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theme/themeOverride29.xml" ContentType="application/vnd.openxmlformats-officedocument.themeOverride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theme/themeOverride30.xml" ContentType="application/vnd.openxmlformats-officedocument.themeOverride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theme/themeOverride31.xml" ContentType="application/vnd.openxmlformats-officedocument.themeOverride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theme/themeOverride32.xml" ContentType="application/vnd.openxmlformats-officedocument.themeOverride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theme/themeOverride33.xml" ContentType="application/vnd.openxmlformats-officedocument.themeOverride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theme/themeOverride34.xml" ContentType="application/vnd.openxmlformats-officedocument.themeOverride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theme/themeOverride35.xml" ContentType="application/vnd.openxmlformats-officedocument.themeOverride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theme/themeOverride36.xml" ContentType="application/vnd.openxmlformats-officedocument.themeOverride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theme/themeOverride37.xml" ContentType="application/vnd.openxmlformats-officedocument.themeOverride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theme/themeOverride38.xml" ContentType="application/vnd.openxmlformats-officedocument.themeOverride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theme/themeOverride39.xml" ContentType="application/vnd.openxmlformats-officedocument.themeOverride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theme/themeOverride40.xml" ContentType="application/vnd.openxmlformats-officedocument.themeOverride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theme/themeOverride41.xml" ContentType="application/vnd.openxmlformats-officedocument.themeOverride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theme/themeOverride42.xml" ContentType="application/vnd.openxmlformats-officedocument.themeOverride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theme/themeOverride43.xml" ContentType="application/vnd.openxmlformats-officedocument.themeOverride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theme/themeOverride44.xml" ContentType="application/vnd.openxmlformats-officedocument.themeOverride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theme/themeOverride45.xml" ContentType="application/vnd.openxmlformats-officedocument.themeOverride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theme/themeOverride46.xml" ContentType="application/vnd.openxmlformats-officedocument.themeOverride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theme/themeOverride47.xml" ContentType="application/vnd.openxmlformats-officedocument.themeOverride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theme/themeOverride48.xml" ContentType="application/vnd.openxmlformats-officedocument.themeOverride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theme/themeOverride49.xml" ContentType="application/vnd.openxmlformats-officedocument.themeOverride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theme/themeOverride50.xml" ContentType="application/vnd.openxmlformats-officedocument.themeOverride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theme/themeOverride51.xml" ContentType="application/vnd.openxmlformats-officedocument.themeOverride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theme/themeOverride52.xml" ContentType="application/vnd.openxmlformats-officedocument.themeOverride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theme/themeOverride53.xml" ContentType="application/vnd.openxmlformats-officedocument.themeOverride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theme/themeOverride54.xml" ContentType="application/vnd.openxmlformats-officedocument.themeOverride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theme/themeOverride55.xml" ContentType="application/vnd.openxmlformats-officedocument.themeOverride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theme/themeOverride56.xml" ContentType="application/vnd.openxmlformats-officedocument.themeOverride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theme/themeOverride57.xml" ContentType="application/vnd.openxmlformats-officedocument.themeOverride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theme/themeOverride58.xml" ContentType="application/vnd.openxmlformats-officedocument.themeOverride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theme/themeOverride59.xml" ContentType="application/vnd.openxmlformats-officedocument.themeOverride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theme/themeOverride60.xml" ContentType="application/vnd.openxmlformats-officedocument.themeOverride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theme/themeOverride61.xml" ContentType="application/vnd.openxmlformats-officedocument.themeOverride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theme/themeOverride62.xml" ContentType="application/vnd.openxmlformats-officedocument.themeOverride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theme/themeOverride63.xml" ContentType="application/vnd.openxmlformats-officedocument.themeOverride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theme/themeOverride64.xml" ContentType="application/vnd.openxmlformats-officedocument.themeOverride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theme/themeOverride65.xml" ContentType="application/vnd.openxmlformats-officedocument.themeOverride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theme/themeOverride66.xml" ContentType="application/vnd.openxmlformats-officedocument.themeOverride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theme/themeOverride67.xml" ContentType="application/vnd.openxmlformats-officedocument.themeOverride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theme/themeOverride68.xml" ContentType="application/vnd.openxmlformats-officedocument.themeOverride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theme/themeOverride69.xml" ContentType="application/vnd.openxmlformats-officedocument.themeOverride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theme/themeOverride70.xml" ContentType="application/vnd.openxmlformats-officedocument.themeOverride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theme/themeOverride71.xml" ContentType="application/vnd.openxmlformats-officedocument.themeOverride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theme/themeOverride72.xml" ContentType="application/vnd.openxmlformats-officedocument.themeOverride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theme/themeOverride73.xml" ContentType="application/vnd.openxmlformats-officedocument.themeOverride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theme/themeOverride74.xml" ContentType="application/vnd.openxmlformats-officedocument.themeOverride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theme/themeOverride75.xml" ContentType="application/vnd.openxmlformats-officedocument.themeOverride+xml"/>
  <Override PartName="/xl/drawings/drawing76.xml" ContentType="application/vnd.openxmlformats-officedocument.drawing+xml"/>
  <Override PartName="/xl/charts/chart76.xml" ContentType="application/vnd.openxmlformats-officedocument.drawingml.chart+xml"/>
  <Override PartName="/xl/theme/themeOverride76.xml" ContentType="application/vnd.openxmlformats-officedocument.themeOverride+xml"/>
  <Override PartName="/xl/drawings/drawing77.xml" ContentType="application/vnd.openxmlformats-officedocument.drawing+xml"/>
  <Override PartName="/xl/charts/chart77.xml" ContentType="application/vnd.openxmlformats-officedocument.drawingml.chart+xml"/>
  <Override PartName="/xl/theme/themeOverride77.xml" ContentType="application/vnd.openxmlformats-officedocument.themeOverride+xml"/>
  <Override PartName="/xl/drawings/drawing78.xml" ContentType="application/vnd.openxmlformats-officedocument.drawing+xml"/>
  <Override PartName="/xl/charts/chart78.xml" ContentType="application/vnd.openxmlformats-officedocument.drawingml.chart+xml"/>
  <Override PartName="/xl/theme/themeOverride78.xml" ContentType="application/vnd.openxmlformats-officedocument.themeOverride+xml"/>
  <Override PartName="/xl/drawings/drawing79.xml" ContentType="application/vnd.openxmlformats-officedocument.drawing+xml"/>
  <Override PartName="/xl/charts/chart79.xml" ContentType="application/vnd.openxmlformats-officedocument.drawingml.chart+xml"/>
  <Override PartName="/xl/theme/themeOverride79.xml" ContentType="application/vnd.openxmlformats-officedocument.themeOverride+xml"/>
  <Override PartName="/xl/drawings/drawing80.xml" ContentType="application/vnd.openxmlformats-officedocument.drawing+xml"/>
  <Override PartName="/xl/charts/chart80.xml" ContentType="application/vnd.openxmlformats-officedocument.drawingml.chart+xml"/>
  <Override PartName="/xl/theme/themeOverride80.xml" ContentType="application/vnd.openxmlformats-officedocument.themeOverride+xml"/>
  <Override PartName="/xl/drawings/drawing81.xml" ContentType="application/vnd.openxmlformats-officedocument.drawing+xml"/>
  <Override PartName="/xl/charts/chart81.xml" ContentType="application/vnd.openxmlformats-officedocument.drawingml.chart+xml"/>
  <Override PartName="/xl/theme/themeOverride81.xml" ContentType="application/vnd.openxmlformats-officedocument.themeOverride+xml"/>
  <Override PartName="/xl/drawings/drawing82.xml" ContentType="application/vnd.openxmlformats-officedocument.drawing+xml"/>
  <Override PartName="/xl/charts/chart82.xml" ContentType="application/vnd.openxmlformats-officedocument.drawingml.chart+xml"/>
  <Override PartName="/xl/theme/themeOverride82.xml" ContentType="application/vnd.openxmlformats-officedocument.themeOverride+xml"/>
  <Override PartName="/xl/drawings/drawing83.xml" ContentType="application/vnd.openxmlformats-officedocument.drawing+xml"/>
  <Override PartName="/xl/charts/chart83.xml" ContentType="application/vnd.openxmlformats-officedocument.drawingml.chart+xml"/>
  <Override PartName="/xl/theme/themeOverride83.xml" ContentType="application/vnd.openxmlformats-officedocument.themeOverride+xml"/>
  <Override PartName="/xl/drawings/drawing84.xml" ContentType="application/vnd.openxmlformats-officedocument.drawing+xml"/>
  <Override PartName="/xl/charts/chart84.xml" ContentType="application/vnd.openxmlformats-officedocument.drawingml.chart+xml"/>
  <Override PartName="/xl/theme/themeOverride84.xml" ContentType="application/vnd.openxmlformats-officedocument.themeOverride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theme/themeOverride85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CarlosCelso\Documents\MEF\Marzo\"/>
    </mc:Choice>
  </mc:AlternateContent>
  <bookViews>
    <workbookView xWindow="0" yWindow="0" windowWidth="19320" windowHeight="9735" tabRatio="820" firstSheet="332" activeTab="341"/>
  </bookViews>
  <sheets>
    <sheet name="PpR" sheetId="2" r:id="rId1"/>
    <sheet name="Pliegos" sheetId="3" r:id="rId2"/>
    <sheet name="PAN Pliego" sheetId="4" r:id="rId3"/>
    <sheet name="PAN Dpto" sheetId="5" r:id="rId4"/>
    <sheet name="PAN Prod" sheetId="6" r:id="rId5"/>
    <sheet name="PAN Act" sheetId="7" r:id="rId6"/>
    <sheet name="SMN Pliego" sheetId="8" r:id="rId7"/>
    <sheet name="SMN Dpto" sheetId="9" r:id="rId8"/>
    <sheet name="SMN Prod" sheetId="10" r:id="rId9"/>
    <sheet name="SMN Act" sheetId="11" r:id="rId10"/>
    <sheet name="TBC Pliego" sheetId="12" r:id="rId11"/>
    <sheet name="TBC Dpto" sheetId="13" r:id="rId12"/>
    <sheet name="TBC Prod" sheetId="14" r:id="rId13"/>
    <sheet name="TBC Act" sheetId="15" r:id="rId14"/>
    <sheet name="EMZ Pliego" sheetId="16" r:id="rId15"/>
    <sheet name="EMZ Dpto" sheetId="17" r:id="rId16"/>
    <sheet name="EMZ Prod" sheetId="18" r:id="rId17"/>
    <sheet name="EMZ Act" sheetId="19" r:id="rId18"/>
    <sheet name="ENT Pliego" sheetId="20" r:id="rId19"/>
    <sheet name="ENT Dpto" sheetId="21" r:id="rId20"/>
    <sheet name="ENT Prod" sheetId="22" r:id="rId21"/>
    <sheet name="ENT Act" sheetId="23" r:id="rId22"/>
    <sheet name="CANCER Pliego" sheetId="24" r:id="rId23"/>
    <sheet name="CANCER Dpto" sheetId="25" r:id="rId24"/>
    <sheet name="CANCER Prod" sheetId="26" r:id="rId25"/>
    <sheet name="CANCER Act" sheetId="27" r:id="rId26"/>
    <sheet name="SC Pliego" sheetId="28" r:id="rId27"/>
    <sheet name="SC Dpto" sheetId="29" r:id="rId28"/>
    <sheet name="SC Prod" sheetId="30" r:id="rId29"/>
    <sheet name="SC Act" sheetId="31" r:id="rId30"/>
    <sheet name="RTID Pliego" sheetId="32" r:id="rId31"/>
    <sheet name="RTID Dpto" sheetId="33" r:id="rId32"/>
    <sheet name="RTID Prod" sheetId="34" r:id="rId33"/>
    <sheet name="RTID Act" sheetId="35" r:id="rId34"/>
    <sheet name="LCT Pliego" sheetId="36" r:id="rId35"/>
    <sheet name="LCT Dpto" sheetId="37" r:id="rId36"/>
    <sheet name="LCT Prod" sheetId="38" r:id="rId37"/>
    <sheet name="LCT Act" sheetId="39" r:id="rId38"/>
    <sheet name="OSCE Pliego" sheetId="40" r:id="rId39"/>
    <sheet name="OSCE Dpto" sheetId="41" r:id="rId40"/>
    <sheet name="OSCE Prod" sheetId="42" r:id="rId41"/>
    <sheet name="OSCE Act" sheetId="43" r:id="rId42"/>
    <sheet name="GSRN Pliego" sheetId="44" r:id="rId43"/>
    <sheet name="GSRN Dpto" sheetId="45" r:id="rId44"/>
    <sheet name="GSRN Prod" sheetId="46" r:id="rId45"/>
    <sheet name="GSRN Act" sheetId="47" r:id="rId46"/>
    <sheet name="GIRS Pliego" sheetId="48" r:id="rId47"/>
    <sheet name="GIRS Dpto" sheetId="49" r:id="rId48"/>
    <sheet name="GIRS Prod" sheetId="50" r:id="rId49"/>
    <sheet name="GIRS Act" sheetId="51" r:id="rId50"/>
    <sheet name="MSA Pliego" sheetId="52" r:id="rId51"/>
    <sheet name="MSA Dpto" sheetId="53" r:id="rId52"/>
    <sheet name="MSA Prod" sheetId="54" r:id="rId53"/>
    <sheet name="MSA Act" sheetId="55" r:id="rId54"/>
    <sheet name="MSV Pliego" sheetId="56" r:id="rId55"/>
    <sheet name="MSV Dpto" sheetId="57" r:id="rId56"/>
    <sheet name="MSV Prod" sheetId="58" r:id="rId57"/>
    <sheet name="MSV Act" sheetId="59" r:id="rId58"/>
    <sheet name="MIA Pliego" sheetId="60" r:id="rId59"/>
    <sheet name="MIA Dpto" sheetId="61" r:id="rId60"/>
    <sheet name="MIA Prod" sheetId="62" r:id="rId61"/>
    <sheet name="MIA Act" sheetId="63" r:id="rId62"/>
    <sheet name="RRHH Pliego" sheetId="64" r:id="rId63"/>
    <sheet name="RRHH Dpto" sheetId="65" r:id="rId64"/>
    <sheet name="RRHH Prod" sheetId="66" r:id="rId65"/>
    <sheet name="RRHH Act" sheetId="67" r:id="rId66"/>
    <sheet name="ER Pliego" sheetId="68" r:id="rId67"/>
    <sheet name="ER Dpto" sheetId="69" r:id="rId68"/>
    <sheet name="ER Prod" sheetId="70" r:id="rId69"/>
    <sheet name="ER Act" sheetId="71" r:id="rId70"/>
    <sheet name="TEL Pliego" sheetId="72" r:id="rId71"/>
    <sheet name="TEL Dpto" sheetId="73" r:id="rId72"/>
    <sheet name="TEL Prod" sheetId="74" r:id="rId73"/>
    <sheet name="TEL Act" sheetId="75" r:id="rId74"/>
    <sheet name="CGB Pliego" sheetId="76" r:id="rId75"/>
    <sheet name="CGB Dpto" sheetId="77" r:id="rId76"/>
    <sheet name="CGB Prod" sheetId="78" r:id="rId77"/>
    <sheet name="CGB Act" sheetId="79" r:id="rId78"/>
    <sheet name="JUNTOS Pliego" sheetId="80" r:id="rId79"/>
    <sheet name="JUNTOS Dpto" sheetId="81" r:id="rId80"/>
    <sheet name="JUNTOS Prod" sheetId="82" r:id="rId81"/>
    <sheet name="JUNTOS Act" sheetId="83" r:id="rId82"/>
    <sheet name="PTCD Pliego" sheetId="84" r:id="rId83"/>
    <sheet name="PTCD Dpto" sheetId="85" r:id="rId84"/>
    <sheet name="PTCD Prod" sheetId="86" r:id="rId85"/>
    <sheet name="PTCD Act" sheetId="87" r:id="rId86"/>
    <sheet name="CDB Pliego" sheetId="88" r:id="rId87"/>
    <sheet name="CDB Dpto" sheetId="89" r:id="rId88"/>
    <sheet name="CDB Prod" sheetId="90" r:id="rId89"/>
    <sheet name="CDB Act" sheetId="91" r:id="rId90"/>
    <sheet name="PPF Pliego" sheetId="92" r:id="rId91"/>
    <sheet name="PPF Dpto" sheetId="93" r:id="rId92"/>
    <sheet name="PPF Prod" sheetId="94" r:id="rId93"/>
    <sheet name="PPF Act" sheetId="95" r:id="rId94"/>
    <sheet name="BFH Pliego" sheetId="96" r:id="rId95"/>
    <sheet name="BFH Dpto" sheetId="97" r:id="rId96"/>
    <sheet name="BFH Prod" sheetId="98" r:id="rId97"/>
    <sheet name="BFH Act" sheetId="99" r:id="rId98"/>
    <sheet name="HU Pliego" sheetId="100" r:id="rId99"/>
    <sheet name="HU Dpto" sheetId="101" r:id="rId100"/>
    <sheet name="HU Prod" sheetId="102" r:id="rId101"/>
    <sheet name="HU Act" sheetId="103" r:id="rId102"/>
    <sheet name="TT Pliego" sheetId="104" r:id="rId103"/>
    <sheet name="TT Dpto" sheetId="105" r:id="rId104"/>
    <sheet name="TT Prod" sheetId="106" r:id="rId105"/>
    <sheet name="TT Act" sheetId="107" r:id="rId106"/>
    <sheet name="CPE Pliego" sheetId="108" r:id="rId107"/>
    <sheet name="CPE Dpto" sheetId="109" r:id="rId108"/>
    <sheet name="CPE Prod" sheetId="110" r:id="rId109"/>
    <sheet name="CPE Act" sheetId="111" r:id="rId110"/>
    <sheet name="OC Pliego" sheetId="112" r:id="rId111"/>
    <sheet name="OC Dpto" sheetId="113" r:id="rId112"/>
    <sheet name="OC Prod" sheetId="114" r:id="rId113"/>
    <sheet name="OC Act" sheetId="115" r:id="rId114"/>
    <sheet name="UNI Pliego" sheetId="116" r:id="rId115"/>
    <sheet name="UNI Dpto" sheetId="117" r:id="rId116"/>
    <sheet name="UNI Prod" sheetId="118" r:id="rId117"/>
    <sheet name="UNI Act" sheetId="119" r:id="rId118"/>
    <sheet name="PJF Pliego" sheetId="120" r:id="rId119"/>
    <sheet name="PJF Dpto" sheetId="121" r:id="rId120"/>
    <sheet name="PJF Prod" sheetId="122" r:id="rId121"/>
    <sheet name="PJF Act" sheetId="123" r:id="rId122"/>
    <sheet name="DES Pliego" sheetId="124" r:id="rId123"/>
    <sheet name="DES Dpto" sheetId="125" r:id="rId124"/>
    <sheet name="DES Prod" sheetId="126" r:id="rId125"/>
    <sheet name="DES Act" sheetId="127" r:id="rId126"/>
    <sheet name="PIRDAIS Pliego" sheetId="128" r:id="rId127"/>
    <sheet name="PIRDAIS Dpto" sheetId="129" r:id="rId128"/>
    <sheet name="PIRDAIS Prod" sheetId="130" r:id="rId129"/>
    <sheet name="PIRDAIS Act" sheetId="131" r:id="rId130"/>
    <sheet name="TRAB Pliego" sheetId="132" r:id="rId131"/>
    <sheet name="TRAB Dpto" sheetId="133" r:id="rId132"/>
    <sheet name="TRAB Prod" sheetId="134" r:id="rId133"/>
    <sheet name="TRAB Act" sheetId="135" r:id="rId134"/>
    <sheet name="GIECOD Pliego" sheetId="136" r:id="rId135"/>
    <sheet name="GIECOD Dpto" sheetId="137" r:id="rId136"/>
    <sheet name="GIECOD Prod" sheetId="138" r:id="rId137"/>
    <sheet name="GIECOD Act" sheetId="139" r:id="rId138"/>
    <sheet name="API Pliego" sheetId="140" r:id="rId139"/>
    <sheet name="API Dpto" sheetId="141" r:id="rId140"/>
    <sheet name="API Prod" sheetId="142" r:id="rId141"/>
    <sheet name="API Act" sheetId="143" r:id="rId142"/>
    <sheet name="LCVF Pliego" sheetId="144" r:id="rId143"/>
    <sheet name="LCVF Dpto" sheetId="145" r:id="rId144"/>
    <sheet name="LCVF Prod" sheetId="146" r:id="rId145"/>
    <sheet name="LCVF Act" sheetId="147" r:id="rId146"/>
    <sheet name="SU Pliego" sheetId="148" r:id="rId147"/>
    <sheet name="SU Dpto" sheetId="149" r:id="rId148"/>
    <sheet name="SU Prod" sheetId="150" r:id="rId149"/>
    <sheet name="SU Act" sheetId="151" r:id="rId150"/>
    <sheet name="SR Pliego" sheetId="152" r:id="rId151"/>
    <sheet name="SR Dpto" sheetId="153" r:id="rId152"/>
    <sheet name="SR Prod" sheetId="154" r:id="rId153"/>
    <sheet name="SR Act" sheetId="155" r:id="rId154"/>
    <sheet name="OPP Pliego" sheetId="156" r:id="rId155"/>
    <sheet name="OPP Dpto" sheetId="157" r:id="rId156"/>
    <sheet name="OPP Prod" sheetId="158" r:id="rId157"/>
    <sheet name="OPP Act" sheetId="159" r:id="rId158"/>
    <sheet name="CSA Pliego" sheetId="160" r:id="rId159"/>
    <sheet name="CSA Dpto" sheetId="161" r:id="rId160"/>
    <sheet name="CSA Prod" sheetId="162" r:id="rId161"/>
    <sheet name="CSA Act" sheetId="163" r:id="rId162"/>
    <sheet name="MGP Pliego" sheetId="164" r:id="rId163"/>
    <sheet name="MGP Dpto" sheetId="165" r:id="rId164"/>
    <sheet name="MGP Prod" sheetId="166" r:id="rId165"/>
    <sheet name="MGP Act" sheetId="167" r:id="rId166"/>
    <sheet name="DSA Pliego" sheetId="168" r:id="rId167"/>
    <sheet name="DSA Dpto" sheetId="169" r:id="rId168"/>
    <sheet name="DSA Prod" sheetId="170" r:id="rId169"/>
    <sheet name="DSA Act" sheetId="171" r:id="rId170"/>
    <sheet name="EBR Pliego" sheetId="172" r:id="rId171"/>
    <sheet name="EBR Dpto" sheetId="173" r:id="rId172"/>
    <sheet name="EBR Prod" sheetId="174" r:id="rId173"/>
    <sheet name="EBR Act" sheetId="175" r:id="rId174"/>
    <sheet name="AEBR Pliego" sheetId="176" r:id="rId175"/>
    <sheet name="AEBR Dpto" sheetId="177" r:id="rId176"/>
    <sheet name="AEBR Prod" sheetId="178" r:id="rId177"/>
    <sheet name="AEBR Act" sheetId="179" r:id="rId178"/>
    <sheet name="DPE Pliego" sheetId="180" r:id="rId179"/>
    <sheet name="DPE Dpto" sheetId="181" r:id="rId180"/>
    <sheet name="DPE Prod" sheetId="182" r:id="rId181"/>
    <sheet name="DPE Act" sheetId="183" r:id="rId182"/>
    <sheet name="ODA Pliego" sheetId="184" r:id="rId183"/>
    <sheet name="ODA Dpto" sheetId="185" r:id="rId184"/>
    <sheet name="ODA Prod" sheetId="186" r:id="rId185"/>
    <sheet name="ODA Act" sheetId="187" r:id="rId186"/>
    <sheet name="FPA Pliego" sheetId="188" r:id="rId187"/>
    <sheet name="FPA Dpto" sheetId="189" r:id="rId188"/>
    <sheet name="FPA Prod" sheetId="190" r:id="rId189"/>
    <sheet name="FPA Act" sheetId="191" r:id="rId190"/>
    <sheet name="GCA Pliego" sheetId="192" r:id="rId191"/>
    <sheet name="GCA Dpto" sheetId="193" r:id="rId192"/>
    <sheet name="GCA Prod" sheetId="194" r:id="rId193"/>
    <sheet name="GCA Act" sheetId="195" r:id="rId194"/>
    <sheet name="PENSION Pliego" sheetId="196" r:id="rId195"/>
    <sheet name="PENSION Dpto" sheetId="197" r:id="rId196"/>
    <sheet name="PENSION Prod" sheetId="198" r:id="rId197"/>
    <sheet name="PENSION Act" sheetId="199" r:id="rId198"/>
    <sheet name="CUNA Pliego" sheetId="200" r:id="rId199"/>
    <sheet name="CUNA Dpto" sheetId="201" r:id="rId200"/>
    <sheet name="CUNA Prod" sheetId="202" r:id="rId201"/>
    <sheet name="CUNA Act" sheetId="203" r:id="rId202"/>
    <sheet name="CPJL Pliego" sheetId="204" r:id="rId203"/>
    <sheet name="CPJL Dpto" sheetId="205" r:id="rId204"/>
    <sheet name="CPJL Prod" sheetId="206" r:id="rId205"/>
    <sheet name="CPJL Act" sheetId="207" r:id="rId206"/>
    <sheet name="IDPP Pliego" sheetId="208" r:id="rId207"/>
    <sheet name="IDPP Dpto" sheetId="209" r:id="rId208"/>
    <sheet name="IDPP Prod" sheetId="210" r:id="rId209"/>
    <sheet name="IDPP Act" sheetId="211" r:id="rId210"/>
    <sheet name="FCL Pliego" sheetId="212" r:id="rId211"/>
    <sheet name="FCL Dpto" sheetId="213" r:id="rId212"/>
    <sheet name="FCL Prod" sheetId="214" r:id="rId213"/>
    <sheet name="FCL Act" sheetId="215" r:id="rId214"/>
    <sheet name="RMEU Pliego" sheetId="216" r:id="rId215"/>
    <sheet name="RMEU Dpto" sheetId="217" r:id="rId216"/>
    <sheet name="RMEU Prod" sheetId="218" r:id="rId217"/>
    <sheet name="RMEU Act" sheetId="219" r:id="rId218"/>
    <sheet name="INJD Pliego" sheetId="220" r:id="rId219"/>
    <sheet name="INJD Dpto" sheetId="221" r:id="rId220"/>
    <sheet name="INJD Prod" sheetId="222" r:id="rId221"/>
    <sheet name="INJD Act" sheetId="223" r:id="rId222"/>
    <sheet name="CDNU Pliego" sheetId="224" r:id="rId223"/>
    <sheet name="CDNU Dpto" sheetId="225" r:id="rId224"/>
    <sheet name="CDNU Prod" sheetId="226" r:id="rId225"/>
    <sheet name="CDNU Act" sheetId="227" r:id="rId226"/>
    <sheet name="MIB Pliego" sheetId="228" r:id="rId227"/>
    <sheet name="MIB Dpto" sheetId="229" r:id="rId228"/>
    <sheet name="MIB Prod" sheetId="230" r:id="rId229"/>
    <sheet name="MIB Act" sheetId="231" r:id="rId230"/>
    <sheet name="UN Pliego" sheetId="232" r:id="rId231"/>
    <sheet name="UN Dpto" sheetId="233" r:id="rId232"/>
    <sheet name="UN Prod" sheetId="234" r:id="rId233"/>
    <sheet name="UN Act" sheetId="235" r:id="rId234"/>
    <sheet name="FA Pliego" sheetId="236" r:id="rId235"/>
    <sheet name="FA Dpto" sheetId="237" r:id="rId236"/>
    <sheet name="FA Prod" sheetId="238" r:id="rId237"/>
    <sheet name="FA Act" sheetId="239" r:id="rId238"/>
    <sheet name="AHR Pliego" sheetId="240" r:id="rId239"/>
    <sheet name="AHR Dpto" sheetId="241" r:id="rId240"/>
    <sheet name="AHR Prod" sheetId="242" r:id="rId241"/>
    <sheet name="AHR Act" sheetId="243" r:id="rId242"/>
    <sheet name="SRAO Pliego" sheetId="244" r:id="rId243"/>
    <sheet name="SRAO Dpto" sheetId="245" r:id="rId244"/>
    <sheet name="SRAO Prod" sheetId="246" r:id="rId245"/>
    <sheet name="SRAO Act" sheetId="247" r:id="rId246"/>
    <sheet name="PC Pliego" sheetId="248" r:id="rId247"/>
    <sheet name="PC Dpto" sheetId="249" r:id="rId248"/>
    <sheet name="PC Prod" sheetId="250" r:id="rId249"/>
    <sheet name="PC Act" sheetId="251" r:id="rId250"/>
    <sheet name="AEQW Pliego" sheetId="252" r:id="rId251"/>
    <sheet name="AEQW Dpto" sheetId="253" r:id="rId252"/>
    <sheet name="AEQW Prod" sheetId="254" r:id="rId253"/>
    <sheet name="AEQW Act" sheetId="255" r:id="rId254"/>
    <sheet name="PROE Pliego" sheetId="256" r:id="rId255"/>
    <sheet name="PROE Dpto" sheetId="257" r:id="rId256"/>
    <sheet name="PROE Prod" sheetId="258" r:id="rId257"/>
    <sheet name="PROE Act" sheetId="259" r:id="rId258"/>
    <sheet name="AONA Pliego" sheetId="260" r:id="rId259"/>
    <sheet name="AONA Dpto" sheetId="261" r:id="rId260"/>
    <sheet name="AONA Prod" sheetId="262" r:id="rId261"/>
    <sheet name="AONA Act" sheetId="263" r:id="rId262"/>
    <sheet name="AHRE Pliego" sheetId="264" r:id="rId263"/>
    <sheet name="AHRE Dpto" sheetId="265" r:id="rId264"/>
    <sheet name="AHRE Prod" sheetId="266" r:id="rId265"/>
    <sheet name="AHRE Act" sheetId="267" r:id="rId266"/>
    <sheet name="CPJCC Pliego" sheetId="268" r:id="rId267"/>
    <sheet name="CPJCC Dpto" sheetId="269" r:id="rId268"/>
    <sheet name="CPJCC Prod" sheetId="270" r:id="rId269"/>
    <sheet name="CPJCC Act" sheetId="271" r:id="rId270"/>
    <sheet name="RPAM Pliego" sheetId="272" r:id="rId271"/>
    <sheet name="RPAM Dpto" sheetId="273" r:id="rId272"/>
    <sheet name="RPAM Prod" sheetId="274" r:id="rId273"/>
    <sheet name="RPAM Act" sheetId="275" r:id="rId274"/>
    <sheet name="MAPP Pliego" sheetId="276" r:id="rId275"/>
    <sheet name="MAPP Dpto" sheetId="277" r:id="rId276"/>
    <sheet name="MAPP Prod" sheetId="278" r:id="rId277"/>
    <sheet name="MAPP Act" sheetId="279" r:id="rId278"/>
    <sheet name="AARES Pliego" sheetId="280" r:id="rId279"/>
    <sheet name="AARES Dpto" sheetId="281" r:id="rId280"/>
    <sheet name="AARES Prod" sheetId="282" r:id="rId281"/>
    <sheet name="AARES Act" sheetId="283" r:id="rId282"/>
    <sheet name="MCRS Pliego" sheetId="284" r:id="rId283"/>
    <sheet name="MCRS Dpto" sheetId="285" r:id="rId284"/>
    <sheet name="MCRS Prod" sheetId="286" r:id="rId285"/>
    <sheet name="MCRS Act" sheetId="287" r:id="rId286"/>
    <sheet name="MST Pliego" sheetId="288" r:id="rId287"/>
    <sheet name="MST Dpto" sheetId="289" r:id="rId288"/>
    <sheet name="MST Prod" sheetId="290" r:id="rId289"/>
    <sheet name="MST Act" sheetId="291" r:id="rId290"/>
    <sheet name="MPE Pliego" sheetId="292" r:id="rId291"/>
    <sheet name="MPE Dpto" sheetId="293" r:id="rId292"/>
    <sheet name="MPE Prod" sheetId="294" r:id="rId293"/>
    <sheet name="MPE Act" sheetId="295" r:id="rId294"/>
    <sheet name="FMIN Pliego" sheetId="296" r:id="rId295"/>
    <sheet name="FMIN Dpto" sheetId="297" r:id="rId296"/>
    <sheet name="FMIN Prod" sheetId="298" r:id="rId297"/>
    <sheet name="FMIN Act" sheetId="299" r:id="rId298"/>
    <sheet name="MCDT Pliego" sheetId="300" r:id="rId299"/>
    <sheet name="MCDT Dpto" sheetId="301" r:id="rId300"/>
    <sheet name="MCDT Prod" sheetId="302" r:id="rId301"/>
    <sheet name="MCDT Act" sheetId="303" r:id="rId302"/>
    <sheet name="RMI Pliego" sheetId="304" r:id="rId303"/>
    <sheet name="RMI Dpto" sheetId="305" r:id="rId304"/>
    <sheet name="RMI Prod" sheetId="306" r:id="rId305"/>
    <sheet name="RMI Act" sheetId="307" r:id="rId306"/>
    <sheet name="PCSD Pliego" sheetId="308" r:id="rId307"/>
    <sheet name="PCSD Dpto" sheetId="309" r:id="rId308"/>
    <sheet name="PCSD Prod" sheetId="310" r:id="rId309"/>
    <sheet name="PCSD Act" sheetId="311" r:id="rId310"/>
    <sheet name="CSRF Pliego" sheetId="312" r:id="rId311"/>
    <sheet name="CSRF Dpto" sheetId="313" r:id="rId312"/>
    <sheet name="CSRF Prod" sheetId="314" r:id="rId313"/>
    <sheet name="CSRF Act" sheetId="315" r:id="rId314"/>
    <sheet name="CPSM Pliego" sheetId="316" r:id="rId315"/>
    <sheet name="CPSM Dpto" sheetId="317" r:id="rId316"/>
    <sheet name="CPSM Prod" sheetId="318" r:id="rId317"/>
    <sheet name="CPSM Act" sheetId="319" r:id="rId318"/>
    <sheet name="PVPC Pliego" sheetId="320" r:id="rId319"/>
    <sheet name="PVPC Dpto" sheetId="321" r:id="rId320"/>
    <sheet name="PVPC Prod" sheetId="322" r:id="rId321"/>
    <sheet name="PVPC Act" sheetId="323" r:id="rId322"/>
    <sheet name="FPE Pliego" sheetId="324" r:id="rId323"/>
    <sheet name="FPE Dpto" sheetId="325" r:id="rId324"/>
    <sheet name="FPE Prod" sheetId="326" r:id="rId325"/>
    <sheet name="FPE Act" sheetId="327" r:id="rId326"/>
    <sheet name="PINP Pliego" sheetId="328" r:id="rId327"/>
    <sheet name="PINP Dpto" sheetId="329" r:id="rId328"/>
    <sheet name="PINP Prod" sheetId="330" r:id="rId329"/>
    <sheet name="PINP Act" sheetId="331" r:id="rId330"/>
    <sheet name="MCM Pliego" sheetId="332" r:id="rId331"/>
    <sheet name="MCM Dpto" sheetId="333" r:id="rId332"/>
    <sheet name="MCM Prod" sheetId="334" r:id="rId333"/>
    <sheet name="MCM Act" sheetId="335" r:id="rId334"/>
    <sheet name="PARA Pliego" sheetId="336" r:id="rId335"/>
    <sheet name="PARA Dpto" sheetId="337" r:id="rId336"/>
    <sheet name="PARA Prod" sheetId="338" r:id="rId337"/>
    <sheet name="PARA Act" sheetId="339" r:id="rId338"/>
    <sheet name="DCTI Pliego" sheetId="340" r:id="rId339"/>
    <sheet name="DCTI Dpto" sheetId="341" r:id="rId340"/>
    <sheet name="DCTI Prod" sheetId="342" r:id="rId341"/>
    <sheet name="DCTI Act" sheetId="343" r:id="rId34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1" i="343" l="1"/>
  <c r="L21" i="343"/>
  <c r="K21" i="343"/>
  <c r="M7" i="343"/>
  <c r="L7" i="343"/>
  <c r="K7" i="343"/>
  <c r="M15" i="331"/>
  <c r="L15" i="331"/>
  <c r="K15" i="331"/>
  <c r="M7" i="331"/>
  <c r="L7" i="331"/>
  <c r="K7" i="331"/>
  <c r="M14" i="327"/>
  <c r="L14" i="327"/>
  <c r="K14" i="327"/>
  <c r="M7" i="327"/>
  <c r="L7" i="327"/>
  <c r="K7" i="327"/>
  <c r="M24" i="319"/>
  <c r="L24" i="319"/>
  <c r="K24" i="319"/>
  <c r="M7" i="319"/>
  <c r="L7" i="319"/>
  <c r="K7" i="319"/>
  <c r="M18" i="307"/>
  <c r="L18" i="307"/>
  <c r="K18" i="307"/>
  <c r="M7" i="307"/>
  <c r="L7" i="307"/>
  <c r="K7" i="307"/>
  <c r="M11" i="299"/>
  <c r="L11" i="299"/>
  <c r="K11" i="299"/>
  <c r="M7" i="299"/>
  <c r="L7" i="299"/>
  <c r="K7" i="299"/>
  <c r="M19" i="295"/>
  <c r="L19" i="295"/>
  <c r="K19" i="295"/>
  <c r="M7" i="295"/>
  <c r="L7" i="295"/>
  <c r="K7" i="295"/>
  <c r="M18" i="291"/>
  <c r="L18" i="291"/>
  <c r="K18" i="291"/>
  <c r="M7" i="291"/>
  <c r="L7" i="291"/>
  <c r="K7" i="291"/>
  <c r="M19" i="283"/>
  <c r="L19" i="283"/>
  <c r="K19" i="283"/>
  <c r="M7" i="283"/>
  <c r="L7" i="283"/>
  <c r="K7" i="283"/>
  <c r="M18" i="271"/>
  <c r="L18" i="271"/>
  <c r="K18" i="271"/>
  <c r="M7" i="271"/>
  <c r="L7" i="271"/>
  <c r="K7" i="271"/>
  <c r="M19" i="263"/>
  <c r="L19" i="263"/>
  <c r="K19" i="263"/>
  <c r="M7" i="263"/>
  <c r="L7" i="263"/>
  <c r="K7" i="263"/>
  <c r="M21" i="259"/>
  <c r="L21" i="259"/>
  <c r="K21" i="259"/>
  <c r="M7" i="259"/>
  <c r="L7" i="259"/>
  <c r="K7" i="259"/>
  <c r="M20" i="255"/>
  <c r="L20" i="255"/>
  <c r="K20" i="255"/>
  <c r="M7" i="255"/>
  <c r="L7" i="255"/>
  <c r="K7" i="255"/>
  <c r="M17" i="251"/>
  <c r="L17" i="251"/>
  <c r="K17" i="251"/>
  <c r="M7" i="251"/>
  <c r="L7" i="251"/>
  <c r="K7" i="251"/>
  <c r="M16" i="239"/>
  <c r="L16" i="239"/>
  <c r="K16" i="239"/>
  <c r="M7" i="239"/>
  <c r="L7" i="239"/>
  <c r="K7" i="239"/>
  <c r="M23" i="223"/>
  <c r="L23" i="223"/>
  <c r="K23" i="223"/>
  <c r="M7" i="223"/>
  <c r="L7" i="223"/>
  <c r="K7" i="223"/>
  <c r="M13" i="215"/>
  <c r="L13" i="215"/>
  <c r="K13" i="215"/>
  <c r="M7" i="215"/>
  <c r="L7" i="215"/>
  <c r="K7" i="215"/>
  <c r="M17" i="207"/>
  <c r="L17" i="207"/>
  <c r="K17" i="207"/>
  <c r="M7" i="207"/>
  <c r="L7" i="207"/>
  <c r="K7" i="207"/>
  <c r="M12" i="199"/>
  <c r="L12" i="199"/>
  <c r="K12" i="199"/>
  <c r="M7" i="199"/>
  <c r="L7" i="199"/>
  <c r="K7" i="199"/>
  <c r="L15" i="339"/>
  <c r="M15" i="339"/>
  <c r="K15" i="339"/>
  <c r="M7" i="339"/>
  <c r="L7" i="339"/>
  <c r="K7" i="339"/>
  <c r="M30" i="335"/>
  <c r="L30" i="335"/>
  <c r="K30" i="335"/>
  <c r="M7" i="335"/>
  <c r="L7" i="335"/>
  <c r="K7" i="335"/>
  <c r="M15" i="323"/>
  <c r="L15" i="323"/>
  <c r="K15" i="323"/>
  <c r="M7" i="323"/>
  <c r="L7" i="323"/>
  <c r="K7" i="323"/>
  <c r="L23" i="315"/>
  <c r="M23" i="315"/>
  <c r="K23" i="315"/>
  <c r="L7" i="315"/>
  <c r="M7" i="315"/>
  <c r="K7" i="315"/>
  <c r="L22" i="311"/>
  <c r="M22" i="311"/>
  <c r="K22" i="311"/>
  <c r="L7" i="311"/>
  <c r="M7" i="311"/>
  <c r="K7" i="311"/>
  <c r="L18" i="303"/>
  <c r="M18" i="303"/>
  <c r="K18" i="303"/>
  <c r="L7" i="303"/>
  <c r="M7" i="303"/>
  <c r="K7" i="303"/>
  <c r="L38" i="287"/>
  <c r="M38" i="287"/>
  <c r="K38" i="287"/>
  <c r="L7" i="287"/>
  <c r="M7" i="287"/>
  <c r="K7" i="287"/>
  <c r="L30" i="279"/>
  <c r="M30" i="279"/>
  <c r="K30" i="279"/>
  <c r="L7" i="279"/>
  <c r="M7" i="279"/>
  <c r="K7" i="279"/>
  <c r="L14" i="275"/>
  <c r="M14" i="275"/>
  <c r="K14" i="275"/>
  <c r="L7" i="275"/>
  <c r="M7" i="275"/>
  <c r="K7" i="275"/>
  <c r="L15" i="267"/>
  <c r="M15" i="267"/>
  <c r="K15" i="267"/>
  <c r="L7" i="267"/>
  <c r="M7" i="267"/>
  <c r="K7" i="267"/>
  <c r="L13" i="247"/>
  <c r="M13" i="247"/>
  <c r="K13" i="247"/>
  <c r="L7" i="247"/>
  <c r="M7" i="247"/>
  <c r="K7" i="247"/>
  <c r="L18" i="243"/>
  <c r="M18" i="243"/>
  <c r="K18" i="243"/>
  <c r="L7" i="243"/>
  <c r="M7" i="243"/>
  <c r="K7" i="243"/>
  <c r="L15" i="235"/>
  <c r="M15" i="235"/>
  <c r="K15" i="235"/>
  <c r="L7" i="235"/>
  <c r="M7" i="235"/>
  <c r="K7" i="235"/>
  <c r="L12" i="231"/>
  <c r="M12" i="231"/>
  <c r="K12" i="231"/>
  <c r="L7" i="231"/>
  <c r="M7" i="231"/>
  <c r="K7" i="231"/>
  <c r="L21" i="227"/>
  <c r="M21" i="227"/>
  <c r="K21" i="227"/>
  <c r="L7" i="227"/>
  <c r="M7" i="227"/>
  <c r="K7" i="227"/>
  <c r="L19" i="219"/>
  <c r="M19" i="219"/>
  <c r="K19" i="219"/>
  <c r="L7" i="219"/>
  <c r="M7" i="219"/>
  <c r="K7" i="219"/>
  <c r="L22" i="211"/>
  <c r="M22" i="211"/>
  <c r="K22" i="211"/>
  <c r="L7" i="211"/>
  <c r="M7" i="211"/>
  <c r="K7" i="211"/>
  <c r="L18" i="203"/>
  <c r="M18" i="203"/>
  <c r="K18" i="203"/>
  <c r="L7" i="203"/>
  <c r="M7" i="203"/>
  <c r="K7" i="203"/>
  <c r="L19" i="195"/>
  <c r="K19" i="195"/>
  <c r="L7" i="195"/>
  <c r="M7" i="195"/>
  <c r="K7" i="195"/>
  <c r="L24" i="179"/>
  <c r="M24" i="179"/>
  <c r="L7" i="179"/>
  <c r="M7" i="179"/>
  <c r="K24" i="179"/>
  <c r="K7" i="179"/>
  <c r="L54" i="175"/>
  <c r="M54" i="175"/>
  <c r="K54" i="175"/>
  <c r="L7" i="175"/>
  <c r="M7" i="175"/>
  <c r="K7" i="175"/>
  <c r="E27" i="124"/>
  <c r="F27" i="124"/>
  <c r="G27" i="124"/>
  <c r="H27" i="124"/>
  <c r="I27" i="124"/>
  <c r="D27" i="124"/>
  <c r="L17" i="191"/>
  <c r="M17" i="191"/>
  <c r="K17" i="191"/>
  <c r="L7" i="191"/>
  <c r="M7" i="191"/>
  <c r="K7" i="191"/>
  <c r="L18" i="187"/>
  <c r="M18" i="187"/>
  <c r="K18" i="187"/>
  <c r="L7" i="187"/>
  <c r="M7" i="187"/>
  <c r="K7" i="187"/>
  <c r="L25" i="183"/>
  <c r="M25" i="183"/>
  <c r="K25" i="183"/>
  <c r="L7" i="183"/>
  <c r="M7" i="183"/>
  <c r="K7" i="183"/>
  <c r="L16" i="181"/>
  <c r="G7" i="116"/>
  <c r="H7" i="116"/>
  <c r="I7" i="116"/>
  <c r="F52" i="116"/>
  <c r="E52" i="116"/>
  <c r="D52" i="116"/>
  <c r="F7" i="116"/>
  <c r="E7" i="116"/>
  <c r="D7" i="116"/>
  <c r="I7" i="343"/>
  <c r="I21" i="343" s="1"/>
  <c r="H7" i="343"/>
  <c r="H21" i="343" s="1"/>
  <c r="I7" i="339"/>
  <c r="I15" i="339" s="1"/>
  <c r="H7" i="339"/>
  <c r="H15" i="339" s="1"/>
  <c r="I7" i="335"/>
  <c r="I30" i="335" s="1"/>
  <c r="H7" i="335"/>
  <c r="H30" i="335" s="1"/>
  <c r="I7" i="331"/>
  <c r="I15" i="331" s="1"/>
  <c r="H7" i="331"/>
  <c r="H15" i="331" s="1"/>
  <c r="I7" i="327"/>
  <c r="I14" i="327" s="1"/>
  <c r="H7" i="327"/>
  <c r="H14" i="327" s="1"/>
  <c r="I7" i="323"/>
  <c r="I15" i="323" s="1"/>
  <c r="H7" i="323"/>
  <c r="H15" i="323" s="1"/>
  <c r="I7" i="319"/>
  <c r="I24" i="319" s="1"/>
  <c r="H7" i="319"/>
  <c r="H24" i="319" s="1"/>
  <c r="I7" i="315"/>
  <c r="I23" i="315" s="1"/>
  <c r="H7" i="315"/>
  <c r="H23" i="315" s="1"/>
  <c r="I7" i="311"/>
  <c r="I22" i="311" s="1"/>
  <c r="H7" i="311"/>
  <c r="H22" i="311" s="1"/>
  <c r="I7" i="307"/>
  <c r="I18" i="307" s="1"/>
  <c r="H7" i="307"/>
  <c r="H18" i="307" s="1"/>
  <c r="I7" i="303"/>
  <c r="I18" i="303" s="1"/>
  <c r="H7" i="303"/>
  <c r="H18" i="303" s="1"/>
  <c r="I7" i="299"/>
  <c r="I11" i="299" s="1"/>
  <c r="H7" i="299"/>
  <c r="H11" i="299" s="1"/>
  <c r="I7" i="295"/>
  <c r="I19" i="295" s="1"/>
  <c r="H7" i="295"/>
  <c r="H19" i="295" s="1"/>
  <c r="I7" i="291"/>
  <c r="I18" i="291" s="1"/>
  <c r="H7" i="291"/>
  <c r="H18" i="291" s="1"/>
  <c r="I7" i="287"/>
  <c r="I38" i="287" s="1"/>
  <c r="H7" i="287"/>
  <c r="H38" i="287" s="1"/>
  <c r="I7" i="283"/>
  <c r="I19" i="283" s="1"/>
  <c r="H7" i="283"/>
  <c r="H19" i="283" s="1"/>
  <c r="I7" i="279"/>
  <c r="I30" i="279" s="1"/>
  <c r="H7" i="279"/>
  <c r="H30" i="279" s="1"/>
  <c r="I7" i="275"/>
  <c r="I14" i="275" s="1"/>
  <c r="H7" i="275"/>
  <c r="H14" i="275" s="1"/>
  <c r="I7" i="271"/>
  <c r="I18" i="271" s="1"/>
  <c r="H7" i="271"/>
  <c r="H18" i="271" s="1"/>
  <c r="I7" i="267"/>
  <c r="I15" i="267" s="1"/>
  <c r="H7" i="267"/>
  <c r="H15" i="267" s="1"/>
  <c r="I7" i="263"/>
  <c r="I19" i="263" s="1"/>
  <c r="H7" i="263"/>
  <c r="H19" i="263" s="1"/>
  <c r="I7" i="259"/>
  <c r="I21" i="259" s="1"/>
  <c r="H7" i="259"/>
  <c r="H21" i="259" s="1"/>
  <c r="I7" i="255"/>
  <c r="I20" i="255" s="1"/>
  <c r="H7" i="255"/>
  <c r="H20" i="255" s="1"/>
  <c r="I7" i="251"/>
  <c r="I17" i="251" s="1"/>
  <c r="H7" i="251"/>
  <c r="H17" i="251" s="1"/>
  <c r="I7" i="247"/>
  <c r="I13" i="247" s="1"/>
  <c r="H7" i="247"/>
  <c r="H13" i="247" s="1"/>
  <c r="I7" i="243"/>
  <c r="I18" i="243" s="1"/>
  <c r="H7" i="243"/>
  <c r="H18" i="243" s="1"/>
  <c r="I7" i="239"/>
  <c r="I16" i="239" s="1"/>
  <c r="H7" i="239"/>
  <c r="H16" i="239" s="1"/>
  <c r="I7" i="235"/>
  <c r="I15" i="235" s="1"/>
  <c r="H7" i="235"/>
  <c r="H15" i="235" s="1"/>
  <c r="I7" i="231"/>
  <c r="I12" i="231" s="1"/>
  <c r="H7" i="231"/>
  <c r="H12" i="231" s="1"/>
  <c r="I7" i="227"/>
  <c r="I21" i="227" s="1"/>
  <c r="H7" i="227"/>
  <c r="H21" i="227" s="1"/>
  <c r="I7" i="223"/>
  <c r="I23" i="223" s="1"/>
  <c r="H7" i="223"/>
  <c r="H23" i="223" s="1"/>
  <c r="I7" i="219"/>
  <c r="I19" i="219" s="1"/>
  <c r="H7" i="219"/>
  <c r="H19" i="219" s="1"/>
  <c r="I7" i="215"/>
  <c r="I13" i="215" s="1"/>
  <c r="H7" i="215"/>
  <c r="H13" i="215" s="1"/>
  <c r="I7" i="211"/>
  <c r="I22" i="211" s="1"/>
  <c r="H7" i="211"/>
  <c r="H22" i="211" s="1"/>
  <c r="I7" i="207"/>
  <c r="I17" i="207" s="1"/>
  <c r="H7" i="207"/>
  <c r="H17" i="207" s="1"/>
  <c r="I7" i="203"/>
  <c r="I18" i="203" s="1"/>
  <c r="H7" i="203"/>
  <c r="H18" i="203" s="1"/>
  <c r="I7" i="199"/>
  <c r="I12" i="199" s="1"/>
  <c r="H7" i="199"/>
  <c r="H12" i="199" s="1"/>
  <c r="I7" i="195"/>
  <c r="I19" i="195" s="1"/>
  <c r="H7" i="195"/>
  <c r="H19" i="195" s="1"/>
  <c r="I7" i="191"/>
  <c r="I17" i="191" s="1"/>
  <c r="H7" i="191"/>
  <c r="H17" i="191" s="1"/>
  <c r="I7" i="187"/>
  <c r="I18" i="187" s="1"/>
  <c r="H7" i="187"/>
  <c r="H18" i="187" s="1"/>
  <c r="I7" i="183"/>
  <c r="I25" i="183" s="1"/>
  <c r="H7" i="183"/>
  <c r="H25" i="183" s="1"/>
  <c r="I7" i="179"/>
  <c r="I24" i="179" s="1"/>
  <c r="H7" i="179"/>
  <c r="H24" i="179" s="1"/>
  <c r="I7" i="175"/>
  <c r="I54" i="175" s="1"/>
  <c r="H7" i="175"/>
  <c r="H54" i="175" s="1"/>
  <c r="S9" i="343" l="1"/>
  <c r="S10" i="343"/>
  <c r="S11" i="343"/>
  <c r="S12" i="343"/>
  <c r="S13" i="343"/>
  <c r="S14" i="343"/>
  <c r="S15" i="343"/>
  <c r="S16" i="343"/>
  <c r="S17" i="343"/>
  <c r="S18" i="343"/>
  <c r="S19" i="343"/>
  <c r="S20" i="343"/>
  <c r="S8" i="343"/>
  <c r="P8" i="343"/>
  <c r="P9" i="343"/>
  <c r="P10" i="343"/>
  <c r="P11" i="343"/>
  <c r="P12" i="343"/>
  <c r="P13" i="343"/>
  <c r="P14" i="343"/>
  <c r="P15" i="343"/>
  <c r="P16" i="343"/>
  <c r="P17" i="343"/>
  <c r="P18" i="343"/>
  <c r="P19" i="343"/>
  <c r="P20" i="343"/>
  <c r="O8" i="343"/>
  <c r="O9" i="343"/>
  <c r="O10" i="343"/>
  <c r="O11" i="343"/>
  <c r="O12" i="343"/>
  <c r="O13" i="343"/>
  <c r="O14" i="343"/>
  <c r="O15" i="343"/>
  <c r="O16" i="343"/>
  <c r="O17" i="343"/>
  <c r="O18" i="343"/>
  <c r="O19" i="343"/>
  <c r="O20" i="343"/>
  <c r="N8" i="343"/>
  <c r="N9" i="343"/>
  <c r="N10" i="343"/>
  <c r="N11" i="343"/>
  <c r="N12" i="343"/>
  <c r="N13" i="343"/>
  <c r="N14" i="343"/>
  <c r="N15" i="343"/>
  <c r="N16" i="343"/>
  <c r="N17" i="343"/>
  <c r="N18" i="343"/>
  <c r="N19" i="343"/>
  <c r="N20" i="343"/>
  <c r="J8" i="343"/>
  <c r="J9" i="343"/>
  <c r="J10" i="343"/>
  <c r="J11" i="343"/>
  <c r="J12" i="343"/>
  <c r="J13" i="343"/>
  <c r="J14" i="343"/>
  <c r="J15" i="343"/>
  <c r="J16" i="343"/>
  <c r="J17" i="343"/>
  <c r="J18" i="343"/>
  <c r="J19" i="343"/>
  <c r="J20" i="343"/>
  <c r="E7" i="342"/>
  <c r="E13" i="342" s="1"/>
  <c r="G7" i="342"/>
  <c r="H7" i="342"/>
  <c r="H13" i="342" s="1"/>
  <c r="I7" i="342"/>
  <c r="I13" i="342" s="1"/>
  <c r="D7" i="342"/>
  <c r="D13" i="342" s="1"/>
  <c r="L8" i="342"/>
  <c r="L9" i="342"/>
  <c r="L10" i="342"/>
  <c r="L11" i="342"/>
  <c r="L12" i="342"/>
  <c r="K8" i="342"/>
  <c r="K9" i="342"/>
  <c r="K10" i="342"/>
  <c r="K11" i="342"/>
  <c r="K12" i="342"/>
  <c r="J8" i="342"/>
  <c r="J9" i="342"/>
  <c r="J10" i="342"/>
  <c r="J11" i="342"/>
  <c r="J12" i="342"/>
  <c r="F8" i="342"/>
  <c r="F9" i="342"/>
  <c r="F10" i="342"/>
  <c r="F11" i="342"/>
  <c r="F12" i="342"/>
  <c r="E7" i="340"/>
  <c r="G7" i="340"/>
  <c r="H7" i="340"/>
  <c r="I7" i="340"/>
  <c r="D7" i="340"/>
  <c r="L8" i="340"/>
  <c r="L10" i="340"/>
  <c r="K8" i="340"/>
  <c r="K10" i="340"/>
  <c r="J8" i="340"/>
  <c r="J10" i="340"/>
  <c r="F8" i="340"/>
  <c r="F7" i="340" s="1"/>
  <c r="F10" i="340"/>
  <c r="E6" i="341"/>
  <c r="G6" i="341"/>
  <c r="H6" i="341"/>
  <c r="I6" i="341"/>
  <c r="D6" i="341"/>
  <c r="L7" i="341"/>
  <c r="K7" i="341"/>
  <c r="J7" i="341"/>
  <c r="F7" i="341"/>
  <c r="F6" i="341" s="1"/>
  <c r="S9" i="339"/>
  <c r="S10" i="339"/>
  <c r="S11" i="339"/>
  <c r="S12" i="339"/>
  <c r="S13" i="339"/>
  <c r="S14" i="339"/>
  <c r="S8" i="339"/>
  <c r="P8" i="339"/>
  <c r="P9" i="339"/>
  <c r="P10" i="339"/>
  <c r="P11" i="339"/>
  <c r="P12" i="339"/>
  <c r="P13" i="339"/>
  <c r="P14" i="339"/>
  <c r="O8" i="339"/>
  <c r="O9" i="339"/>
  <c r="O10" i="339"/>
  <c r="O11" i="339"/>
  <c r="O12" i="339"/>
  <c r="O13" i="339"/>
  <c r="O14" i="339"/>
  <c r="N8" i="339"/>
  <c r="N9" i="339"/>
  <c r="N10" i="339"/>
  <c r="N11" i="339"/>
  <c r="N12" i="339"/>
  <c r="N13" i="339"/>
  <c r="N14" i="339"/>
  <c r="J8" i="339"/>
  <c r="J9" i="339"/>
  <c r="J10" i="339"/>
  <c r="J11" i="339"/>
  <c r="J12" i="339"/>
  <c r="J13" i="339"/>
  <c r="J14" i="339"/>
  <c r="E7" i="338"/>
  <c r="E11" i="338" s="1"/>
  <c r="G7" i="338"/>
  <c r="G11" i="338" s="1"/>
  <c r="H7" i="338"/>
  <c r="H11" i="338" s="1"/>
  <c r="I7" i="338"/>
  <c r="I11" i="338" s="1"/>
  <c r="D7" i="338"/>
  <c r="D11" i="338" s="1"/>
  <c r="L8" i="338"/>
  <c r="L9" i="338"/>
  <c r="L10" i="338"/>
  <c r="K8" i="338"/>
  <c r="K9" i="338"/>
  <c r="K10" i="338"/>
  <c r="J8" i="338"/>
  <c r="J9" i="338"/>
  <c r="J10" i="338"/>
  <c r="F8" i="338"/>
  <c r="F9" i="338"/>
  <c r="F10" i="338"/>
  <c r="E7" i="336"/>
  <c r="G7" i="336"/>
  <c r="H7" i="336"/>
  <c r="I7" i="336"/>
  <c r="D7" i="336"/>
  <c r="L8" i="336"/>
  <c r="L10" i="336"/>
  <c r="K8" i="336"/>
  <c r="K10" i="336"/>
  <c r="J8" i="336"/>
  <c r="J10" i="336"/>
  <c r="F8" i="336"/>
  <c r="F7" i="336" s="1"/>
  <c r="F10" i="336"/>
  <c r="E6" i="337"/>
  <c r="G6" i="337"/>
  <c r="H6" i="337"/>
  <c r="I6" i="337"/>
  <c r="D6" i="337"/>
  <c r="L7" i="337"/>
  <c r="L8" i="337"/>
  <c r="L9" i="337"/>
  <c r="L10" i="337"/>
  <c r="L11" i="337"/>
  <c r="L12" i="337"/>
  <c r="L13" i="337"/>
  <c r="L14" i="337"/>
  <c r="K7" i="337"/>
  <c r="K8" i="337"/>
  <c r="K9" i="337"/>
  <c r="K10" i="337"/>
  <c r="K11" i="337"/>
  <c r="K12" i="337"/>
  <c r="K13" i="337"/>
  <c r="K14" i="337"/>
  <c r="J7" i="337"/>
  <c r="J8" i="337"/>
  <c r="J9" i="337"/>
  <c r="J10" i="337"/>
  <c r="J11" i="337"/>
  <c r="J12" i="337"/>
  <c r="J13" i="337"/>
  <c r="J14" i="337"/>
  <c r="F7" i="337"/>
  <c r="F8" i="337"/>
  <c r="F9" i="337"/>
  <c r="F10" i="337"/>
  <c r="F11" i="337"/>
  <c r="F12" i="337"/>
  <c r="F13" i="337"/>
  <c r="F14" i="337"/>
  <c r="S9" i="335"/>
  <c r="S10" i="335"/>
  <c r="S11" i="335"/>
  <c r="S12" i="335"/>
  <c r="S13" i="335"/>
  <c r="S14" i="335"/>
  <c r="S15" i="335"/>
  <c r="S16" i="335"/>
  <c r="S17" i="335"/>
  <c r="S18" i="335"/>
  <c r="S19" i="335"/>
  <c r="S20" i="335"/>
  <c r="S21" i="335"/>
  <c r="S22" i="335"/>
  <c r="S23" i="335"/>
  <c r="S24" i="335"/>
  <c r="S25" i="335"/>
  <c r="S26" i="335"/>
  <c r="S27" i="335"/>
  <c r="S28" i="335"/>
  <c r="S29" i="335"/>
  <c r="S8" i="335"/>
  <c r="P8" i="335"/>
  <c r="P9" i="335"/>
  <c r="P10" i="335"/>
  <c r="P11" i="335"/>
  <c r="P12" i="335"/>
  <c r="P13" i="335"/>
  <c r="P14" i="335"/>
  <c r="P15" i="335"/>
  <c r="P16" i="335"/>
  <c r="P17" i="335"/>
  <c r="P18" i="335"/>
  <c r="P19" i="335"/>
  <c r="P20" i="335"/>
  <c r="P21" i="335"/>
  <c r="P22" i="335"/>
  <c r="P23" i="335"/>
  <c r="P24" i="335"/>
  <c r="P25" i="335"/>
  <c r="P26" i="335"/>
  <c r="P27" i="335"/>
  <c r="P28" i="335"/>
  <c r="P29" i="335"/>
  <c r="O8" i="335"/>
  <c r="O9" i="335"/>
  <c r="O10" i="335"/>
  <c r="O11" i="335"/>
  <c r="O12" i="335"/>
  <c r="O13" i="335"/>
  <c r="O14" i="335"/>
  <c r="O15" i="335"/>
  <c r="O16" i="335"/>
  <c r="O17" i="335"/>
  <c r="O18" i="335"/>
  <c r="O19" i="335"/>
  <c r="O20" i="335"/>
  <c r="O21" i="335"/>
  <c r="O22" i="335"/>
  <c r="O23" i="335"/>
  <c r="O24" i="335"/>
  <c r="O25" i="335"/>
  <c r="O26" i="335"/>
  <c r="O27" i="335"/>
  <c r="O28" i="335"/>
  <c r="O29" i="335"/>
  <c r="N8" i="335"/>
  <c r="N9" i="335"/>
  <c r="N10" i="335"/>
  <c r="N11" i="335"/>
  <c r="N12" i="335"/>
  <c r="N13" i="335"/>
  <c r="N14" i="335"/>
  <c r="N15" i="335"/>
  <c r="N16" i="335"/>
  <c r="N17" i="335"/>
  <c r="N18" i="335"/>
  <c r="N19" i="335"/>
  <c r="N20" i="335"/>
  <c r="N21" i="335"/>
  <c r="N22" i="335"/>
  <c r="N23" i="335"/>
  <c r="N24" i="335"/>
  <c r="N25" i="335"/>
  <c r="N26" i="335"/>
  <c r="N27" i="335"/>
  <c r="N28" i="335"/>
  <c r="N29" i="335"/>
  <c r="J8" i="335"/>
  <c r="J9" i="335"/>
  <c r="J10" i="335"/>
  <c r="J11" i="335"/>
  <c r="J12" i="335"/>
  <c r="J13" i="335"/>
  <c r="J14" i="335"/>
  <c r="J15" i="335"/>
  <c r="J16" i="335"/>
  <c r="J17" i="335"/>
  <c r="J18" i="335"/>
  <c r="J19" i="335"/>
  <c r="J20" i="335"/>
  <c r="J21" i="335"/>
  <c r="J22" i="335"/>
  <c r="J23" i="335"/>
  <c r="J24" i="335"/>
  <c r="J25" i="335"/>
  <c r="J26" i="335"/>
  <c r="J27" i="335"/>
  <c r="J28" i="335"/>
  <c r="J29" i="335"/>
  <c r="E7" i="334"/>
  <c r="E19" i="334" s="1"/>
  <c r="G7" i="334"/>
  <c r="G19" i="334" s="1"/>
  <c r="H7" i="334"/>
  <c r="H19" i="334" s="1"/>
  <c r="I7" i="334"/>
  <c r="I19" i="334" s="1"/>
  <c r="D7" i="334"/>
  <c r="D19" i="334" s="1"/>
  <c r="L8" i="334"/>
  <c r="L9" i="334"/>
  <c r="L10" i="334"/>
  <c r="L11" i="334"/>
  <c r="L12" i="334"/>
  <c r="L13" i="334"/>
  <c r="L14" i="334"/>
  <c r="L15" i="334"/>
  <c r="L16" i="334"/>
  <c r="L17" i="334"/>
  <c r="L18" i="334"/>
  <c r="K8" i="334"/>
  <c r="K9" i="334"/>
  <c r="K10" i="334"/>
  <c r="K11" i="334"/>
  <c r="K12" i="334"/>
  <c r="K13" i="334"/>
  <c r="K14" i="334"/>
  <c r="K15" i="334"/>
  <c r="K16" i="334"/>
  <c r="K17" i="334"/>
  <c r="K18" i="334"/>
  <c r="J8" i="334"/>
  <c r="J9" i="334"/>
  <c r="J10" i="334"/>
  <c r="J11" i="334"/>
  <c r="J12" i="334"/>
  <c r="J13" i="334"/>
  <c r="J14" i="334"/>
  <c r="J15" i="334"/>
  <c r="J16" i="334"/>
  <c r="J17" i="334"/>
  <c r="J18" i="334"/>
  <c r="F8" i="334"/>
  <c r="F9" i="334"/>
  <c r="F10" i="334"/>
  <c r="F11" i="334"/>
  <c r="F12" i="334"/>
  <c r="F13" i="334"/>
  <c r="F14" i="334"/>
  <c r="F15" i="334"/>
  <c r="F16" i="334"/>
  <c r="F17" i="334"/>
  <c r="F18" i="334"/>
  <c r="E9" i="332"/>
  <c r="G9" i="332"/>
  <c r="H9" i="332"/>
  <c r="I9" i="332"/>
  <c r="D9" i="332"/>
  <c r="E7" i="332"/>
  <c r="G7" i="332"/>
  <c r="H7" i="332"/>
  <c r="I7" i="332"/>
  <c r="D7" i="332"/>
  <c r="L8" i="332"/>
  <c r="L10" i="332"/>
  <c r="L11" i="332"/>
  <c r="K8" i="332"/>
  <c r="K10" i="332"/>
  <c r="K11" i="332"/>
  <c r="J8" i="332"/>
  <c r="J10" i="332"/>
  <c r="J11" i="332"/>
  <c r="F8" i="332"/>
  <c r="F7" i="332" s="1"/>
  <c r="F10" i="332"/>
  <c r="F9" i="332" s="1"/>
  <c r="F11" i="332"/>
  <c r="E6" i="333"/>
  <c r="G6" i="333"/>
  <c r="H6" i="333"/>
  <c r="I6" i="333"/>
  <c r="D6" i="333"/>
  <c r="L7" i="333"/>
  <c r="L8" i="333"/>
  <c r="L9" i="333"/>
  <c r="L10" i="333"/>
  <c r="L11" i="333"/>
  <c r="L12" i="333"/>
  <c r="L13" i="333"/>
  <c r="L14" i="333"/>
  <c r="L15" i="333"/>
  <c r="L16" i="333"/>
  <c r="L17" i="333"/>
  <c r="L18" i="333"/>
  <c r="L19" i="333"/>
  <c r="L20" i="333"/>
  <c r="L21" i="333"/>
  <c r="L22" i="333"/>
  <c r="L23" i="333"/>
  <c r="L24" i="333"/>
  <c r="L25" i="333"/>
  <c r="L26" i="333"/>
  <c r="L27" i="333"/>
  <c r="L28" i="333"/>
  <c r="L29" i="333"/>
  <c r="L30" i="333"/>
  <c r="L31" i="333"/>
  <c r="L32" i="333"/>
  <c r="K7" i="333"/>
  <c r="K8" i="333"/>
  <c r="K9" i="333"/>
  <c r="K10" i="333"/>
  <c r="K11" i="333"/>
  <c r="K12" i="333"/>
  <c r="K13" i="333"/>
  <c r="K14" i="333"/>
  <c r="K15" i="333"/>
  <c r="K16" i="333"/>
  <c r="K17" i="333"/>
  <c r="K18" i="333"/>
  <c r="K19" i="333"/>
  <c r="K20" i="333"/>
  <c r="K21" i="333"/>
  <c r="K22" i="333"/>
  <c r="K23" i="333"/>
  <c r="K24" i="333"/>
  <c r="K25" i="333"/>
  <c r="K26" i="333"/>
  <c r="K27" i="333"/>
  <c r="K28" i="333"/>
  <c r="K29" i="333"/>
  <c r="K30" i="333"/>
  <c r="K31" i="333"/>
  <c r="K32" i="333"/>
  <c r="J7" i="333"/>
  <c r="J8" i="333"/>
  <c r="J9" i="333"/>
  <c r="J10" i="333"/>
  <c r="J11" i="333"/>
  <c r="J12" i="333"/>
  <c r="J13" i="333"/>
  <c r="J14" i="333"/>
  <c r="J15" i="333"/>
  <c r="J16" i="333"/>
  <c r="J17" i="333"/>
  <c r="J18" i="333"/>
  <c r="J19" i="333"/>
  <c r="J20" i="333"/>
  <c r="J21" i="333"/>
  <c r="J22" i="333"/>
  <c r="J23" i="333"/>
  <c r="J24" i="333"/>
  <c r="J25" i="333"/>
  <c r="J26" i="333"/>
  <c r="J27" i="333"/>
  <c r="J28" i="333"/>
  <c r="J29" i="333"/>
  <c r="J30" i="333"/>
  <c r="J31" i="333"/>
  <c r="J32" i="333"/>
  <c r="F7" i="333"/>
  <c r="F8" i="333"/>
  <c r="F9" i="333"/>
  <c r="F10" i="333"/>
  <c r="F11" i="333"/>
  <c r="F12" i="333"/>
  <c r="F13" i="333"/>
  <c r="F14" i="333"/>
  <c r="F15" i="333"/>
  <c r="F16" i="333"/>
  <c r="F17" i="333"/>
  <c r="F18" i="333"/>
  <c r="F19" i="333"/>
  <c r="F20" i="333"/>
  <c r="F21" i="333"/>
  <c r="F22" i="333"/>
  <c r="F23" i="333"/>
  <c r="F24" i="333"/>
  <c r="F25" i="333"/>
  <c r="F26" i="333"/>
  <c r="F27" i="333"/>
  <c r="F28" i="333"/>
  <c r="F29" i="333"/>
  <c r="F30" i="333"/>
  <c r="F31" i="333"/>
  <c r="F32" i="333"/>
  <c r="S9" i="331"/>
  <c r="S10" i="331"/>
  <c r="S11" i="331"/>
  <c r="S12" i="331"/>
  <c r="S13" i="331"/>
  <c r="S14" i="331"/>
  <c r="S8" i="331"/>
  <c r="P8" i="331"/>
  <c r="P9" i="331"/>
  <c r="P10" i="331"/>
  <c r="P11" i="331"/>
  <c r="P12" i="331"/>
  <c r="P13" i="331"/>
  <c r="P14" i="331"/>
  <c r="O8" i="331"/>
  <c r="O9" i="331"/>
  <c r="O10" i="331"/>
  <c r="O11" i="331"/>
  <c r="O12" i="331"/>
  <c r="O13" i="331"/>
  <c r="O14" i="331"/>
  <c r="N8" i="331"/>
  <c r="N9" i="331"/>
  <c r="N10" i="331"/>
  <c r="N11" i="331"/>
  <c r="N12" i="331"/>
  <c r="N13" i="331"/>
  <c r="N14" i="331"/>
  <c r="J8" i="331"/>
  <c r="J9" i="331"/>
  <c r="J10" i="331"/>
  <c r="J11" i="331"/>
  <c r="J12" i="331"/>
  <c r="J13" i="331"/>
  <c r="J14" i="331"/>
  <c r="E7" i="330"/>
  <c r="E11" i="330" s="1"/>
  <c r="G7" i="330"/>
  <c r="H7" i="330"/>
  <c r="H11" i="330" s="1"/>
  <c r="I7" i="330"/>
  <c r="I11" i="330" s="1"/>
  <c r="D7" i="330"/>
  <c r="D11" i="330" s="1"/>
  <c r="L8" i="330"/>
  <c r="L9" i="330"/>
  <c r="L10" i="330"/>
  <c r="K8" i="330"/>
  <c r="K9" i="330"/>
  <c r="K10" i="330"/>
  <c r="J8" i="330"/>
  <c r="J9" i="330"/>
  <c r="J10" i="330"/>
  <c r="F8" i="330"/>
  <c r="F9" i="330"/>
  <c r="F10" i="330"/>
  <c r="E7" i="328"/>
  <c r="G7" i="328"/>
  <c r="H7" i="328"/>
  <c r="I7" i="328"/>
  <c r="D7" i="328"/>
  <c r="L8" i="328"/>
  <c r="L10" i="328"/>
  <c r="K8" i="328"/>
  <c r="K10" i="328"/>
  <c r="J8" i="328"/>
  <c r="J10" i="328"/>
  <c r="F8" i="328"/>
  <c r="F7" i="328" s="1"/>
  <c r="F10" i="328"/>
  <c r="E6" i="329"/>
  <c r="G6" i="329"/>
  <c r="H6" i="329"/>
  <c r="I6" i="329"/>
  <c r="D6" i="329"/>
  <c r="L7" i="329"/>
  <c r="K7" i="329"/>
  <c r="J7" i="329"/>
  <c r="F7" i="329"/>
  <c r="F6" i="329" s="1"/>
  <c r="S9" i="327"/>
  <c r="S10" i="327"/>
  <c r="S11" i="327"/>
  <c r="S12" i="327"/>
  <c r="S13" i="327"/>
  <c r="S8" i="327"/>
  <c r="P8" i="327"/>
  <c r="P9" i="327"/>
  <c r="P10" i="327"/>
  <c r="P11" i="327"/>
  <c r="P12" i="327"/>
  <c r="P13" i="327"/>
  <c r="O8" i="327"/>
  <c r="O9" i="327"/>
  <c r="O10" i="327"/>
  <c r="O11" i="327"/>
  <c r="O12" i="327"/>
  <c r="O13" i="327"/>
  <c r="N8" i="327"/>
  <c r="N9" i="327"/>
  <c r="N10" i="327"/>
  <c r="N11" i="327"/>
  <c r="N12" i="327"/>
  <c r="N13" i="327"/>
  <c r="J8" i="327"/>
  <c r="J9" i="327"/>
  <c r="J10" i="327"/>
  <c r="J11" i="327"/>
  <c r="J12" i="327"/>
  <c r="J13" i="327"/>
  <c r="E7" i="326"/>
  <c r="E10" i="326" s="1"/>
  <c r="G7" i="326"/>
  <c r="H7" i="326"/>
  <c r="H10" i="326" s="1"/>
  <c r="I7" i="326"/>
  <c r="I10" i="326" s="1"/>
  <c r="D7" i="326"/>
  <c r="D10" i="326" s="1"/>
  <c r="L8" i="326"/>
  <c r="L9" i="326"/>
  <c r="K8" i="326"/>
  <c r="K9" i="326"/>
  <c r="J8" i="326"/>
  <c r="J9" i="326"/>
  <c r="F8" i="326"/>
  <c r="F9" i="326"/>
  <c r="E7" i="324"/>
  <c r="G7" i="324"/>
  <c r="H7" i="324"/>
  <c r="I7" i="324"/>
  <c r="D7" i="324"/>
  <c r="L8" i="324"/>
  <c r="L10" i="324"/>
  <c r="K8" i="324"/>
  <c r="K10" i="324"/>
  <c r="J8" i="324"/>
  <c r="J10" i="324"/>
  <c r="F8" i="324"/>
  <c r="F7" i="324" s="1"/>
  <c r="F10" i="324"/>
  <c r="E6" i="325"/>
  <c r="G6" i="325"/>
  <c r="H6" i="325"/>
  <c r="I6" i="325"/>
  <c r="D6" i="325"/>
  <c r="L7" i="325"/>
  <c r="L8" i="325"/>
  <c r="K7" i="325"/>
  <c r="K8" i="325"/>
  <c r="J7" i="325"/>
  <c r="J8" i="325"/>
  <c r="F7" i="325"/>
  <c r="F8" i="325"/>
  <c r="S9" i="323"/>
  <c r="S10" i="323"/>
  <c r="S11" i="323"/>
  <c r="S12" i="323"/>
  <c r="S13" i="323"/>
  <c r="S14" i="323"/>
  <c r="S8" i="323"/>
  <c r="P8" i="323"/>
  <c r="P9" i="323"/>
  <c r="P10" i="323"/>
  <c r="P11" i="323"/>
  <c r="P12" i="323"/>
  <c r="P13" i="323"/>
  <c r="P14" i="323"/>
  <c r="O8" i="323"/>
  <c r="O9" i="323"/>
  <c r="O10" i="323"/>
  <c r="O11" i="323"/>
  <c r="O12" i="323"/>
  <c r="O13" i="323"/>
  <c r="O14" i="323"/>
  <c r="N8" i="323"/>
  <c r="N9" i="323"/>
  <c r="N10" i="323"/>
  <c r="N11" i="323"/>
  <c r="N12" i="323"/>
  <c r="N13" i="323"/>
  <c r="N14" i="323"/>
  <c r="J8" i="323"/>
  <c r="J9" i="323"/>
  <c r="J10" i="323"/>
  <c r="J11" i="323"/>
  <c r="J12" i="323"/>
  <c r="J13" i="323"/>
  <c r="J14" i="323"/>
  <c r="E7" i="322"/>
  <c r="E11" i="322" s="1"/>
  <c r="G7" i="322"/>
  <c r="G11" i="322" s="1"/>
  <c r="H7" i="322"/>
  <c r="H11" i="322" s="1"/>
  <c r="I7" i="322"/>
  <c r="I11" i="322" s="1"/>
  <c r="D7" i="322"/>
  <c r="D11" i="322" s="1"/>
  <c r="L8" i="322"/>
  <c r="L9" i="322"/>
  <c r="L10" i="322"/>
  <c r="K8" i="322"/>
  <c r="K9" i="322"/>
  <c r="K10" i="322"/>
  <c r="J8" i="322"/>
  <c r="J9" i="322"/>
  <c r="J10" i="322"/>
  <c r="F8" i="322"/>
  <c r="F9" i="322"/>
  <c r="F10" i="322"/>
  <c r="E9" i="320"/>
  <c r="G9" i="320"/>
  <c r="H9" i="320"/>
  <c r="I9" i="320"/>
  <c r="D9" i="320"/>
  <c r="E7" i="320"/>
  <c r="G7" i="320"/>
  <c r="H7" i="320"/>
  <c r="I7" i="320"/>
  <c r="D7" i="320"/>
  <c r="L8" i="320"/>
  <c r="L10" i="320"/>
  <c r="L11" i="320"/>
  <c r="K8" i="320"/>
  <c r="K10" i="320"/>
  <c r="K11" i="320"/>
  <c r="J8" i="320"/>
  <c r="J10" i="320"/>
  <c r="J11" i="320"/>
  <c r="F8" i="320"/>
  <c r="F7" i="320" s="1"/>
  <c r="F10" i="320"/>
  <c r="F9" i="320" s="1"/>
  <c r="F11" i="320"/>
  <c r="E6" i="321"/>
  <c r="G6" i="321"/>
  <c r="H6" i="321"/>
  <c r="I6" i="321"/>
  <c r="D6" i="321"/>
  <c r="L7" i="321"/>
  <c r="L8" i="321"/>
  <c r="L9" i="321"/>
  <c r="L10" i="321"/>
  <c r="L11" i="321"/>
  <c r="L12" i="321"/>
  <c r="L13" i="321"/>
  <c r="L14" i="321"/>
  <c r="L15" i="321"/>
  <c r="L16" i="321"/>
  <c r="L17" i="321"/>
  <c r="L18" i="321"/>
  <c r="L19" i="321"/>
  <c r="L20" i="321"/>
  <c r="L21" i="321"/>
  <c r="K7" i="321"/>
  <c r="K8" i="321"/>
  <c r="K9" i="321"/>
  <c r="K10" i="321"/>
  <c r="K11" i="321"/>
  <c r="K12" i="321"/>
  <c r="K13" i="321"/>
  <c r="K14" i="321"/>
  <c r="K15" i="321"/>
  <c r="K16" i="321"/>
  <c r="K17" i="321"/>
  <c r="K18" i="321"/>
  <c r="K19" i="321"/>
  <c r="K20" i="321"/>
  <c r="K21" i="321"/>
  <c r="J7" i="321"/>
  <c r="J8" i="321"/>
  <c r="J9" i="321"/>
  <c r="J10" i="321"/>
  <c r="J11" i="321"/>
  <c r="J12" i="321"/>
  <c r="J13" i="321"/>
  <c r="J14" i="321"/>
  <c r="J15" i="321"/>
  <c r="J16" i="321"/>
  <c r="J17" i="321"/>
  <c r="J18" i="321"/>
  <c r="J19" i="321"/>
  <c r="J20" i="321"/>
  <c r="J21" i="321"/>
  <c r="F7" i="321"/>
  <c r="F8" i="321"/>
  <c r="F9" i="321"/>
  <c r="F10" i="321"/>
  <c r="F11" i="321"/>
  <c r="F12" i="321"/>
  <c r="F13" i="321"/>
  <c r="F14" i="321"/>
  <c r="F15" i="321"/>
  <c r="F16" i="321"/>
  <c r="F17" i="321"/>
  <c r="F18" i="321"/>
  <c r="F19" i="321"/>
  <c r="F20" i="321"/>
  <c r="F21" i="321"/>
  <c r="S9" i="319"/>
  <c r="S10" i="319"/>
  <c r="S11" i="319"/>
  <c r="S12" i="319"/>
  <c r="S13" i="319"/>
  <c r="S14" i="319"/>
  <c r="S15" i="319"/>
  <c r="S16" i="319"/>
  <c r="S17" i="319"/>
  <c r="S18" i="319"/>
  <c r="S19" i="319"/>
  <c r="S20" i="319"/>
  <c r="S21" i="319"/>
  <c r="S22" i="319"/>
  <c r="S23" i="319"/>
  <c r="S8" i="319"/>
  <c r="P8" i="319"/>
  <c r="P9" i="319"/>
  <c r="P10" i="319"/>
  <c r="P11" i="319"/>
  <c r="P12" i="319"/>
  <c r="P13" i="319"/>
  <c r="P14" i="319"/>
  <c r="P15" i="319"/>
  <c r="P16" i="319"/>
  <c r="P17" i="319"/>
  <c r="P18" i="319"/>
  <c r="P19" i="319"/>
  <c r="P20" i="319"/>
  <c r="P21" i="319"/>
  <c r="P22" i="319"/>
  <c r="P23" i="319"/>
  <c r="O8" i="319"/>
  <c r="O9" i="319"/>
  <c r="O10" i="319"/>
  <c r="O11" i="319"/>
  <c r="O12" i="319"/>
  <c r="O13" i="319"/>
  <c r="O14" i="319"/>
  <c r="O15" i="319"/>
  <c r="O16" i="319"/>
  <c r="O17" i="319"/>
  <c r="O18" i="319"/>
  <c r="O19" i="319"/>
  <c r="O20" i="319"/>
  <c r="O21" i="319"/>
  <c r="O22" i="319"/>
  <c r="O23" i="319"/>
  <c r="N8" i="319"/>
  <c r="N9" i="319"/>
  <c r="N10" i="319"/>
  <c r="N11" i="319"/>
  <c r="N12" i="319"/>
  <c r="N13" i="319"/>
  <c r="N14" i="319"/>
  <c r="N15" i="319"/>
  <c r="N16" i="319"/>
  <c r="N17" i="319"/>
  <c r="N18" i="319"/>
  <c r="N19" i="319"/>
  <c r="N20" i="319"/>
  <c r="N21" i="319"/>
  <c r="N22" i="319"/>
  <c r="N23" i="319"/>
  <c r="J8" i="319"/>
  <c r="J9" i="319"/>
  <c r="J10" i="319"/>
  <c r="J11" i="319"/>
  <c r="J12" i="319"/>
  <c r="J13" i="319"/>
  <c r="J14" i="319"/>
  <c r="J15" i="319"/>
  <c r="J16" i="319"/>
  <c r="J17" i="319"/>
  <c r="J18" i="319"/>
  <c r="J19" i="319"/>
  <c r="J20" i="319"/>
  <c r="J21" i="319"/>
  <c r="J22" i="319"/>
  <c r="J23" i="319"/>
  <c r="E7" i="318"/>
  <c r="E19" i="318" s="1"/>
  <c r="G7" i="318"/>
  <c r="G19" i="318" s="1"/>
  <c r="H7" i="318"/>
  <c r="H19" i="318" s="1"/>
  <c r="I7" i="318"/>
  <c r="I19" i="318" s="1"/>
  <c r="D7" i="318"/>
  <c r="D19" i="318" s="1"/>
  <c r="L8" i="318"/>
  <c r="L9" i="318"/>
  <c r="L10" i="318"/>
  <c r="L11" i="318"/>
  <c r="L12" i="318"/>
  <c r="L13" i="318"/>
  <c r="L14" i="318"/>
  <c r="L15" i="318"/>
  <c r="L16" i="318"/>
  <c r="L17" i="318"/>
  <c r="L18" i="318"/>
  <c r="K8" i="318"/>
  <c r="K9" i="318"/>
  <c r="K10" i="318"/>
  <c r="K11" i="318"/>
  <c r="K12" i="318"/>
  <c r="K13" i="318"/>
  <c r="K14" i="318"/>
  <c r="K15" i="318"/>
  <c r="K16" i="318"/>
  <c r="K17" i="318"/>
  <c r="K18" i="318"/>
  <c r="J8" i="318"/>
  <c r="J9" i="318"/>
  <c r="J10" i="318"/>
  <c r="J11" i="318"/>
  <c r="J12" i="318"/>
  <c r="J13" i="318"/>
  <c r="J14" i="318"/>
  <c r="J15" i="318"/>
  <c r="J16" i="318"/>
  <c r="J17" i="318"/>
  <c r="J18" i="318"/>
  <c r="F8" i="318"/>
  <c r="F9" i="318"/>
  <c r="F10" i="318"/>
  <c r="F11" i="318"/>
  <c r="F12" i="318"/>
  <c r="F13" i="318"/>
  <c r="F14" i="318"/>
  <c r="F15" i="318"/>
  <c r="F16" i="318"/>
  <c r="F17" i="318"/>
  <c r="F18" i="318"/>
  <c r="E13" i="316"/>
  <c r="G13" i="316"/>
  <c r="H13" i="316"/>
  <c r="I13" i="316"/>
  <c r="D13" i="316"/>
  <c r="E7" i="316"/>
  <c r="G7" i="316"/>
  <c r="H7" i="316"/>
  <c r="I7" i="316"/>
  <c r="D7" i="316"/>
  <c r="L8" i="316"/>
  <c r="L9" i="316"/>
  <c r="L10" i="316"/>
  <c r="L11" i="316"/>
  <c r="L12" i="316"/>
  <c r="L14" i="316"/>
  <c r="L15" i="316"/>
  <c r="L16" i="316"/>
  <c r="L17" i="316"/>
  <c r="L18" i="316"/>
  <c r="L19" i="316"/>
  <c r="L20" i="316"/>
  <c r="L21" i="316"/>
  <c r="L22" i="316"/>
  <c r="L23" i="316"/>
  <c r="L24" i="316"/>
  <c r="L25" i="316"/>
  <c r="L26" i="316"/>
  <c r="L27" i="316"/>
  <c r="L28" i="316"/>
  <c r="L29" i="316"/>
  <c r="L30" i="316"/>
  <c r="L31" i="316"/>
  <c r="L32" i="316"/>
  <c r="L33" i="316"/>
  <c r="L34" i="316"/>
  <c r="L35" i="316"/>
  <c r="L36" i="316"/>
  <c r="L37" i="316"/>
  <c r="L38" i="316"/>
  <c r="K8" i="316"/>
  <c r="K9" i="316"/>
  <c r="K10" i="316"/>
  <c r="K11" i="316"/>
  <c r="K12" i="316"/>
  <c r="K14" i="316"/>
  <c r="K15" i="316"/>
  <c r="K16" i="316"/>
  <c r="K17" i="316"/>
  <c r="K18" i="316"/>
  <c r="K19" i="316"/>
  <c r="K20" i="316"/>
  <c r="K21" i="316"/>
  <c r="K22" i="316"/>
  <c r="K23" i="316"/>
  <c r="K24" i="316"/>
  <c r="K25" i="316"/>
  <c r="K26" i="316"/>
  <c r="K27" i="316"/>
  <c r="K28" i="316"/>
  <c r="K29" i="316"/>
  <c r="K30" i="316"/>
  <c r="K31" i="316"/>
  <c r="K32" i="316"/>
  <c r="K33" i="316"/>
  <c r="K34" i="316"/>
  <c r="K35" i="316"/>
  <c r="K36" i="316"/>
  <c r="K37" i="316"/>
  <c r="K38" i="316"/>
  <c r="J8" i="316"/>
  <c r="J9" i="316"/>
  <c r="J10" i="316"/>
  <c r="J11" i="316"/>
  <c r="J12" i="316"/>
  <c r="J14" i="316"/>
  <c r="J15" i="316"/>
  <c r="J16" i="316"/>
  <c r="J17" i="316"/>
  <c r="J18" i="316"/>
  <c r="J19" i="316"/>
  <c r="J20" i="316"/>
  <c r="J21" i="316"/>
  <c r="J22" i="316"/>
  <c r="J23" i="316"/>
  <c r="J24" i="316"/>
  <c r="J25" i="316"/>
  <c r="J26" i="316"/>
  <c r="J27" i="316"/>
  <c r="J28" i="316"/>
  <c r="J29" i="316"/>
  <c r="J30" i="316"/>
  <c r="J31" i="316"/>
  <c r="J32" i="316"/>
  <c r="J33" i="316"/>
  <c r="J34" i="316"/>
  <c r="J35" i="316"/>
  <c r="J36" i="316"/>
  <c r="J37" i="316"/>
  <c r="J38" i="316"/>
  <c r="F8" i="316"/>
  <c r="F9" i="316"/>
  <c r="F10" i="316"/>
  <c r="F11" i="316"/>
  <c r="F12" i="316"/>
  <c r="F14" i="316"/>
  <c r="F15" i="316"/>
  <c r="F16" i="316"/>
  <c r="F17" i="316"/>
  <c r="F18" i="316"/>
  <c r="F19" i="316"/>
  <c r="F20" i="316"/>
  <c r="F21" i="316"/>
  <c r="F22" i="316"/>
  <c r="F23" i="316"/>
  <c r="F24" i="316"/>
  <c r="F25" i="316"/>
  <c r="F26" i="316"/>
  <c r="F27" i="316"/>
  <c r="F28" i="316"/>
  <c r="F29" i="316"/>
  <c r="F30" i="316"/>
  <c r="F31" i="316"/>
  <c r="F32" i="316"/>
  <c r="F33" i="316"/>
  <c r="F34" i="316"/>
  <c r="F35" i="316"/>
  <c r="F36" i="316"/>
  <c r="F37" i="316"/>
  <c r="F38" i="316"/>
  <c r="E6" i="317"/>
  <c r="G6" i="317"/>
  <c r="H6" i="317"/>
  <c r="I6" i="317"/>
  <c r="D6" i="317"/>
  <c r="L7" i="317"/>
  <c r="L8" i="317"/>
  <c r="L9" i="317"/>
  <c r="L10" i="317"/>
  <c r="L11" i="317"/>
  <c r="L12" i="317"/>
  <c r="L13" i="317"/>
  <c r="L14" i="317"/>
  <c r="L15" i="317"/>
  <c r="L16" i="317"/>
  <c r="L17" i="317"/>
  <c r="L18" i="317"/>
  <c r="L19" i="317"/>
  <c r="L20" i="317"/>
  <c r="L21" i="317"/>
  <c r="L22" i="317"/>
  <c r="L23" i="317"/>
  <c r="L24" i="317"/>
  <c r="L25" i="317"/>
  <c r="L26" i="317"/>
  <c r="L27" i="317"/>
  <c r="L28" i="317"/>
  <c r="L29" i="317"/>
  <c r="L30" i="317"/>
  <c r="L31" i="317"/>
  <c r="K7" i="317"/>
  <c r="K8" i="317"/>
  <c r="K9" i="317"/>
  <c r="K10" i="317"/>
  <c r="K11" i="317"/>
  <c r="K12" i="317"/>
  <c r="K13" i="317"/>
  <c r="K14" i="317"/>
  <c r="K15" i="317"/>
  <c r="K16" i="317"/>
  <c r="K17" i="317"/>
  <c r="K18" i="317"/>
  <c r="K19" i="317"/>
  <c r="K20" i="317"/>
  <c r="K21" i="317"/>
  <c r="K22" i="317"/>
  <c r="K23" i="317"/>
  <c r="K24" i="317"/>
  <c r="K25" i="317"/>
  <c r="K26" i="317"/>
  <c r="K27" i="317"/>
  <c r="K28" i="317"/>
  <c r="K29" i="317"/>
  <c r="K30" i="317"/>
  <c r="K31" i="317"/>
  <c r="J7" i="317"/>
  <c r="J8" i="317"/>
  <c r="J9" i="317"/>
  <c r="J10" i="317"/>
  <c r="J11" i="317"/>
  <c r="J12" i="317"/>
  <c r="J13" i="317"/>
  <c r="J14" i="317"/>
  <c r="J15" i="317"/>
  <c r="J16" i="317"/>
  <c r="J17" i="317"/>
  <c r="J18" i="317"/>
  <c r="J19" i="317"/>
  <c r="J20" i="317"/>
  <c r="J21" i="317"/>
  <c r="J22" i="317"/>
  <c r="J23" i="317"/>
  <c r="J24" i="317"/>
  <c r="J25" i="317"/>
  <c r="J26" i="317"/>
  <c r="J27" i="317"/>
  <c r="J28" i="317"/>
  <c r="J29" i="317"/>
  <c r="J30" i="317"/>
  <c r="J31" i="317"/>
  <c r="F7" i="317"/>
  <c r="F8" i="317"/>
  <c r="F9" i="317"/>
  <c r="F10" i="317"/>
  <c r="F11" i="317"/>
  <c r="F12" i="317"/>
  <c r="F13" i="317"/>
  <c r="F14" i="317"/>
  <c r="F15" i="317"/>
  <c r="F16" i="317"/>
  <c r="F17" i="317"/>
  <c r="F18" i="317"/>
  <c r="F19" i="317"/>
  <c r="F20" i="317"/>
  <c r="F21" i="317"/>
  <c r="F22" i="317"/>
  <c r="F23" i="317"/>
  <c r="F24" i="317"/>
  <c r="F25" i="317"/>
  <c r="F26" i="317"/>
  <c r="F27" i="317"/>
  <c r="F28" i="317"/>
  <c r="F29" i="317"/>
  <c r="F30" i="317"/>
  <c r="F31" i="317"/>
  <c r="S9" i="315"/>
  <c r="S10" i="315"/>
  <c r="S11" i="315"/>
  <c r="S12" i="315"/>
  <c r="S13" i="315"/>
  <c r="S14" i="315"/>
  <c r="S15" i="315"/>
  <c r="S16" i="315"/>
  <c r="S17" i="315"/>
  <c r="S18" i="315"/>
  <c r="S19" i="315"/>
  <c r="S20" i="315"/>
  <c r="S21" i="315"/>
  <c r="S22" i="315"/>
  <c r="S8" i="315"/>
  <c r="P8" i="315"/>
  <c r="P9" i="315"/>
  <c r="P10" i="315"/>
  <c r="P11" i="315"/>
  <c r="P12" i="315"/>
  <c r="P13" i="315"/>
  <c r="P14" i="315"/>
  <c r="P15" i="315"/>
  <c r="P16" i="315"/>
  <c r="P17" i="315"/>
  <c r="P18" i="315"/>
  <c r="P19" i="315"/>
  <c r="P20" i="315"/>
  <c r="P21" i="315"/>
  <c r="P22" i="315"/>
  <c r="O8" i="315"/>
  <c r="O9" i="315"/>
  <c r="O10" i="315"/>
  <c r="O11" i="315"/>
  <c r="O12" i="315"/>
  <c r="O13" i="315"/>
  <c r="O14" i="315"/>
  <c r="O15" i="315"/>
  <c r="O16" i="315"/>
  <c r="O17" i="315"/>
  <c r="O18" i="315"/>
  <c r="O19" i="315"/>
  <c r="O20" i="315"/>
  <c r="O21" i="315"/>
  <c r="O22" i="315"/>
  <c r="N8" i="315"/>
  <c r="N9" i="315"/>
  <c r="N10" i="315"/>
  <c r="N11" i="315"/>
  <c r="N12" i="315"/>
  <c r="N13" i="315"/>
  <c r="N14" i="315"/>
  <c r="N15" i="315"/>
  <c r="N16" i="315"/>
  <c r="N17" i="315"/>
  <c r="N18" i="315"/>
  <c r="N19" i="315"/>
  <c r="N20" i="315"/>
  <c r="N21" i="315"/>
  <c r="N22" i="315"/>
  <c r="J8" i="315"/>
  <c r="J9" i="315"/>
  <c r="J10" i="315"/>
  <c r="J11" i="315"/>
  <c r="J12" i="315"/>
  <c r="J13" i="315"/>
  <c r="J14" i="315"/>
  <c r="J15" i="315"/>
  <c r="J16" i="315"/>
  <c r="J17" i="315"/>
  <c r="J18" i="315"/>
  <c r="J19" i="315"/>
  <c r="J20" i="315"/>
  <c r="J21" i="315"/>
  <c r="J22" i="315"/>
  <c r="E7" i="314"/>
  <c r="E14" i="314" s="1"/>
  <c r="G7" i="314"/>
  <c r="G14" i="314" s="1"/>
  <c r="H7" i="314"/>
  <c r="H14" i="314" s="1"/>
  <c r="I7" i="314"/>
  <c r="I14" i="314" s="1"/>
  <c r="D7" i="314"/>
  <c r="D14" i="314" s="1"/>
  <c r="L8" i="314"/>
  <c r="L9" i="314"/>
  <c r="L10" i="314"/>
  <c r="L11" i="314"/>
  <c r="L12" i="314"/>
  <c r="L13" i="314"/>
  <c r="K8" i="314"/>
  <c r="K9" i="314"/>
  <c r="K10" i="314"/>
  <c r="K11" i="314"/>
  <c r="K12" i="314"/>
  <c r="K13" i="314"/>
  <c r="J8" i="314"/>
  <c r="J9" i="314"/>
  <c r="J10" i="314"/>
  <c r="J11" i="314"/>
  <c r="J12" i="314"/>
  <c r="J13" i="314"/>
  <c r="F8" i="314"/>
  <c r="F9" i="314"/>
  <c r="F10" i="314"/>
  <c r="F11" i="314"/>
  <c r="F12" i="314"/>
  <c r="F13" i="314"/>
  <c r="E11" i="312"/>
  <c r="G11" i="312"/>
  <c r="H11" i="312"/>
  <c r="I11" i="312"/>
  <c r="D11" i="312"/>
  <c r="E7" i="312"/>
  <c r="G7" i="312"/>
  <c r="H7" i="312"/>
  <c r="I7" i="312"/>
  <c r="D7" i="312"/>
  <c r="L8" i="312"/>
  <c r="L9" i="312"/>
  <c r="L10" i="312"/>
  <c r="L12" i="312"/>
  <c r="L13" i="312"/>
  <c r="L14" i="312"/>
  <c r="L15" i="312"/>
  <c r="L16" i="312"/>
  <c r="L17" i="312"/>
  <c r="L18" i="312"/>
  <c r="L19" i="312"/>
  <c r="L20" i="312"/>
  <c r="L21" i="312"/>
  <c r="L22" i="312"/>
  <c r="L23" i="312"/>
  <c r="L24" i="312"/>
  <c r="L25" i="312"/>
  <c r="K8" i="312"/>
  <c r="K9" i="312"/>
  <c r="K10" i="312"/>
  <c r="K12" i="312"/>
  <c r="K13" i="312"/>
  <c r="K14" i="312"/>
  <c r="K15" i="312"/>
  <c r="K16" i="312"/>
  <c r="K17" i="312"/>
  <c r="K18" i="312"/>
  <c r="K19" i="312"/>
  <c r="K20" i="312"/>
  <c r="K21" i="312"/>
  <c r="K22" i="312"/>
  <c r="K23" i="312"/>
  <c r="K24" i="312"/>
  <c r="K25" i="312"/>
  <c r="J8" i="312"/>
  <c r="J9" i="312"/>
  <c r="J10" i="312"/>
  <c r="J12" i="312"/>
  <c r="J13" i="312"/>
  <c r="J14" i="312"/>
  <c r="J15" i="312"/>
  <c r="J16" i="312"/>
  <c r="J17" i="312"/>
  <c r="J18" i="312"/>
  <c r="J19" i="312"/>
  <c r="J20" i="312"/>
  <c r="J21" i="312"/>
  <c r="J22" i="312"/>
  <c r="J23" i="312"/>
  <c r="J24" i="312"/>
  <c r="J25" i="312"/>
  <c r="F8" i="312"/>
  <c r="F9" i="312"/>
  <c r="F10" i="312"/>
  <c r="F12" i="312"/>
  <c r="F13" i="312"/>
  <c r="F14" i="312"/>
  <c r="F15" i="312"/>
  <c r="F16" i="312"/>
  <c r="F17" i="312"/>
  <c r="F18" i="312"/>
  <c r="F19" i="312"/>
  <c r="F20" i="312"/>
  <c r="F21" i="312"/>
  <c r="F22" i="312"/>
  <c r="F23" i="312"/>
  <c r="F24" i="312"/>
  <c r="F25" i="312"/>
  <c r="E6" i="313"/>
  <c r="G6" i="313"/>
  <c r="H6" i="313"/>
  <c r="I6" i="313"/>
  <c r="D6" i="313"/>
  <c r="L7" i="313"/>
  <c r="L8" i="313"/>
  <c r="L9" i="313"/>
  <c r="L10" i="313"/>
  <c r="L11" i="313"/>
  <c r="L12" i="313"/>
  <c r="L13" i="313"/>
  <c r="L14" i="313"/>
  <c r="L15" i="313"/>
  <c r="L16" i="313"/>
  <c r="L17" i="313"/>
  <c r="L18" i="313"/>
  <c r="L19" i="313"/>
  <c r="L20" i="313"/>
  <c r="L21" i="313"/>
  <c r="L22" i="313"/>
  <c r="L23" i="313"/>
  <c r="L24" i="313"/>
  <c r="L25" i="313"/>
  <c r="L26" i="313"/>
  <c r="L27" i="313"/>
  <c r="L28" i="313"/>
  <c r="L29" i="313"/>
  <c r="L30" i="313"/>
  <c r="K7" i="313"/>
  <c r="K8" i="313"/>
  <c r="K9" i="313"/>
  <c r="K10" i="313"/>
  <c r="K11" i="313"/>
  <c r="K12" i="313"/>
  <c r="K13" i="313"/>
  <c r="K14" i="313"/>
  <c r="K15" i="313"/>
  <c r="K16" i="313"/>
  <c r="K17" i="313"/>
  <c r="K18" i="313"/>
  <c r="K19" i="313"/>
  <c r="K20" i="313"/>
  <c r="K21" i="313"/>
  <c r="K22" i="313"/>
  <c r="K23" i="313"/>
  <c r="K24" i="313"/>
  <c r="K25" i="313"/>
  <c r="K26" i="313"/>
  <c r="K27" i="313"/>
  <c r="K28" i="313"/>
  <c r="K29" i="313"/>
  <c r="K30" i="313"/>
  <c r="J7" i="313"/>
  <c r="J8" i="313"/>
  <c r="J9" i="313"/>
  <c r="J10" i="313"/>
  <c r="J11" i="313"/>
  <c r="J12" i="313"/>
  <c r="J13" i="313"/>
  <c r="J14" i="313"/>
  <c r="J15" i="313"/>
  <c r="J16" i="313"/>
  <c r="J17" i="313"/>
  <c r="J18" i="313"/>
  <c r="J19" i="313"/>
  <c r="J20" i="313"/>
  <c r="J21" i="313"/>
  <c r="J22" i="313"/>
  <c r="J23" i="313"/>
  <c r="J24" i="313"/>
  <c r="J25" i="313"/>
  <c r="J26" i="313"/>
  <c r="J27" i="313"/>
  <c r="J28" i="313"/>
  <c r="J29" i="313"/>
  <c r="J30" i="313"/>
  <c r="F7" i="313"/>
  <c r="F8" i="313"/>
  <c r="F9" i="313"/>
  <c r="F10" i="313"/>
  <c r="F11" i="313"/>
  <c r="F12" i="313"/>
  <c r="F13" i="313"/>
  <c r="F14" i="313"/>
  <c r="F15" i="313"/>
  <c r="F16" i="313"/>
  <c r="F17" i="313"/>
  <c r="F18" i="313"/>
  <c r="F19" i="313"/>
  <c r="F20" i="313"/>
  <c r="F21" i="313"/>
  <c r="F22" i="313"/>
  <c r="F23" i="313"/>
  <c r="F24" i="313"/>
  <c r="F25" i="313"/>
  <c r="F26" i="313"/>
  <c r="F27" i="313"/>
  <c r="F28" i="313"/>
  <c r="F29" i="313"/>
  <c r="F30" i="313"/>
  <c r="S9" i="311"/>
  <c r="S10" i="311"/>
  <c r="S11" i="311"/>
  <c r="S12" i="311"/>
  <c r="S13" i="311"/>
  <c r="S14" i="311"/>
  <c r="S15" i="311"/>
  <c r="S16" i="311"/>
  <c r="S17" i="311"/>
  <c r="S18" i="311"/>
  <c r="S19" i="311"/>
  <c r="S20" i="311"/>
  <c r="S21" i="311"/>
  <c r="S8" i="311"/>
  <c r="P8" i="311"/>
  <c r="P9" i="311"/>
  <c r="P10" i="311"/>
  <c r="P11" i="311"/>
  <c r="P12" i="311"/>
  <c r="P13" i="311"/>
  <c r="P14" i="311"/>
  <c r="P15" i="311"/>
  <c r="P16" i="311"/>
  <c r="P17" i="311"/>
  <c r="P18" i="311"/>
  <c r="P19" i="311"/>
  <c r="P20" i="311"/>
  <c r="P21" i="311"/>
  <c r="O8" i="311"/>
  <c r="O9" i="311"/>
  <c r="O10" i="311"/>
  <c r="O11" i="311"/>
  <c r="O12" i="311"/>
  <c r="O13" i="311"/>
  <c r="O14" i="311"/>
  <c r="O15" i="311"/>
  <c r="O16" i="311"/>
  <c r="O17" i="311"/>
  <c r="O18" i="311"/>
  <c r="O19" i="311"/>
  <c r="O20" i="311"/>
  <c r="O21" i="311"/>
  <c r="N8" i="311"/>
  <c r="N9" i="311"/>
  <c r="N10" i="311"/>
  <c r="N11" i="311"/>
  <c r="N12" i="311"/>
  <c r="N13" i="311"/>
  <c r="N14" i="311"/>
  <c r="N15" i="311"/>
  <c r="N16" i="311"/>
  <c r="N17" i="311"/>
  <c r="N18" i="311"/>
  <c r="N19" i="311"/>
  <c r="N20" i="311"/>
  <c r="N21" i="311"/>
  <c r="J8" i="311"/>
  <c r="J9" i="311"/>
  <c r="J10" i="311"/>
  <c r="J11" i="311"/>
  <c r="J12" i="311"/>
  <c r="J13" i="311"/>
  <c r="J14" i="311"/>
  <c r="J15" i="311"/>
  <c r="J16" i="311"/>
  <c r="J17" i="311"/>
  <c r="J18" i="311"/>
  <c r="J19" i="311"/>
  <c r="J20" i="311"/>
  <c r="J21" i="311"/>
  <c r="E7" i="310"/>
  <c r="E13" i="310" s="1"/>
  <c r="G7" i="310"/>
  <c r="H7" i="310"/>
  <c r="H13" i="310" s="1"/>
  <c r="I7" i="310"/>
  <c r="I13" i="310" s="1"/>
  <c r="D7" i="310"/>
  <c r="D13" i="310" s="1"/>
  <c r="L8" i="310"/>
  <c r="L9" i="310"/>
  <c r="L10" i="310"/>
  <c r="L11" i="310"/>
  <c r="L12" i="310"/>
  <c r="K8" i="310"/>
  <c r="K9" i="310"/>
  <c r="K10" i="310"/>
  <c r="K11" i="310"/>
  <c r="K12" i="310"/>
  <c r="J8" i="310"/>
  <c r="J9" i="310"/>
  <c r="J10" i="310"/>
  <c r="J11" i="310"/>
  <c r="J12" i="310"/>
  <c r="F8" i="310"/>
  <c r="F9" i="310"/>
  <c r="F10" i="310"/>
  <c r="F11" i="310"/>
  <c r="F12" i="310"/>
  <c r="E10" i="308"/>
  <c r="G10" i="308"/>
  <c r="H10" i="308"/>
  <c r="I10" i="308"/>
  <c r="D10" i="308"/>
  <c r="E7" i="308"/>
  <c r="G7" i="308"/>
  <c r="H7" i="308"/>
  <c r="I7" i="308"/>
  <c r="D7" i="308"/>
  <c r="L8" i="308"/>
  <c r="L9" i="308"/>
  <c r="L11" i="308"/>
  <c r="L12" i="308"/>
  <c r="L13" i="308"/>
  <c r="L14" i="308"/>
  <c r="L15" i="308"/>
  <c r="L16" i="308"/>
  <c r="L17" i="308"/>
  <c r="L18" i="308"/>
  <c r="L19" i="308"/>
  <c r="L20" i="308"/>
  <c r="L21" i="308"/>
  <c r="L22" i="308"/>
  <c r="L23" i="308"/>
  <c r="L24" i="308"/>
  <c r="L25" i="308"/>
  <c r="L26" i="308"/>
  <c r="L27" i="308"/>
  <c r="L28" i="308"/>
  <c r="L29" i="308"/>
  <c r="L30" i="308"/>
  <c r="L31" i="308"/>
  <c r="L32" i="308"/>
  <c r="L33" i="308"/>
  <c r="L34" i="308"/>
  <c r="K8" i="308"/>
  <c r="K9" i="308"/>
  <c r="K11" i="308"/>
  <c r="K12" i="308"/>
  <c r="K13" i="308"/>
  <c r="K14" i="308"/>
  <c r="K15" i="308"/>
  <c r="K16" i="308"/>
  <c r="K17" i="308"/>
  <c r="K18" i="308"/>
  <c r="K19" i="308"/>
  <c r="K20" i="308"/>
  <c r="K21" i="308"/>
  <c r="K22" i="308"/>
  <c r="K23" i="308"/>
  <c r="K24" i="308"/>
  <c r="K25" i="308"/>
  <c r="K26" i="308"/>
  <c r="K27" i="308"/>
  <c r="K28" i="308"/>
  <c r="K29" i="308"/>
  <c r="K30" i="308"/>
  <c r="K31" i="308"/>
  <c r="K32" i="308"/>
  <c r="K33" i="308"/>
  <c r="K34" i="308"/>
  <c r="J8" i="308"/>
  <c r="J9" i="308"/>
  <c r="J11" i="308"/>
  <c r="J12" i="308"/>
  <c r="J13" i="308"/>
  <c r="J14" i="308"/>
  <c r="J15" i="308"/>
  <c r="J16" i="308"/>
  <c r="J17" i="308"/>
  <c r="J18" i="308"/>
  <c r="J19" i="308"/>
  <c r="J20" i="308"/>
  <c r="J21" i="308"/>
  <c r="J22" i="308"/>
  <c r="J23" i="308"/>
  <c r="J24" i="308"/>
  <c r="J25" i="308"/>
  <c r="J26" i="308"/>
  <c r="J27" i="308"/>
  <c r="J28" i="308"/>
  <c r="J29" i="308"/>
  <c r="J30" i="308"/>
  <c r="J31" i="308"/>
  <c r="J32" i="308"/>
  <c r="J33" i="308"/>
  <c r="J34" i="308"/>
  <c r="F8" i="308"/>
  <c r="F7" i="308" s="1"/>
  <c r="F9" i="308"/>
  <c r="F11" i="308"/>
  <c r="F12" i="308"/>
  <c r="F13" i="308"/>
  <c r="F14" i="308"/>
  <c r="F15" i="308"/>
  <c r="F16" i="308"/>
  <c r="F17" i="308"/>
  <c r="F18" i="308"/>
  <c r="F19" i="308"/>
  <c r="F20" i="308"/>
  <c r="F21" i="308"/>
  <c r="F22" i="308"/>
  <c r="F23" i="308"/>
  <c r="F24" i="308"/>
  <c r="F25" i="308"/>
  <c r="F26" i="308"/>
  <c r="F27" i="308"/>
  <c r="F28" i="308"/>
  <c r="F29" i="308"/>
  <c r="F30" i="308"/>
  <c r="F31" i="308"/>
  <c r="F32" i="308"/>
  <c r="F33" i="308"/>
  <c r="F34" i="308"/>
  <c r="E6" i="309"/>
  <c r="G6" i="309"/>
  <c r="H6" i="309"/>
  <c r="I6" i="309"/>
  <c r="D6" i="309"/>
  <c r="L7" i="309"/>
  <c r="L8" i="309"/>
  <c r="L9" i="309"/>
  <c r="L10" i="309"/>
  <c r="L11" i="309"/>
  <c r="L12" i="309"/>
  <c r="L13" i="309"/>
  <c r="L14" i="309"/>
  <c r="L15" i="309"/>
  <c r="L16" i="309"/>
  <c r="L17" i="309"/>
  <c r="L18" i="309"/>
  <c r="L19" i="309"/>
  <c r="L20" i="309"/>
  <c r="L21" i="309"/>
  <c r="L22" i="309"/>
  <c r="L23" i="309"/>
  <c r="L24" i="309"/>
  <c r="L25" i="309"/>
  <c r="L26" i="309"/>
  <c r="L27" i="309"/>
  <c r="L28" i="309"/>
  <c r="L29" i="309"/>
  <c r="K7" i="309"/>
  <c r="K8" i="309"/>
  <c r="K9" i="309"/>
  <c r="K10" i="309"/>
  <c r="K11" i="309"/>
  <c r="K12" i="309"/>
  <c r="K13" i="309"/>
  <c r="K14" i="309"/>
  <c r="K15" i="309"/>
  <c r="K16" i="309"/>
  <c r="K17" i="309"/>
  <c r="K18" i="309"/>
  <c r="K19" i="309"/>
  <c r="K20" i="309"/>
  <c r="K21" i="309"/>
  <c r="K22" i="309"/>
  <c r="K23" i="309"/>
  <c r="K24" i="309"/>
  <c r="K25" i="309"/>
  <c r="K26" i="309"/>
  <c r="K27" i="309"/>
  <c r="K28" i="309"/>
  <c r="K29" i="309"/>
  <c r="J7" i="309"/>
  <c r="J8" i="309"/>
  <c r="J9" i="309"/>
  <c r="J10" i="309"/>
  <c r="J11" i="309"/>
  <c r="J12" i="309"/>
  <c r="J13" i="309"/>
  <c r="J14" i="309"/>
  <c r="J15" i="309"/>
  <c r="J16" i="309"/>
  <c r="J17" i="309"/>
  <c r="J18" i="309"/>
  <c r="J19" i="309"/>
  <c r="J20" i="309"/>
  <c r="J21" i="309"/>
  <c r="J22" i="309"/>
  <c r="J23" i="309"/>
  <c r="J24" i="309"/>
  <c r="J25" i="309"/>
  <c r="J26" i="309"/>
  <c r="J27" i="309"/>
  <c r="J28" i="309"/>
  <c r="J29" i="309"/>
  <c r="F7" i="309"/>
  <c r="F8" i="309"/>
  <c r="F9" i="309"/>
  <c r="F10" i="309"/>
  <c r="F11" i="309"/>
  <c r="F12" i="309"/>
  <c r="F13" i="309"/>
  <c r="F14" i="309"/>
  <c r="F15" i="309"/>
  <c r="F16" i="309"/>
  <c r="F17" i="309"/>
  <c r="F18" i="309"/>
  <c r="F19" i="309"/>
  <c r="F20" i="309"/>
  <c r="F21" i="309"/>
  <c r="F22" i="309"/>
  <c r="F23" i="309"/>
  <c r="F24" i="309"/>
  <c r="F25" i="309"/>
  <c r="F26" i="309"/>
  <c r="F27" i="309"/>
  <c r="F28" i="309"/>
  <c r="F29" i="309"/>
  <c r="S9" i="307"/>
  <c r="S10" i="307"/>
  <c r="S11" i="307"/>
  <c r="S12" i="307"/>
  <c r="S13" i="307"/>
  <c r="S14" i="307"/>
  <c r="S15" i="307"/>
  <c r="S16" i="307"/>
  <c r="S17" i="307"/>
  <c r="S8" i="307"/>
  <c r="P8" i="307"/>
  <c r="P9" i="307"/>
  <c r="P10" i="307"/>
  <c r="P11" i="307"/>
  <c r="P12" i="307"/>
  <c r="P13" i="307"/>
  <c r="P14" i="307"/>
  <c r="P15" i="307"/>
  <c r="P16" i="307"/>
  <c r="P17" i="307"/>
  <c r="O8" i="307"/>
  <c r="O9" i="307"/>
  <c r="O10" i="307"/>
  <c r="O11" i="307"/>
  <c r="O12" i="307"/>
  <c r="O13" i="307"/>
  <c r="O14" i="307"/>
  <c r="O15" i="307"/>
  <c r="O16" i="307"/>
  <c r="O17" i="307"/>
  <c r="N8" i="307"/>
  <c r="N9" i="307"/>
  <c r="N10" i="307"/>
  <c r="N11" i="307"/>
  <c r="N12" i="307"/>
  <c r="N13" i="307"/>
  <c r="N14" i="307"/>
  <c r="N15" i="307"/>
  <c r="N16" i="307"/>
  <c r="N17" i="307"/>
  <c r="J8" i="307"/>
  <c r="J9" i="307"/>
  <c r="J10" i="307"/>
  <c r="J11" i="307"/>
  <c r="J12" i="307"/>
  <c r="J13" i="307"/>
  <c r="J14" i="307"/>
  <c r="J15" i="307"/>
  <c r="J16" i="307"/>
  <c r="J17" i="307"/>
  <c r="E7" i="306"/>
  <c r="E12" i="306" s="1"/>
  <c r="G7" i="306"/>
  <c r="G12" i="306" s="1"/>
  <c r="H7" i="306"/>
  <c r="H12" i="306" s="1"/>
  <c r="I7" i="306"/>
  <c r="I12" i="306" s="1"/>
  <c r="D7" i="306"/>
  <c r="D12" i="306" s="1"/>
  <c r="L8" i="306"/>
  <c r="L9" i="306"/>
  <c r="L10" i="306"/>
  <c r="L11" i="306"/>
  <c r="K8" i="306"/>
  <c r="K9" i="306"/>
  <c r="K10" i="306"/>
  <c r="K11" i="306"/>
  <c r="J8" i="306"/>
  <c r="J9" i="306"/>
  <c r="J10" i="306"/>
  <c r="J11" i="306"/>
  <c r="F8" i="306"/>
  <c r="F9" i="306"/>
  <c r="F10" i="306"/>
  <c r="F11" i="306"/>
  <c r="E7" i="304"/>
  <c r="G7" i="304"/>
  <c r="H7" i="304"/>
  <c r="I7" i="304"/>
  <c r="D7" i="304"/>
  <c r="L8" i="304"/>
  <c r="L9" i="304"/>
  <c r="L10" i="304"/>
  <c r="L11" i="304"/>
  <c r="L12" i="304"/>
  <c r="L14" i="304"/>
  <c r="K8" i="304"/>
  <c r="K9" i="304"/>
  <c r="K10" i="304"/>
  <c r="K11" i="304"/>
  <c r="K12" i="304"/>
  <c r="K14" i="304"/>
  <c r="J8" i="304"/>
  <c r="J9" i="304"/>
  <c r="J10" i="304"/>
  <c r="J11" i="304"/>
  <c r="J12" i="304"/>
  <c r="J14" i="304"/>
  <c r="F8" i="304"/>
  <c r="F9" i="304"/>
  <c r="F10" i="304"/>
  <c r="F11" i="304"/>
  <c r="F12" i="304"/>
  <c r="F14" i="304"/>
  <c r="E6" i="305"/>
  <c r="G6" i="305"/>
  <c r="H6" i="305"/>
  <c r="I6" i="305"/>
  <c r="D6" i="305"/>
  <c r="L7" i="305"/>
  <c r="L8" i="305"/>
  <c r="L9" i="305"/>
  <c r="L10" i="305"/>
  <c r="L11" i="305"/>
  <c r="L12" i="305"/>
  <c r="L13" i="305"/>
  <c r="L14" i="305"/>
  <c r="L15" i="305"/>
  <c r="L16" i="305"/>
  <c r="L17" i="305"/>
  <c r="L18" i="305"/>
  <c r="L19" i="305"/>
  <c r="L20" i="305"/>
  <c r="K7" i="305"/>
  <c r="K8" i="305"/>
  <c r="K9" i="305"/>
  <c r="K10" i="305"/>
  <c r="K11" i="305"/>
  <c r="K12" i="305"/>
  <c r="K13" i="305"/>
  <c r="K14" i="305"/>
  <c r="K15" i="305"/>
  <c r="K16" i="305"/>
  <c r="K17" i="305"/>
  <c r="K18" i="305"/>
  <c r="K19" i="305"/>
  <c r="K20" i="305"/>
  <c r="J7" i="305"/>
  <c r="J8" i="305"/>
  <c r="J9" i="305"/>
  <c r="J10" i="305"/>
  <c r="J11" i="305"/>
  <c r="J12" i="305"/>
  <c r="J13" i="305"/>
  <c r="J14" i="305"/>
  <c r="J15" i="305"/>
  <c r="J16" i="305"/>
  <c r="J17" i="305"/>
  <c r="J18" i="305"/>
  <c r="J19" i="305"/>
  <c r="J20" i="305"/>
  <c r="F7" i="305"/>
  <c r="F8" i="305"/>
  <c r="F9" i="305"/>
  <c r="F10" i="305"/>
  <c r="F11" i="305"/>
  <c r="F12" i="305"/>
  <c r="F13" i="305"/>
  <c r="F14" i="305"/>
  <c r="F15" i="305"/>
  <c r="F16" i="305"/>
  <c r="F17" i="305"/>
  <c r="F18" i="305"/>
  <c r="F19" i="305"/>
  <c r="F20" i="305"/>
  <c r="S9" i="303"/>
  <c r="S10" i="303"/>
  <c r="S11" i="303"/>
  <c r="S12" i="303"/>
  <c r="S13" i="303"/>
  <c r="S14" i="303"/>
  <c r="S15" i="303"/>
  <c r="S16" i="303"/>
  <c r="S17" i="303"/>
  <c r="S8" i="303"/>
  <c r="P8" i="303"/>
  <c r="P9" i="303"/>
  <c r="P10" i="303"/>
  <c r="P11" i="303"/>
  <c r="P12" i="303"/>
  <c r="P13" i="303"/>
  <c r="P14" i="303"/>
  <c r="P15" i="303"/>
  <c r="P16" i="303"/>
  <c r="P17" i="303"/>
  <c r="O8" i="303"/>
  <c r="O9" i="303"/>
  <c r="O10" i="303"/>
  <c r="O11" i="303"/>
  <c r="O12" i="303"/>
  <c r="O13" i="303"/>
  <c r="O14" i="303"/>
  <c r="O15" i="303"/>
  <c r="O16" i="303"/>
  <c r="O17" i="303"/>
  <c r="N8" i="303"/>
  <c r="N9" i="303"/>
  <c r="N10" i="303"/>
  <c r="N11" i="303"/>
  <c r="N12" i="303"/>
  <c r="N13" i="303"/>
  <c r="N14" i="303"/>
  <c r="N15" i="303"/>
  <c r="N16" i="303"/>
  <c r="N17" i="303"/>
  <c r="J8" i="303"/>
  <c r="J9" i="303"/>
  <c r="J10" i="303"/>
  <c r="J11" i="303"/>
  <c r="J12" i="303"/>
  <c r="J13" i="303"/>
  <c r="J14" i="303"/>
  <c r="J15" i="303"/>
  <c r="J16" i="303"/>
  <c r="J17" i="303"/>
  <c r="E7" i="302"/>
  <c r="E11" i="302" s="1"/>
  <c r="G7" i="302"/>
  <c r="G11" i="302" s="1"/>
  <c r="H7" i="302"/>
  <c r="H11" i="302" s="1"/>
  <c r="I7" i="302"/>
  <c r="I11" i="302" s="1"/>
  <c r="D7" i="302"/>
  <c r="D11" i="302" s="1"/>
  <c r="L8" i="302"/>
  <c r="L9" i="302"/>
  <c r="L10" i="302"/>
  <c r="K8" i="302"/>
  <c r="K9" i="302"/>
  <c r="K10" i="302"/>
  <c r="J8" i="302"/>
  <c r="J9" i="302"/>
  <c r="J10" i="302"/>
  <c r="F8" i="302"/>
  <c r="F9" i="302"/>
  <c r="F10" i="302"/>
  <c r="E11" i="300"/>
  <c r="G11" i="300"/>
  <c r="H11" i="300"/>
  <c r="I11" i="300"/>
  <c r="D11" i="300"/>
  <c r="E7" i="300"/>
  <c r="G7" i="300"/>
  <c r="H7" i="300"/>
  <c r="I7" i="300"/>
  <c r="D7" i="300"/>
  <c r="L8" i="300"/>
  <c r="L9" i="300"/>
  <c r="L10" i="300"/>
  <c r="L12" i="300"/>
  <c r="L13" i="300"/>
  <c r="L14" i="300"/>
  <c r="L15" i="300"/>
  <c r="L16" i="300"/>
  <c r="L17" i="300"/>
  <c r="L18" i="300"/>
  <c r="L19" i="300"/>
  <c r="L20" i="300"/>
  <c r="L21" i="300"/>
  <c r="L22" i="300"/>
  <c r="L23" i="300"/>
  <c r="L24" i="300"/>
  <c r="L25" i="300"/>
  <c r="L26" i="300"/>
  <c r="K8" i="300"/>
  <c r="K9" i="300"/>
  <c r="K10" i="300"/>
  <c r="K12" i="300"/>
  <c r="K13" i="300"/>
  <c r="K14" i="300"/>
  <c r="K15" i="300"/>
  <c r="K16" i="300"/>
  <c r="K17" i="300"/>
  <c r="K18" i="300"/>
  <c r="K19" i="300"/>
  <c r="K20" i="300"/>
  <c r="K21" i="300"/>
  <c r="K22" i="300"/>
  <c r="K23" i="300"/>
  <c r="K24" i="300"/>
  <c r="K25" i="300"/>
  <c r="K26" i="300"/>
  <c r="J8" i="300"/>
  <c r="J9" i="300"/>
  <c r="J10" i="300"/>
  <c r="J12" i="300"/>
  <c r="J13" i="300"/>
  <c r="J14" i="300"/>
  <c r="J15" i="300"/>
  <c r="J16" i="300"/>
  <c r="J17" i="300"/>
  <c r="J18" i="300"/>
  <c r="J19" i="300"/>
  <c r="J20" i="300"/>
  <c r="J21" i="300"/>
  <c r="J22" i="300"/>
  <c r="J23" i="300"/>
  <c r="J24" i="300"/>
  <c r="J25" i="300"/>
  <c r="J26" i="300"/>
  <c r="F8" i="300"/>
  <c r="F9" i="300"/>
  <c r="F10" i="300"/>
  <c r="F12" i="300"/>
  <c r="F13" i="300"/>
  <c r="F14" i="300"/>
  <c r="F15" i="300"/>
  <c r="F16" i="300"/>
  <c r="F17" i="300"/>
  <c r="F18" i="300"/>
  <c r="F19" i="300"/>
  <c r="F20" i="300"/>
  <c r="F21" i="300"/>
  <c r="F22" i="300"/>
  <c r="F23" i="300"/>
  <c r="F24" i="300"/>
  <c r="F25" i="300"/>
  <c r="F26" i="300"/>
  <c r="E6" i="301"/>
  <c r="G6" i="301"/>
  <c r="H6" i="301"/>
  <c r="I6" i="301"/>
  <c r="D6" i="301"/>
  <c r="L7" i="301"/>
  <c r="L8" i="301"/>
  <c r="L9" i="301"/>
  <c r="L10" i="301"/>
  <c r="L11" i="301"/>
  <c r="L12" i="301"/>
  <c r="L13" i="301"/>
  <c r="L14" i="301"/>
  <c r="L15" i="301"/>
  <c r="L16" i="301"/>
  <c r="L17" i="301"/>
  <c r="L18" i="301"/>
  <c r="L19" i="301"/>
  <c r="L20" i="301"/>
  <c r="L21" i="301"/>
  <c r="L22" i="301"/>
  <c r="L23" i="301"/>
  <c r="L24" i="301"/>
  <c r="L25" i="301"/>
  <c r="L26" i="301"/>
  <c r="L27" i="301"/>
  <c r="L28" i="301"/>
  <c r="L29" i="301"/>
  <c r="L30" i="301"/>
  <c r="L31" i="301"/>
  <c r="L32" i="301"/>
  <c r="K7" i="301"/>
  <c r="K8" i="301"/>
  <c r="K9" i="301"/>
  <c r="K10" i="301"/>
  <c r="K11" i="301"/>
  <c r="K12" i="301"/>
  <c r="K13" i="301"/>
  <c r="K14" i="301"/>
  <c r="K15" i="301"/>
  <c r="K16" i="301"/>
  <c r="K17" i="301"/>
  <c r="K18" i="301"/>
  <c r="K19" i="301"/>
  <c r="K20" i="301"/>
  <c r="K21" i="301"/>
  <c r="K22" i="301"/>
  <c r="K23" i="301"/>
  <c r="K24" i="301"/>
  <c r="K25" i="301"/>
  <c r="K26" i="301"/>
  <c r="K27" i="301"/>
  <c r="K28" i="301"/>
  <c r="K29" i="301"/>
  <c r="K30" i="301"/>
  <c r="K31" i="301"/>
  <c r="K32" i="301"/>
  <c r="J7" i="301"/>
  <c r="J8" i="301"/>
  <c r="J9" i="301"/>
  <c r="J10" i="301"/>
  <c r="J11" i="301"/>
  <c r="J12" i="301"/>
  <c r="J13" i="301"/>
  <c r="J14" i="301"/>
  <c r="J15" i="301"/>
  <c r="J16" i="301"/>
  <c r="J17" i="301"/>
  <c r="J18" i="301"/>
  <c r="J19" i="301"/>
  <c r="J20" i="301"/>
  <c r="J21" i="301"/>
  <c r="J22" i="301"/>
  <c r="J23" i="301"/>
  <c r="J24" i="301"/>
  <c r="J25" i="301"/>
  <c r="J26" i="301"/>
  <c r="J27" i="301"/>
  <c r="J28" i="301"/>
  <c r="J29" i="301"/>
  <c r="J30" i="301"/>
  <c r="J31" i="301"/>
  <c r="J32" i="301"/>
  <c r="F7" i="301"/>
  <c r="F8" i="301"/>
  <c r="F9" i="301"/>
  <c r="F10" i="301"/>
  <c r="F11" i="301"/>
  <c r="F12" i="301"/>
  <c r="F13" i="301"/>
  <c r="F14" i="301"/>
  <c r="F15" i="301"/>
  <c r="F16" i="301"/>
  <c r="F17" i="301"/>
  <c r="F18" i="301"/>
  <c r="F19" i="301"/>
  <c r="F20" i="301"/>
  <c r="F21" i="301"/>
  <c r="F22" i="301"/>
  <c r="F23" i="301"/>
  <c r="F24" i="301"/>
  <c r="F25" i="301"/>
  <c r="F26" i="301"/>
  <c r="F27" i="301"/>
  <c r="F28" i="301"/>
  <c r="F29" i="301"/>
  <c r="F30" i="301"/>
  <c r="F31" i="301"/>
  <c r="F32" i="301"/>
  <c r="S9" i="299"/>
  <c r="S10" i="299"/>
  <c r="S8" i="299"/>
  <c r="P8" i="299"/>
  <c r="P9" i="299"/>
  <c r="P10" i="299"/>
  <c r="O8" i="299"/>
  <c r="O9" i="299"/>
  <c r="O10" i="299"/>
  <c r="N8" i="299"/>
  <c r="N9" i="299"/>
  <c r="N10" i="299"/>
  <c r="J8" i="299"/>
  <c r="J7" i="299" s="1"/>
  <c r="J11" i="299" s="1"/>
  <c r="J9" i="299"/>
  <c r="J10" i="299"/>
  <c r="E7" i="298"/>
  <c r="E10" i="298" s="1"/>
  <c r="G7" i="298"/>
  <c r="G10" i="298" s="1"/>
  <c r="H7" i="298"/>
  <c r="H10" i="298" s="1"/>
  <c r="I7" i="298"/>
  <c r="I10" i="298" s="1"/>
  <c r="D7" i="298"/>
  <c r="D10" i="298" s="1"/>
  <c r="L8" i="298"/>
  <c r="L9" i="298"/>
  <c r="K8" i="298"/>
  <c r="K9" i="298"/>
  <c r="J8" i="298"/>
  <c r="J9" i="298"/>
  <c r="F8" i="298"/>
  <c r="F9" i="298"/>
  <c r="E7" i="296"/>
  <c r="G7" i="296"/>
  <c r="H7" i="296"/>
  <c r="I7" i="296"/>
  <c r="D7" i="296"/>
  <c r="L8" i="296"/>
  <c r="L10" i="296"/>
  <c r="K8" i="296"/>
  <c r="K10" i="296"/>
  <c r="J8" i="296"/>
  <c r="J10" i="296"/>
  <c r="F8" i="296"/>
  <c r="F7" i="296" s="1"/>
  <c r="F10" i="296"/>
  <c r="E6" i="297"/>
  <c r="G6" i="297"/>
  <c r="H6" i="297"/>
  <c r="I6" i="297"/>
  <c r="D6" i="297"/>
  <c r="L7" i="297"/>
  <c r="K7" i="297"/>
  <c r="J7" i="297"/>
  <c r="F7" i="297"/>
  <c r="F6" i="297" s="1"/>
  <c r="S9" i="295"/>
  <c r="S10" i="295"/>
  <c r="S11" i="295"/>
  <c r="S12" i="295"/>
  <c r="S13" i="295"/>
  <c r="S14" i="295"/>
  <c r="S15" i="295"/>
  <c r="S16" i="295"/>
  <c r="S17" i="295"/>
  <c r="S18" i="295"/>
  <c r="S8" i="295"/>
  <c r="P8" i="295"/>
  <c r="P9" i="295"/>
  <c r="P10" i="295"/>
  <c r="P11" i="295"/>
  <c r="P12" i="295"/>
  <c r="P13" i="295"/>
  <c r="P14" i="295"/>
  <c r="P15" i="295"/>
  <c r="P16" i="295"/>
  <c r="P17" i="295"/>
  <c r="P18" i="295"/>
  <c r="O8" i="295"/>
  <c r="O9" i="295"/>
  <c r="O10" i="295"/>
  <c r="O11" i="295"/>
  <c r="O12" i="295"/>
  <c r="O13" i="295"/>
  <c r="O14" i="295"/>
  <c r="O15" i="295"/>
  <c r="O16" i="295"/>
  <c r="O17" i="295"/>
  <c r="O18" i="295"/>
  <c r="N8" i="295"/>
  <c r="N9" i="295"/>
  <c r="N10" i="295"/>
  <c r="N11" i="295"/>
  <c r="N12" i="295"/>
  <c r="N13" i="295"/>
  <c r="N14" i="295"/>
  <c r="N15" i="295"/>
  <c r="N16" i="295"/>
  <c r="N17" i="295"/>
  <c r="N18" i="295"/>
  <c r="J8" i="295"/>
  <c r="J9" i="295"/>
  <c r="J10" i="295"/>
  <c r="J11" i="295"/>
  <c r="J12" i="295"/>
  <c r="J13" i="295"/>
  <c r="J14" i="295"/>
  <c r="J15" i="295"/>
  <c r="J16" i="295"/>
  <c r="J17" i="295"/>
  <c r="J18" i="295"/>
  <c r="E7" i="294"/>
  <c r="E13" i="294" s="1"/>
  <c r="G7" i="294"/>
  <c r="H7" i="294"/>
  <c r="H13" i="294" s="1"/>
  <c r="I7" i="294"/>
  <c r="I13" i="294" s="1"/>
  <c r="D7" i="294"/>
  <c r="D13" i="294" s="1"/>
  <c r="L8" i="294"/>
  <c r="L9" i="294"/>
  <c r="L10" i="294"/>
  <c r="L11" i="294"/>
  <c r="L12" i="294"/>
  <c r="K8" i="294"/>
  <c r="K9" i="294"/>
  <c r="K10" i="294"/>
  <c r="K11" i="294"/>
  <c r="K12" i="294"/>
  <c r="J8" i="294"/>
  <c r="J9" i="294"/>
  <c r="J10" i="294"/>
  <c r="J11" i="294"/>
  <c r="J12" i="294"/>
  <c r="F8" i="294"/>
  <c r="F9" i="294"/>
  <c r="F10" i="294"/>
  <c r="F11" i="294"/>
  <c r="F12" i="294"/>
  <c r="E7" i="292"/>
  <c r="G7" i="292"/>
  <c r="H7" i="292"/>
  <c r="I7" i="292"/>
  <c r="D7" i="292"/>
  <c r="L8" i="292"/>
  <c r="L10" i="292"/>
  <c r="K8" i="292"/>
  <c r="K10" i="292"/>
  <c r="J8" i="292"/>
  <c r="J10" i="292"/>
  <c r="F8" i="292"/>
  <c r="F7" i="292" s="1"/>
  <c r="F10" i="292"/>
  <c r="E6" i="293"/>
  <c r="G6" i="293"/>
  <c r="H6" i="293"/>
  <c r="I6" i="293"/>
  <c r="D6" i="293"/>
  <c r="L7" i="293"/>
  <c r="K7" i="293"/>
  <c r="J7" i="293"/>
  <c r="F7" i="293"/>
  <c r="F6" i="293" s="1"/>
  <c r="S9" i="291"/>
  <c r="S10" i="291"/>
  <c r="S11" i="291"/>
  <c r="S12" i="291"/>
  <c r="S13" i="291"/>
  <c r="S14" i="291"/>
  <c r="S15" i="291"/>
  <c r="S16" i="291"/>
  <c r="S17" i="291"/>
  <c r="S8" i="291"/>
  <c r="P8" i="291"/>
  <c r="P9" i="291"/>
  <c r="P10" i="291"/>
  <c r="P11" i="291"/>
  <c r="P12" i="291"/>
  <c r="P13" i="291"/>
  <c r="P14" i="291"/>
  <c r="P15" i="291"/>
  <c r="P16" i="291"/>
  <c r="P17" i="291"/>
  <c r="O8" i="291"/>
  <c r="O9" i="291"/>
  <c r="O10" i="291"/>
  <c r="O11" i="291"/>
  <c r="O12" i="291"/>
  <c r="O13" i="291"/>
  <c r="O14" i="291"/>
  <c r="O15" i="291"/>
  <c r="O16" i="291"/>
  <c r="O17" i="291"/>
  <c r="N8" i="291"/>
  <c r="N9" i="291"/>
  <c r="N10" i="291"/>
  <c r="N11" i="291"/>
  <c r="N12" i="291"/>
  <c r="N13" i="291"/>
  <c r="N14" i="291"/>
  <c r="N15" i="291"/>
  <c r="N16" i="291"/>
  <c r="N17" i="291"/>
  <c r="J8" i="291"/>
  <c r="J9" i="291"/>
  <c r="J10" i="291"/>
  <c r="J11" i="291"/>
  <c r="J12" i="291"/>
  <c r="J13" i="291"/>
  <c r="J14" i="291"/>
  <c r="J15" i="291"/>
  <c r="J16" i="291"/>
  <c r="J17" i="291"/>
  <c r="E7" i="290"/>
  <c r="E12" i="290" s="1"/>
  <c r="G7" i="290"/>
  <c r="H7" i="290"/>
  <c r="H12" i="290" s="1"/>
  <c r="I7" i="290"/>
  <c r="I12" i="290" s="1"/>
  <c r="D7" i="290"/>
  <c r="D12" i="290" s="1"/>
  <c r="L8" i="290"/>
  <c r="L9" i="290"/>
  <c r="L10" i="290"/>
  <c r="L11" i="290"/>
  <c r="K8" i="290"/>
  <c r="K9" i="290"/>
  <c r="K10" i="290"/>
  <c r="K11" i="290"/>
  <c r="J8" i="290"/>
  <c r="J9" i="290"/>
  <c r="J10" i="290"/>
  <c r="J11" i="290"/>
  <c r="F8" i="290"/>
  <c r="F9" i="290"/>
  <c r="F10" i="290"/>
  <c r="F11" i="290"/>
  <c r="E7" i="288"/>
  <c r="G7" i="288"/>
  <c r="H7" i="288"/>
  <c r="I7" i="288"/>
  <c r="D7" i="288"/>
  <c r="L8" i="288"/>
  <c r="L10" i="288"/>
  <c r="K8" i="288"/>
  <c r="K10" i="288"/>
  <c r="J8" i="288"/>
  <c r="J10" i="288"/>
  <c r="F8" i="288"/>
  <c r="F7" i="288" s="1"/>
  <c r="F10" i="288"/>
  <c r="E6" i="289"/>
  <c r="G6" i="289"/>
  <c r="H6" i="289"/>
  <c r="I6" i="289"/>
  <c r="D6" i="289"/>
  <c r="L7" i="289"/>
  <c r="K7" i="289"/>
  <c r="J7" i="289"/>
  <c r="F7" i="289"/>
  <c r="F6" i="289" s="1"/>
  <c r="S9" i="287"/>
  <c r="S10" i="287"/>
  <c r="S11" i="287"/>
  <c r="S12" i="287"/>
  <c r="S13" i="287"/>
  <c r="S14" i="287"/>
  <c r="S15" i="287"/>
  <c r="S16" i="287"/>
  <c r="S17" i="287"/>
  <c r="S18" i="287"/>
  <c r="S19" i="287"/>
  <c r="S20" i="287"/>
  <c r="S21" i="287"/>
  <c r="S22" i="287"/>
  <c r="S23" i="287"/>
  <c r="S24" i="287"/>
  <c r="S25" i="287"/>
  <c r="S26" i="287"/>
  <c r="S27" i="287"/>
  <c r="S28" i="287"/>
  <c r="S29" i="287"/>
  <c r="S30" i="287"/>
  <c r="S31" i="287"/>
  <c r="S32" i="287"/>
  <c r="S33" i="287"/>
  <c r="S34" i="287"/>
  <c r="S35" i="287"/>
  <c r="S36" i="287"/>
  <c r="S37" i="287"/>
  <c r="S8" i="287"/>
  <c r="P8" i="287"/>
  <c r="P9" i="287"/>
  <c r="P10" i="287"/>
  <c r="P11" i="287"/>
  <c r="P12" i="287"/>
  <c r="P13" i="287"/>
  <c r="P14" i="287"/>
  <c r="P15" i="287"/>
  <c r="P16" i="287"/>
  <c r="P17" i="287"/>
  <c r="P18" i="287"/>
  <c r="P19" i="287"/>
  <c r="P20" i="287"/>
  <c r="P21" i="287"/>
  <c r="P22" i="287"/>
  <c r="P23" i="287"/>
  <c r="P24" i="287"/>
  <c r="P25" i="287"/>
  <c r="P26" i="287"/>
  <c r="P27" i="287"/>
  <c r="P28" i="287"/>
  <c r="P29" i="287"/>
  <c r="P30" i="287"/>
  <c r="P31" i="287"/>
  <c r="P32" i="287"/>
  <c r="P33" i="287"/>
  <c r="P34" i="287"/>
  <c r="P35" i="287"/>
  <c r="P36" i="287"/>
  <c r="P37" i="287"/>
  <c r="O8" i="287"/>
  <c r="O9" i="287"/>
  <c r="O10" i="287"/>
  <c r="O11" i="287"/>
  <c r="O12" i="287"/>
  <c r="O13" i="287"/>
  <c r="O14" i="287"/>
  <c r="O15" i="287"/>
  <c r="O16" i="287"/>
  <c r="O17" i="287"/>
  <c r="O18" i="287"/>
  <c r="O19" i="287"/>
  <c r="O20" i="287"/>
  <c r="O21" i="287"/>
  <c r="O22" i="287"/>
  <c r="O23" i="287"/>
  <c r="O24" i="287"/>
  <c r="O25" i="287"/>
  <c r="O26" i="287"/>
  <c r="O27" i="287"/>
  <c r="O28" i="287"/>
  <c r="O29" i="287"/>
  <c r="O30" i="287"/>
  <c r="O31" i="287"/>
  <c r="O32" i="287"/>
  <c r="O33" i="287"/>
  <c r="O34" i="287"/>
  <c r="O35" i="287"/>
  <c r="O36" i="287"/>
  <c r="O37" i="287"/>
  <c r="N8" i="287"/>
  <c r="N9" i="287"/>
  <c r="N10" i="287"/>
  <c r="N11" i="287"/>
  <c r="N12" i="287"/>
  <c r="N13" i="287"/>
  <c r="N14" i="287"/>
  <c r="N15" i="287"/>
  <c r="N16" i="287"/>
  <c r="N17" i="287"/>
  <c r="N18" i="287"/>
  <c r="N19" i="287"/>
  <c r="N20" i="287"/>
  <c r="N21" i="287"/>
  <c r="N22" i="287"/>
  <c r="N23" i="287"/>
  <c r="N24" i="287"/>
  <c r="N25" i="287"/>
  <c r="N26" i="287"/>
  <c r="N27" i="287"/>
  <c r="N28" i="287"/>
  <c r="N29" i="287"/>
  <c r="N30" i="287"/>
  <c r="N31" i="287"/>
  <c r="N32" i="287"/>
  <c r="N33" i="287"/>
  <c r="N34" i="287"/>
  <c r="N35" i="287"/>
  <c r="N36" i="287"/>
  <c r="N37" i="287"/>
  <c r="J8" i="287"/>
  <c r="J9" i="287"/>
  <c r="J10" i="287"/>
  <c r="J11" i="287"/>
  <c r="J12" i="287"/>
  <c r="J13" i="287"/>
  <c r="J14" i="287"/>
  <c r="J15" i="287"/>
  <c r="J16" i="287"/>
  <c r="J17" i="287"/>
  <c r="J18" i="287"/>
  <c r="J19" i="287"/>
  <c r="J20" i="287"/>
  <c r="J21" i="287"/>
  <c r="J22" i="287"/>
  <c r="J23" i="287"/>
  <c r="J24" i="287"/>
  <c r="J25" i="287"/>
  <c r="J26" i="287"/>
  <c r="J27" i="287"/>
  <c r="J28" i="287"/>
  <c r="J29" i="287"/>
  <c r="J30" i="287"/>
  <c r="J31" i="287"/>
  <c r="J32" i="287"/>
  <c r="J33" i="287"/>
  <c r="J34" i="287"/>
  <c r="J35" i="287"/>
  <c r="J36" i="287"/>
  <c r="J37" i="287"/>
  <c r="E7" i="286"/>
  <c r="E14" i="286" s="1"/>
  <c r="G7" i="286"/>
  <c r="G14" i="286" s="1"/>
  <c r="H7" i="286"/>
  <c r="H14" i="286" s="1"/>
  <c r="I7" i="286"/>
  <c r="I14" i="286" s="1"/>
  <c r="D7" i="286"/>
  <c r="D14" i="286" s="1"/>
  <c r="L8" i="286"/>
  <c r="L9" i="286"/>
  <c r="L10" i="286"/>
  <c r="L11" i="286"/>
  <c r="L12" i="286"/>
  <c r="L13" i="286"/>
  <c r="K8" i="286"/>
  <c r="K9" i="286"/>
  <c r="K10" i="286"/>
  <c r="K11" i="286"/>
  <c r="K12" i="286"/>
  <c r="K13" i="286"/>
  <c r="J8" i="286"/>
  <c r="J9" i="286"/>
  <c r="J10" i="286"/>
  <c r="J11" i="286"/>
  <c r="J12" i="286"/>
  <c r="J13" i="286"/>
  <c r="F8" i="286"/>
  <c r="F9" i="286"/>
  <c r="F10" i="286"/>
  <c r="F11" i="286"/>
  <c r="F12" i="286"/>
  <c r="F13" i="286"/>
  <c r="E7" i="284"/>
  <c r="G7" i="284"/>
  <c r="H7" i="284"/>
  <c r="I7" i="284"/>
  <c r="D7" i="284"/>
  <c r="L8" i="284"/>
  <c r="L9" i="284"/>
  <c r="L11" i="284"/>
  <c r="K8" i="284"/>
  <c r="K9" i="284"/>
  <c r="K11" i="284"/>
  <c r="J8" i="284"/>
  <c r="J9" i="284"/>
  <c r="J11" i="284"/>
  <c r="F8" i="284"/>
  <c r="F9" i="284"/>
  <c r="F11" i="284"/>
  <c r="E6" i="285"/>
  <c r="G6" i="285"/>
  <c r="H6" i="285"/>
  <c r="I6" i="285"/>
  <c r="D6" i="285"/>
  <c r="L7" i="285"/>
  <c r="L8" i="285"/>
  <c r="L9" i="285"/>
  <c r="L10" i="285"/>
  <c r="L11" i="285"/>
  <c r="L12" i="285"/>
  <c r="L13" i="285"/>
  <c r="L14" i="285"/>
  <c r="L15" i="285"/>
  <c r="L16" i="285"/>
  <c r="L17" i="285"/>
  <c r="L18" i="285"/>
  <c r="L19" i="285"/>
  <c r="L20" i="285"/>
  <c r="L21" i="285"/>
  <c r="L22" i="285"/>
  <c r="L23" i="285"/>
  <c r="L24" i="285"/>
  <c r="L25" i="285"/>
  <c r="L26" i="285"/>
  <c r="L27" i="285"/>
  <c r="L28" i="285"/>
  <c r="L29" i="285"/>
  <c r="L30" i="285"/>
  <c r="L31" i="285"/>
  <c r="K7" i="285"/>
  <c r="K8" i="285"/>
  <c r="K9" i="285"/>
  <c r="K10" i="285"/>
  <c r="K11" i="285"/>
  <c r="K12" i="285"/>
  <c r="K13" i="285"/>
  <c r="K14" i="285"/>
  <c r="K15" i="285"/>
  <c r="K16" i="285"/>
  <c r="K17" i="285"/>
  <c r="K18" i="285"/>
  <c r="K19" i="285"/>
  <c r="K20" i="285"/>
  <c r="K21" i="285"/>
  <c r="K22" i="285"/>
  <c r="K23" i="285"/>
  <c r="K24" i="285"/>
  <c r="K25" i="285"/>
  <c r="K26" i="285"/>
  <c r="K27" i="285"/>
  <c r="K28" i="285"/>
  <c r="K29" i="285"/>
  <c r="K30" i="285"/>
  <c r="K31" i="285"/>
  <c r="J7" i="285"/>
  <c r="J8" i="285"/>
  <c r="J9" i="285"/>
  <c r="J10" i="285"/>
  <c r="J11" i="285"/>
  <c r="J12" i="285"/>
  <c r="J13" i="285"/>
  <c r="J14" i="285"/>
  <c r="J15" i="285"/>
  <c r="J16" i="285"/>
  <c r="J17" i="285"/>
  <c r="J18" i="285"/>
  <c r="J19" i="285"/>
  <c r="J20" i="285"/>
  <c r="J21" i="285"/>
  <c r="J22" i="285"/>
  <c r="J23" i="285"/>
  <c r="J24" i="285"/>
  <c r="J25" i="285"/>
  <c r="J26" i="285"/>
  <c r="J27" i="285"/>
  <c r="J28" i="285"/>
  <c r="J29" i="285"/>
  <c r="J30" i="285"/>
  <c r="J31" i="285"/>
  <c r="F7" i="285"/>
  <c r="F8" i="285"/>
  <c r="F9" i="285"/>
  <c r="F10" i="285"/>
  <c r="F11" i="285"/>
  <c r="F12" i="285"/>
  <c r="F13" i="285"/>
  <c r="F14" i="285"/>
  <c r="F15" i="285"/>
  <c r="F16" i="285"/>
  <c r="F17" i="285"/>
  <c r="F18" i="285"/>
  <c r="F19" i="285"/>
  <c r="F20" i="285"/>
  <c r="F21" i="285"/>
  <c r="F22" i="285"/>
  <c r="F23" i="285"/>
  <c r="F24" i="285"/>
  <c r="F25" i="285"/>
  <c r="F26" i="285"/>
  <c r="F27" i="285"/>
  <c r="F28" i="285"/>
  <c r="F29" i="285"/>
  <c r="F30" i="285"/>
  <c r="F31" i="285"/>
  <c r="S9" i="283"/>
  <c r="S10" i="283"/>
  <c r="S11" i="283"/>
  <c r="S12" i="283"/>
  <c r="S13" i="283"/>
  <c r="S14" i="283"/>
  <c r="S15" i="283"/>
  <c r="S16" i="283"/>
  <c r="S17" i="283"/>
  <c r="S18" i="283"/>
  <c r="S8" i="283"/>
  <c r="P8" i="283"/>
  <c r="P9" i="283"/>
  <c r="P10" i="283"/>
  <c r="P11" i="283"/>
  <c r="P12" i="283"/>
  <c r="P13" i="283"/>
  <c r="P14" i="283"/>
  <c r="P15" i="283"/>
  <c r="P16" i="283"/>
  <c r="P17" i="283"/>
  <c r="P18" i="283"/>
  <c r="O8" i="283"/>
  <c r="O9" i="283"/>
  <c r="O10" i="283"/>
  <c r="O11" i="283"/>
  <c r="O12" i="283"/>
  <c r="O13" i="283"/>
  <c r="O14" i="283"/>
  <c r="O15" i="283"/>
  <c r="O16" i="283"/>
  <c r="O17" i="283"/>
  <c r="O18" i="283"/>
  <c r="N8" i="283"/>
  <c r="N9" i="283"/>
  <c r="N10" i="283"/>
  <c r="N11" i="283"/>
  <c r="N12" i="283"/>
  <c r="N13" i="283"/>
  <c r="N14" i="283"/>
  <c r="N15" i="283"/>
  <c r="N16" i="283"/>
  <c r="N17" i="283"/>
  <c r="N18" i="283"/>
  <c r="J8" i="283"/>
  <c r="J9" i="283"/>
  <c r="J10" i="283"/>
  <c r="J11" i="283"/>
  <c r="J12" i="283"/>
  <c r="J13" i="283"/>
  <c r="J14" i="283"/>
  <c r="J15" i="283"/>
  <c r="J16" i="283"/>
  <c r="J17" i="283"/>
  <c r="J18" i="283"/>
  <c r="E7" i="282"/>
  <c r="G7" i="282"/>
  <c r="G11" i="282" s="1"/>
  <c r="H7" i="282"/>
  <c r="H11" i="282" s="1"/>
  <c r="I7" i="282"/>
  <c r="I11" i="282" s="1"/>
  <c r="D7" i="282"/>
  <c r="D11" i="282" s="1"/>
  <c r="L8" i="282"/>
  <c r="L9" i="282"/>
  <c r="L10" i="282"/>
  <c r="K8" i="282"/>
  <c r="K9" i="282"/>
  <c r="K10" i="282"/>
  <c r="J8" i="282"/>
  <c r="J9" i="282"/>
  <c r="J10" i="282"/>
  <c r="F8" i="282"/>
  <c r="F9" i="282"/>
  <c r="F10" i="282"/>
  <c r="E7" i="280"/>
  <c r="G7" i="280"/>
  <c r="H7" i="280"/>
  <c r="I7" i="280"/>
  <c r="D7" i="280"/>
  <c r="L8" i="280"/>
  <c r="L10" i="280"/>
  <c r="K8" i="280"/>
  <c r="K10" i="280"/>
  <c r="J8" i="280"/>
  <c r="J10" i="280"/>
  <c r="F8" i="280"/>
  <c r="F7" i="280" s="1"/>
  <c r="F10" i="280"/>
  <c r="E6" i="281"/>
  <c r="G6" i="281"/>
  <c r="H6" i="281"/>
  <c r="I6" i="281"/>
  <c r="D6" i="281"/>
  <c r="L7" i="281"/>
  <c r="L8" i="281"/>
  <c r="L9" i="281"/>
  <c r="L10" i="281"/>
  <c r="L11" i="281"/>
  <c r="L12" i="281"/>
  <c r="L13" i="281"/>
  <c r="L14" i="281"/>
  <c r="L15" i="281"/>
  <c r="L16" i="281"/>
  <c r="L17" i="281"/>
  <c r="L18" i="281"/>
  <c r="L19" i="281"/>
  <c r="L20" i="281"/>
  <c r="L21" i="281"/>
  <c r="L22" i="281"/>
  <c r="L23" i="281"/>
  <c r="L24" i="281"/>
  <c r="L25" i="281"/>
  <c r="L26" i="281"/>
  <c r="L27" i="281"/>
  <c r="L28" i="281"/>
  <c r="L29" i="281"/>
  <c r="L30" i="281"/>
  <c r="L31" i="281"/>
  <c r="K7" i="281"/>
  <c r="K8" i="281"/>
  <c r="K9" i="281"/>
  <c r="K10" i="281"/>
  <c r="K11" i="281"/>
  <c r="K12" i="281"/>
  <c r="K13" i="281"/>
  <c r="K14" i="281"/>
  <c r="K15" i="281"/>
  <c r="K16" i="281"/>
  <c r="K17" i="281"/>
  <c r="K18" i="281"/>
  <c r="K19" i="281"/>
  <c r="K20" i="281"/>
  <c r="K21" i="281"/>
  <c r="K22" i="281"/>
  <c r="K23" i="281"/>
  <c r="K24" i="281"/>
  <c r="K25" i="281"/>
  <c r="K26" i="281"/>
  <c r="K27" i="281"/>
  <c r="K28" i="281"/>
  <c r="K29" i="281"/>
  <c r="K30" i="281"/>
  <c r="K31" i="281"/>
  <c r="J7" i="281"/>
  <c r="J8" i="281"/>
  <c r="J9" i="281"/>
  <c r="J10" i="281"/>
  <c r="J11" i="281"/>
  <c r="J12" i="281"/>
  <c r="J13" i="281"/>
  <c r="J14" i="281"/>
  <c r="J15" i="281"/>
  <c r="J16" i="281"/>
  <c r="J17" i="281"/>
  <c r="J18" i="281"/>
  <c r="J19" i="281"/>
  <c r="J20" i="281"/>
  <c r="J21" i="281"/>
  <c r="J22" i="281"/>
  <c r="J23" i="281"/>
  <c r="J24" i="281"/>
  <c r="J25" i="281"/>
  <c r="J26" i="281"/>
  <c r="J27" i="281"/>
  <c r="J28" i="281"/>
  <c r="J29" i="281"/>
  <c r="J30" i="281"/>
  <c r="J31" i="281"/>
  <c r="F7" i="281"/>
  <c r="F8" i="281"/>
  <c r="F9" i="281"/>
  <c r="F10" i="281"/>
  <c r="F11" i="281"/>
  <c r="F12" i="281"/>
  <c r="F13" i="281"/>
  <c r="F14" i="281"/>
  <c r="F15" i="281"/>
  <c r="F16" i="281"/>
  <c r="F17" i="281"/>
  <c r="F18" i="281"/>
  <c r="F19" i="281"/>
  <c r="F20" i="281"/>
  <c r="F21" i="281"/>
  <c r="F22" i="281"/>
  <c r="F23" i="281"/>
  <c r="F24" i="281"/>
  <c r="F25" i="281"/>
  <c r="F26" i="281"/>
  <c r="F27" i="281"/>
  <c r="F28" i="281"/>
  <c r="F29" i="281"/>
  <c r="F30" i="281"/>
  <c r="F31" i="281"/>
  <c r="S9" i="279"/>
  <c r="S10" i="279"/>
  <c r="S11" i="279"/>
  <c r="S12" i="279"/>
  <c r="S13" i="279"/>
  <c r="S14" i="279"/>
  <c r="S15" i="279"/>
  <c r="S16" i="279"/>
  <c r="S17" i="279"/>
  <c r="S18" i="279"/>
  <c r="S19" i="279"/>
  <c r="S20" i="279"/>
  <c r="S21" i="279"/>
  <c r="S22" i="279"/>
  <c r="S23" i="279"/>
  <c r="S24" i="279"/>
  <c r="S25" i="279"/>
  <c r="S26" i="279"/>
  <c r="S27" i="279"/>
  <c r="S28" i="279"/>
  <c r="S29" i="279"/>
  <c r="S8" i="279"/>
  <c r="P8" i="279"/>
  <c r="P9" i="279"/>
  <c r="P10" i="279"/>
  <c r="P11" i="279"/>
  <c r="P12" i="279"/>
  <c r="P13" i="279"/>
  <c r="P14" i="279"/>
  <c r="P15" i="279"/>
  <c r="P16" i="279"/>
  <c r="P17" i="279"/>
  <c r="P18" i="279"/>
  <c r="P19" i="279"/>
  <c r="P20" i="279"/>
  <c r="P21" i="279"/>
  <c r="P22" i="279"/>
  <c r="P23" i="279"/>
  <c r="P24" i="279"/>
  <c r="P25" i="279"/>
  <c r="P26" i="279"/>
  <c r="P27" i="279"/>
  <c r="P28" i="279"/>
  <c r="P29" i="279"/>
  <c r="O8" i="279"/>
  <c r="O9" i="279"/>
  <c r="O10" i="279"/>
  <c r="O11" i="279"/>
  <c r="O12" i="279"/>
  <c r="O13" i="279"/>
  <c r="O14" i="279"/>
  <c r="O15" i="279"/>
  <c r="O16" i="279"/>
  <c r="O17" i="279"/>
  <c r="O18" i="279"/>
  <c r="O19" i="279"/>
  <c r="O20" i="279"/>
  <c r="O21" i="279"/>
  <c r="O22" i="279"/>
  <c r="O23" i="279"/>
  <c r="O24" i="279"/>
  <c r="O25" i="279"/>
  <c r="O26" i="279"/>
  <c r="O27" i="279"/>
  <c r="O28" i="279"/>
  <c r="O29" i="279"/>
  <c r="N8" i="279"/>
  <c r="N9" i="279"/>
  <c r="N10" i="279"/>
  <c r="N11" i="279"/>
  <c r="N12" i="279"/>
  <c r="N13" i="279"/>
  <c r="N14" i="279"/>
  <c r="N15" i="279"/>
  <c r="N16" i="279"/>
  <c r="N17" i="279"/>
  <c r="N18" i="279"/>
  <c r="N19" i="279"/>
  <c r="N20" i="279"/>
  <c r="N21" i="279"/>
  <c r="N22" i="279"/>
  <c r="N23" i="279"/>
  <c r="N24" i="279"/>
  <c r="N25" i="279"/>
  <c r="N26" i="279"/>
  <c r="N27" i="279"/>
  <c r="N28" i="279"/>
  <c r="N29" i="279"/>
  <c r="J8" i="279"/>
  <c r="J9" i="279"/>
  <c r="J10" i="279"/>
  <c r="J11" i="279"/>
  <c r="J12" i="279"/>
  <c r="J13" i="279"/>
  <c r="J14" i="279"/>
  <c r="J15" i="279"/>
  <c r="J16" i="279"/>
  <c r="J17" i="279"/>
  <c r="J18" i="279"/>
  <c r="J19" i="279"/>
  <c r="J20" i="279"/>
  <c r="J21" i="279"/>
  <c r="J22" i="279"/>
  <c r="J23" i="279"/>
  <c r="J24" i="279"/>
  <c r="J25" i="279"/>
  <c r="J26" i="279"/>
  <c r="J27" i="279"/>
  <c r="J28" i="279"/>
  <c r="J29" i="279"/>
  <c r="E7" i="278"/>
  <c r="E15" i="278" s="1"/>
  <c r="G7" i="278"/>
  <c r="H7" i="278"/>
  <c r="H15" i="278" s="1"/>
  <c r="I7" i="278"/>
  <c r="I15" i="278" s="1"/>
  <c r="D7" i="278"/>
  <c r="D15" i="278" s="1"/>
  <c r="L8" i="278"/>
  <c r="L9" i="278"/>
  <c r="L10" i="278"/>
  <c r="L11" i="278"/>
  <c r="L12" i="278"/>
  <c r="L13" i="278"/>
  <c r="L14" i="278"/>
  <c r="K8" i="278"/>
  <c r="K9" i="278"/>
  <c r="K10" i="278"/>
  <c r="K11" i="278"/>
  <c r="K12" i="278"/>
  <c r="K13" i="278"/>
  <c r="K14" i="278"/>
  <c r="J8" i="278"/>
  <c r="J9" i="278"/>
  <c r="J10" i="278"/>
  <c r="J11" i="278"/>
  <c r="J12" i="278"/>
  <c r="J13" i="278"/>
  <c r="J14" i="278"/>
  <c r="F8" i="278"/>
  <c r="F9" i="278"/>
  <c r="F10" i="278"/>
  <c r="F11" i="278"/>
  <c r="F12" i="278"/>
  <c r="F13" i="278"/>
  <c r="F14" i="278"/>
  <c r="E10" i="276"/>
  <c r="G10" i="276"/>
  <c r="H10" i="276"/>
  <c r="I10" i="276"/>
  <c r="D10" i="276"/>
  <c r="E7" i="276"/>
  <c r="G7" i="276"/>
  <c r="H7" i="276"/>
  <c r="I7" i="276"/>
  <c r="D7" i="276"/>
  <c r="L8" i="276"/>
  <c r="L9" i="276"/>
  <c r="L11" i="276"/>
  <c r="L12" i="276"/>
  <c r="L13" i="276"/>
  <c r="L14" i="276"/>
  <c r="L15" i="276"/>
  <c r="L16" i="276"/>
  <c r="L17" i="276"/>
  <c r="L18" i="276"/>
  <c r="L19" i="276"/>
  <c r="L20" i="276"/>
  <c r="L21" i="276"/>
  <c r="L22" i="276"/>
  <c r="L23" i="276"/>
  <c r="L24" i="276"/>
  <c r="L25" i="276"/>
  <c r="L26" i="276"/>
  <c r="L27" i="276"/>
  <c r="L28" i="276"/>
  <c r="L29" i="276"/>
  <c r="L30" i="276"/>
  <c r="L31" i="276"/>
  <c r="L32" i="276"/>
  <c r="L33" i="276"/>
  <c r="L34" i="276"/>
  <c r="L35" i="276"/>
  <c r="L36" i="276"/>
  <c r="L37" i="276"/>
  <c r="K8" i="276"/>
  <c r="K9" i="276"/>
  <c r="K11" i="276"/>
  <c r="K12" i="276"/>
  <c r="K13" i="276"/>
  <c r="K14" i="276"/>
  <c r="K15" i="276"/>
  <c r="K16" i="276"/>
  <c r="K17" i="276"/>
  <c r="K18" i="276"/>
  <c r="K19" i="276"/>
  <c r="K20" i="276"/>
  <c r="K21" i="276"/>
  <c r="K22" i="276"/>
  <c r="K23" i="276"/>
  <c r="K24" i="276"/>
  <c r="K25" i="276"/>
  <c r="K26" i="276"/>
  <c r="K27" i="276"/>
  <c r="K28" i="276"/>
  <c r="K29" i="276"/>
  <c r="K30" i="276"/>
  <c r="K31" i="276"/>
  <c r="K32" i="276"/>
  <c r="K33" i="276"/>
  <c r="K34" i="276"/>
  <c r="K35" i="276"/>
  <c r="K36" i="276"/>
  <c r="K37" i="276"/>
  <c r="J8" i="276"/>
  <c r="J9" i="276"/>
  <c r="J11" i="276"/>
  <c r="J12" i="276"/>
  <c r="J13" i="276"/>
  <c r="J14" i="276"/>
  <c r="J15" i="276"/>
  <c r="J16" i="276"/>
  <c r="J17" i="276"/>
  <c r="J18" i="276"/>
  <c r="J19" i="276"/>
  <c r="J20" i="276"/>
  <c r="J21" i="276"/>
  <c r="J22" i="276"/>
  <c r="J23" i="276"/>
  <c r="J24" i="276"/>
  <c r="J25" i="276"/>
  <c r="J26" i="276"/>
  <c r="J27" i="276"/>
  <c r="J28" i="276"/>
  <c r="J29" i="276"/>
  <c r="J30" i="276"/>
  <c r="J31" i="276"/>
  <c r="J32" i="276"/>
  <c r="J33" i="276"/>
  <c r="J34" i="276"/>
  <c r="J35" i="276"/>
  <c r="J36" i="276"/>
  <c r="J37" i="276"/>
  <c r="F8" i="276"/>
  <c r="F9" i="276"/>
  <c r="F11" i="276"/>
  <c r="F12" i="276"/>
  <c r="F13" i="276"/>
  <c r="F14" i="276"/>
  <c r="F15" i="276"/>
  <c r="F16" i="276"/>
  <c r="F17" i="276"/>
  <c r="F18" i="276"/>
  <c r="F19" i="276"/>
  <c r="F20" i="276"/>
  <c r="F21" i="276"/>
  <c r="F22" i="276"/>
  <c r="F23" i="276"/>
  <c r="F24" i="276"/>
  <c r="F25" i="276"/>
  <c r="F26" i="276"/>
  <c r="F27" i="276"/>
  <c r="F28" i="276"/>
  <c r="F29" i="276"/>
  <c r="F30" i="276"/>
  <c r="F31" i="276"/>
  <c r="F32" i="276"/>
  <c r="F33" i="276"/>
  <c r="F34" i="276"/>
  <c r="F35" i="276"/>
  <c r="F36" i="276"/>
  <c r="F37" i="276"/>
  <c r="E6" i="277"/>
  <c r="G6" i="277"/>
  <c r="H6" i="277"/>
  <c r="I6" i="277"/>
  <c r="D6" i="277"/>
  <c r="L7" i="277"/>
  <c r="L8" i="277"/>
  <c r="L9" i="277"/>
  <c r="L10" i="277"/>
  <c r="L11" i="277"/>
  <c r="L12" i="277"/>
  <c r="L13" i="277"/>
  <c r="L14" i="277"/>
  <c r="L15" i="277"/>
  <c r="L16" i="277"/>
  <c r="L17" i="277"/>
  <c r="L18" i="277"/>
  <c r="L19" i="277"/>
  <c r="L20" i="277"/>
  <c r="L21" i="277"/>
  <c r="L22" i="277"/>
  <c r="L23" i="277"/>
  <c r="L24" i="277"/>
  <c r="L25" i="277"/>
  <c r="L26" i="277"/>
  <c r="L27" i="277"/>
  <c r="L28" i="277"/>
  <c r="L29" i="277"/>
  <c r="L30" i="277"/>
  <c r="L31" i="277"/>
  <c r="K7" i="277"/>
  <c r="K8" i="277"/>
  <c r="K9" i="277"/>
  <c r="K10" i="277"/>
  <c r="K11" i="277"/>
  <c r="K12" i="277"/>
  <c r="K13" i="277"/>
  <c r="K14" i="277"/>
  <c r="K15" i="277"/>
  <c r="K16" i="277"/>
  <c r="K17" i="277"/>
  <c r="K18" i="277"/>
  <c r="K19" i="277"/>
  <c r="K20" i="277"/>
  <c r="K21" i="277"/>
  <c r="K22" i="277"/>
  <c r="K23" i="277"/>
  <c r="K24" i="277"/>
  <c r="K25" i="277"/>
  <c r="K26" i="277"/>
  <c r="K27" i="277"/>
  <c r="K28" i="277"/>
  <c r="K29" i="277"/>
  <c r="K30" i="277"/>
  <c r="K31" i="277"/>
  <c r="J7" i="277"/>
  <c r="J8" i="277"/>
  <c r="J9" i="277"/>
  <c r="J10" i="277"/>
  <c r="J11" i="277"/>
  <c r="J12" i="277"/>
  <c r="J13" i="277"/>
  <c r="J14" i="277"/>
  <c r="J15" i="277"/>
  <c r="J16" i="277"/>
  <c r="J17" i="277"/>
  <c r="J18" i="277"/>
  <c r="J19" i="277"/>
  <c r="J20" i="277"/>
  <c r="J21" i="277"/>
  <c r="J22" i="277"/>
  <c r="J23" i="277"/>
  <c r="J24" i="277"/>
  <c r="J25" i="277"/>
  <c r="J26" i="277"/>
  <c r="J27" i="277"/>
  <c r="J28" i="277"/>
  <c r="J29" i="277"/>
  <c r="J30" i="277"/>
  <c r="J31" i="277"/>
  <c r="F7" i="277"/>
  <c r="F8" i="277"/>
  <c r="F9" i="277"/>
  <c r="F10" i="277"/>
  <c r="F11" i="277"/>
  <c r="F12" i="277"/>
  <c r="F13" i="277"/>
  <c r="F14" i="277"/>
  <c r="F15" i="277"/>
  <c r="F16" i="277"/>
  <c r="F17" i="277"/>
  <c r="F18" i="277"/>
  <c r="F19" i="277"/>
  <c r="F20" i="277"/>
  <c r="F21" i="277"/>
  <c r="F22" i="277"/>
  <c r="F23" i="277"/>
  <c r="F24" i="277"/>
  <c r="F25" i="277"/>
  <c r="F26" i="277"/>
  <c r="F27" i="277"/>
  <c r="F28" i="277"/>
  <c r="F29" i="277"/>
  <c r="F30" i="277"/>
  <c r="F31" i="277"/>
  <c r="S9" i="275"/>
  <c r="S10" i="275"/>
  <c r="S11" i="275"/>
  <c r="S12" i="275"/>
  <c r="S13" i="275"/>
  <c r="S8" i="275"/>
  <c r="P8" i="275"/>
  <c r="P9" i="275"/>
  <c r="P10" i="275"/>
  <c r="P11" i="275"/>
  <c r="P12" i="275"/>
  <c r="P13" i="275"/>
  <c r="O8" i="275"/>
  <c r="O9" i="275"/>
  <c r="O10" i="275"/>
  <c r="O11" i="275"/>
  <c r="O12" i="275"/>
  <c r="O13" i="275"/>
  <c r="N8" i="275"/>
  <c r="N9" i="275"/>
  <c r="N10" i="275"/>
  <c r="N11" i="275"/>
  <c r="N12" i="275"/>
  <c r="N13" i="275"/>
  <c r="J8" i="275"/>
  <c r="J9" i="275"/>
  <c r="J10" i="275"/>
  <c r="J11" i="275"/>
  <c r="J12" i="275"/>
  <c r="J13" i="275"/>
  <c r="E7" i="274"/>
  <c r="E11" i="274" s="1"/>
  <c r="G7" i="274"/>
  <c r="G11" i="274" s="1"/>
  <c r="H7" i="274"/>
  <c r="H11" i="274" s="1"/>
  <c r="I7" i="274"/>
  <c r="I11" i="274" s="1"/>
  <c r="D7" i="274"/>
  <c r="D11" i="274" s="1"/>
  <c r="L8" i="274"/>
  <c r="L9" i="274"/>
  <c r="L10" i="274"/>
  <c r="K8" i="274"/>
  <c r="K9" i="274"/>
  <c r="K10" i="274"/>
  <c r="J8" i="274"/>
  <c r="J9" i="274"/>
  <c r="J10" i="274"/>
  <c r="F8" i="274"/>
  <c r="F9" i="274"/>
  <c r="F10" i="274"/>
  <c r="E7" i="272"/>
  <c r="G7" i="272"/>
  <c r="H7" i="272"/>
  <c r="I7" i="272"/>
  <c r="D7" i="272"/>
  <c r="L8" i="272"/>
  <c r="L10" i="272"/>
  <c r="K8" i="272"/>
  <c r="K10" i="272"/>
  <c r="J8" i="272"/>
  <c r="J10" i="272"/>
  <c r="F8" i="272"/>
  <c r="F7" i="272" s="1"/>
  <c r="F10" i="272"/>
  <c r="E6" i="273"/>
  <c r="G6" i="273"/>
  <c r="H6" i="273"/>
  <c r="I6" i="273"/>
  <c r="D6" i="273"/>
  <c r="L7" i="273"/>
  <c r="L8" i="273"/>
  <c r="L9" i="273"/>
  <c r="K7" i="273"/>
  <c r="K8" i="273"/>
  <c r="K9" i="273"/>
  <c r="J7" i="273"/>
  <c r="J8" i="273"/>
  <c r="J9" i="273"/>
  <c r="F7" i="273"/>
  <c r="F8" i="273"/>
  <c r="F9" i="273"/>
  <c r="S9" i="271"/>
  <c r="S10" i="271"/>
  <c r="S11" i="271"/>
  <c r="S12" i="271"/>
  <c r="S13" i="271"/>
  <c r="S14" i="271"/>
  <c r="S15" i="271"/>
  <c r="S16" i="271"/>
  <c r="S17" i="271"/>
  <c r="S8" i="271"/>
  <c r="P8" i="271"/>
  <c r="P9" i="271"/>
  <c r="P10" i="271"/>
  <c r="P11" i="271"/>
  <c r="P12" i="271"/>
  <c r="P13" i="271"/>
  <c r="P14" i="271"/>
  <c r="P15" i="271"/>
  <c r="P16" i="271"/>
  <c r="P17" i="271"/>
  <c r="O8" i="271"/>
  <c r="O9" i="271"/>
  <c r="O10" i="271"/>
  <c r="O11" i="271"/>
  <c r="O12" i="271"/>
  <c r="O13" i="271"/>
  <c r="O14" i="271"/>
  <c r="O15" i="271"/>
  <c r="O16" i="271"/>
  <c r="O17" i="271"/>
  <c r="N8" i="271"/>
  <c r="N9" i="271"/>
  <c r="N10" i="271"/>
  <c r="N11" i="271"/>
  <c r="N12" i="271"/>
  <c r="N13" i="271"/>
  <c r="N14" i="271"/>
  <c r="N15" i="271"/>
  <c r="N16" i="271"/>
  <c r="N17" i="271"/>
  <c r="J8" i="271"/>
  <c r="J9" i="271"/>
  <c r="J10" i="271"/>
  <c r="J11" i="271"/>
  <c r="J12" i="271"/>
  <c r="J13" i="271"/>
  <c r="J14" i="271"/>
  <c r="J15" i="271"/>
  <c r="J16" i="271"/>
  <c r="J17" i="271"/>
  <c r="E7" i="270"/>
  <c r="E13" i="270" s="1"/>
  <c r="G7" i="270"/>
  <c r="H7" i="270"/>
  <c r="H13" i="270" s="1"/>
  <c r="I7" i="270"/>
  <c r="I13" i="270" s="1"/>
  <c r="D7" i="270"/>
  <c r="D13" i="270" s="1"/>
  <c r="L8" i="270"/>
  <c r="L9" i="270"/>
  <c r="L10" i="270"/>
  <c r="L11" i="270"/>
  <c r="L12" i="270"/>
  <c r="K8" i="270"/>
  <c r="K9" i="270"/>
  <c r="K10" i="270"/>
  <c r="K11" i="270"/>
  <c r="K12" i="270"/>
  <c r="J8" i="270"/>
  <c r="J9" i="270"/>
  <c r="J10" i="270"/>
  <c r="J11" i="270"/>
  <c r="J12" i="270"/>
  <c r="F8" i="270"/>
  <c r="F9" i="270"/>
  <c r="F10" i="270"/>
  <c r="F11" i="270"/>
  <c r="F12" i="270"/>
  <c r="E7" i="268"/>
  <c r="G7" i="268"/>
  <c r="H7" i="268"/>
  <c r="I7" i="268"/>
  <c r="D7" i="268"/>
  <c r="L8" i="268"/>
  <c r="L10" i="268"/>
  <c r="K8" i="268"/>
  <c r="K10" i="268"/>
  <c r="J8" i="268"/>
  <c r="J10" i="268"/>
  <c r="F8" i="268"/>
  <c r="F7" i="268" s="1"/>
  <c r="F10" i="268"/>
  <c r="E6" i="269"/>
  <c r="G6" i="269"/>
  <c r="H6" i="269"/>
  <c r="I6" i="269"/>
  <c r="D6" i="269"/>
  <c r="L7" i="269"/>
  <c r="K7" i="269"/>
  <c r="J7" i="269"/>
  <c r="F7" i="269"/>
  <c r="F6" i="269" s="1"/>
  <c r="S9" i="267"/>
  <c r="S10" i="267"/>
  <c r="S11" i="267"/>
  <c r="S12" i="267"/>
  <c r="S13" i="267"/>
  <c r="S14" i="267"/>
  <c r="S8" i="267"/>
  <c r="P8" i="267"/>
  <c r="P9" i="267"/>
  <c r="P10" i="267"/>
  <c r="P11" i="267"/>
  <c r="P12" i="267"/>
  <c r="P13" i="267"/>
  <c r="P14" i="267"/>
  <c r="O8" i="267"/>
  <c r="O9" i="267"/>
  <c r="O10" i="267"/>
  <c r="O11" i="267"/>
  <c r="O12" i="267"/>
  <c r="O13" i="267"/>
  <c r="O14" i="267"/>
  <c r="N8" i="267"/>
  <c r="N9" i="267"/>
  <c r="N10" i="267"/>
  <c r="N11" i="267"/>
  <c r="N12" i="267"/>
  <c r="N13" i="267"/>
  <c r="N14" i="267"/>
  <c r="J8" i="267"/>
  <c r="J9" i="267"/>
  <c r="J10" i="267"/>
  <c r="J11" i="267"/>
  <c r="J12" i="267"/>
  <c r="J13" i="267"/>
  <c r="J14" i="267"/>
  <c r="E7" i="266"/>
  <c r="E11" i="266" s="1"/>
  <c r="G7" i="266"/>
  <c r="H7" i="266"/>
  <c r="H11" i="266" s="1"/>
  <c r="I7" i="266"/>
  <c r="I11" i="266" s="1"/>
  <c r="D7" i="266"/>
  <c r="D11" i="266" s="1"/>
  <c r="L8" i="266"/>
  <c r="L9" i="266"/>
  <c r="L10" i="266"/>
  <c r="K8" i="266"/>
  <c r="K9" i="266"/>
  <c r="K10" i="266"/>
  <c r="J8" i="266"/>
  <c r="J9" i="266"/>
  <c r="J10" i="266"/>
  <c r="F8" i="266"/>
  <c r="F9" i="266"/>
  <c r="F10" i="266"/>
  <c r="E7" i="264"/>
  <c r="G7" i="264"/>
  <c r="H7" i="264"/>
  <c r="I7" i="264"/>
  <c r="D7" i="264"/>
  <c r="L8" i="264"/>
  <c r="L10" i="264"/>
  <c r="K8" i="264"/>
  <c r="K10" i="264"/>
  <c r="J8" i="264"/>
  <c r="J10" i="264"/>
  <c r="F8" i="264"/>
  <c r="F7" i="264" s="1"/>
  <c r="F10" i="264"/>
  <c r="E6" i="265"/>
  <c r="G6" i="265"/>
  <c r="H6" i="265"/>
  <c r="I6" i="265"/>
  <c r="D6" i="265"/>
  <c r="L7" i="265"/>
  <c r="L8" i="265"/>
  <c r="L9" i="265"/>
  <c r="L10" i="265"/>
  <c r="L11" i="265"/>
  <c r="L12" i="265"/>
  <c r="L13" i="265"/>
  <c r="L14" i="265"/>
  <c r="L15" i="265"/>
  <c r="L16" i="265"/>
  <c r="L17" i="265"/>
  <c r="L18" i="265"/>
  <c r="L19" i="265"/>
  <c r="L20" i="265"/>
  <c r="L21" i="265"/>
  <c r="L22" i="265"/>
  <c r="L23" i="265"/>
  <c r="L24" i="265"/>
  <c r="L25" i="265"/>
  <c r="L26" i="265"/>
  <c r="K7" i="265"/>
  <c r="K8" i="265"/>
  <c r="K9" i="265"/>
  <c r="K10" i="265"/>
  <c r="K11" i="265"/>
  <c r="K12" i="265"/>
  <c r="K13" i="265"/>
  <c r="K14" i="265"/>
  <c r="K15" i="265"/>
  <c r="K16" i="265"/>
  <c r="K17" i="265"/>
  <c r="K18" i="265"/>
  <c r="K19" i="265"/>
  <c r="K20" i="265"/>
  <c r="K21" i="265"/>
  <c r="K22" i="265"/>
  <c r="K23" i="265"/>
  <c r="K24" i="265"/>
  <c r="K25" i="265"/>
  <c r="K26" i="265"/>
  <c r="J7" i="265"/>
  <c r="J8" i="265"/>
  <c r="J9" i="265"/>
  <c r="J10" i="265"/>
  <c r="J11" i="265"/>
  <c r="J12" i="265"/>
  <c r="J13" i="265"/>
  <c r="J14" i="265"/>
  <c r="J15" i="265"/>
  <c r="J16" i="265"/>
  <c r="J17" i="265"/>
  <c r="J18" i="265"/>
  <c r="J19" i="265"/>
  <c r="J20" i="265"/>
  <c r="J21" i="265"/>
  <c r="J22" i="265"/>
  <c r="J23" i="265"/>
  <c r="J24" i="265"/>
  <c r="J25" i="265"/>
  <c r="J26" i="265"/>
  <c r="F7" i="265"/>
  <c r="F8" i="265"/>
  <c r="F9" i="265"/>
  <c r="F10" i="265"/>
  <c r="F11" i="265"/>
  <c r="F12" i="265"/>
  <c r="F13" i="265"/>
  <c r="F14" i="265"/>
  <c r="F15" i="265"/>
  <c r="F16" i="265"/>
  <c r="F17" i="265"/>
  <c r="F18" i="265"/>
  <c r="F19" i="265"/>
  <c r="F20" i="265"/>
  <c r="F21" i="265"/>
  <c r="F22" i="265"/>
  <c r="F23" i="265"/>
  <c r="F24" i="265"/>
  <c r="F25" i="265"/>
  <c r="F26" i="265"/>
  <c r="S9" i="263"/>
  <c r="S10" i="263"/>
  <c r="S11" i="263"/>
  <c r="S12" i="263"/>
  <c r="S13" i="263"/>
  <c r="S14" i="263"/>
  <c r="S15" i="263"/>
  <c r="S16" i="263"/>
  <c r="S17" i="263"/>
  <c r="S18" i="263"/>
  <c r="S8" i="263"/>
  <c r="P8" i="263"/>
  <c r="P9" i="263"/>
  <c r="P10" i="263"/>
  <c r="P11" i="263"/>
  <c r="P12" i="263"/>
  <c r="P13" i="263"/>
  <c r="P14" i="263"/>
  <c r="P15" i="263"/>
  <c r="P16" i="263"/>
  <c r="P17" i="263"/>
  <c r="P18" i="263"/>
  <c r="O8" i="263"/>
  <c r="O9" i="263"/>
  <c r="O10" i="263"/>
  <c r="O11" i="263"/>
  <c r="O12" i="263"/>
  <c r="O13" i="263"/>
  <c r="O14" i="263"/>
  <c r="O15" i="263"/>
  <c r="O16" i="263"/>
  <c r="O17" i="263"/>
  <c r="O18" i="263"/>
  <c r="N8" i="263"/>
  <c r="N9" i="263"/>
  <c r="N10" i="263"/>
  <c r="N11" i="263"/>
  <c r="N12" i="263"/>
  <c r="N13" i="263"/>
  <c r="N14" i="263"/>
  <c r="N15" i="263"/>
  <c r="N16" i="263"/>
  <c r="N17" i="263"/>
  <c r="N18" i="263"/>
  <c r="J8" i="263"/>
  <c r="J9" i="263"/>
  <c r="J10" i="263"/>
  <c r="J11" i="263"/>
  <c r="J12" i="263"/>
  <c r="J13" i="263"/>
  <c r="J14" i="263"/>
  <c r="J15" i="263"/>
  <c r="J16" i="263"/>
  <c r="J17" i="263"/>
  <c r="J18" i="263"/>
  <c r="E7" i="262"/>
  <c r="E11" i="262" s="1"/>
  <c r="G7" i="262"/>
  <c r="H7" i="262"/>
  <c r="H11" i="262" s="1"/>
  <c r="I7" i="262"/>
  <c r="I11" i="262" s="1"/>
  <c r="D7" i="262"/>
  <c r="D11" i="262" s="1"/>
  <c r="L8" i="262"/>
  <c r="L9" i="262"/>
  <c r="L10" i="262"/>
  <c r="K8" i="262"/>
  <c r="K9" i="262"/>
  <c r="K10" i="262"/>
  <c r="J8" i="262"/>
  <c r="J9" i="262"/>
  <c r="J10" i="262"/>
  <c r="F8" i="262"/>
  <c r="F9" i="262"/>
  <c r="F10" i="262"/>
  <c r="E9" i="260"/>
  <c r="G9" i="260"/>
  <c r="H9" i="260"/>
  <c r="I9" i="260"/>
  <c r="D9" i="260"/>
  <c r="E7" i="260"/>
  <c r="G7" i="260"/>
  <c r="H7" i="260"/>
  <c r="I7" i="260"/>
  <c r="D7" i="260"/>
  <c r="L8" i="260"/>
  <c r="L10" i="260"/>
  <c r="L11" i="260"/>
  <c r="K8" i="260"/>
  <c r="K10" i="260"/>
  <c r="K11" i="260"/>
  <c r="J8" i="260"/>
  <c r="J10" i="260"/>
  <c r="J11" i="260"/>
  <c r="F8" i="260"/>
  <c r="F7" i="260" s="1"/>
  <c r="F10" i="260"/>
  <c r="F9" i="260" s="1"/>
  <c r="F11" i="260"/>
  <c r="E6" i="261"/>
  <c r="G6" i="261"/>
  <c r="H6" i="261"/>
  <c r="I6" i="261"/>
  <c r="D6" i="261"/>
  <c r="L7" i="261"/>
  <c r="L8" i="261"/>
  <c r="L9" i="261"/>
  <c r="L10" i="261"/>
  <c r="L11" i="261"/>
  <c r="L12" i="261"/>
  <c r="L13" i="261"/>
  <c r="L14" i="261"/>
  <c r="L15" i="261"/>
  <c r="L16" i="261"/>
  <c r="L17" i="261"/>
  <c r="L18" i="261"/>
  <c r="L19" i="261"/>
  <c r="L20" i="261"/>
  <c r="L21" i="261"/>
  <c r="L22" i="261"/>
  <c r="L23" i="261"/>
  <c r="L24" i="261"/>
  <c r="L25" i="261"/>
  <c r="L26" i="261"/>
  <c r="L27" i="261"/>
  <c r="L28" i="261"/>
  <c r="L29" i="261"/>
  <c r="K7" i="261"/>
  <c r="K8" i="261"/>
  <c r="K9" i="261"/>
  <c r="K10" i="261"/>
  <c r="K11" i="261"/>
  <c r="K12" i="261"/>
  <c r="K13" i="261"/>
  <c r="K14" i="261"/>
  <c r="K15" i="261"/>
  <c r="K16" i="261"/>
  <c r="K17" i="261"/>
  <c r="K18" i="261"/>
  <c r="K19" i="261"/>
  <c r="K20" i="261"/>
  <c r="K21" i="261"/>
  <c r="K22" i="261"/>
  <c r="K23" i="261"/>
  <c r="K24" i="261"/>
  <c r="K25" i="261"/>
  <c r="K26" i="261"/>
  <c r="K27" i="261"/>
  <c r="K28" i="261"/>
  <c r="K29" i="261"/>
  <c r="J7" i="261"/>
  <c r="J8" i="261"/>
  <c r="J9" i="261"/>
  <c r="J10" i="261"/>
  <c r="J11" i="261"/>
  <c r="J12" i="261"/>
  <c r="J13" i="261"/>
  <c r="J14" i="261"/>
  <c r="J15" i="261"/>
  <c r="J16" i="261"/>
  <c r="J17" i="261"/>
  <c r="J18" i="261"/>
  <c r="J19" i="261"/>
  <c r="J20" i="261"/>
  <c r="J21" i="261"/>
  <c r="J22" i="261"/>
  <c r="J23" i="261"/>
  <c r="J24" i="261"/>
  <c r="J25" i="261"/>
  <c r="J26" i="261"/>
  <c r="J27" i="261"/>
  <c r="J28" i="261"/>
  <c r="J29" i="261"/>
  <c r="F7" i="261"/>
  <c r="F8" i="261"/>
  <c r="F9" i="261"/>
  <c r="F10" i="261"/>
  <c r="F11" i="261"/>
  <c r="F12" i="261"/>
  <c r="F13" i="261"/>
  <c r="F14" i="261"/>
  <c r="F15" i="261"/>
  <c r="F16" i="261"/>
  <c r="F17" i="261"/>
  <c r="F18" i="261"/>
  <c r="F19" i="261"/>
  <c r="F20" i="261"/>
  <c r="F21" i="261"/>
  <c r="F22" i="261"/>
  <c r="F23" i="261"/>
  <c r="F24" i="261"/>
  <c r="F25" i="261"/>
  <c r="F26" i="261"/>
  <c r="F27" i="261"/>
  <c r="F28" i="261"/>
  <c r="F29" i="261"/>
  <c r="S9" i="259"/>
  <c r="S10" i="259"/>
  <c r="S11" i="259"/>
  <c r="S12" i="259"/>
  <c r="S13" i="259"/>
  <c r="S14" i="259"/>
  <c r="S15" i="259"/>
  <c r="S16" i="259"/>
  <c r="S17" i="259"/>
  <c r="S18" i="259"/>
  <c r="S19" i="259"/>
  <c r="S20" i="259"/>
  <c r="S8" i="259"/>
  <c r="P8" i="259"/>
  <c r="P9" i="259"/>
  <c r="P10" i="259"/>
  <c r="P11" i="259"/>
  <c r="P12" i="259"/>
  <c r="P13" i="259"/>
  <c r="P14" i="259"/>
  <c r="P15" i="259"/>
  <c r="P16" i="259"/>
  <c r="P17" i="259"/>
  <c r="P18" i="259"/>
  <c r="P19" i="259"/>
  <c r="P20" i="259"/>
  <c r="O8" i="259"/>
  <c r="O9" i="259"/>
  <c r="O10" i="259"/>
  <c r="O11" i="259"/>
  <c r="O12" i="259"/>
  <c r="O13" i="259"/>
  <c r="O14" i="259"/>
  <c r="O15" i="259"/>
  <c r="O16" i="259"/>
  <c r="O17" i="259"/>
  <c r="O18" i="259"/>
  <c r="O19" i="259"/>
  <c r="O20" i="259"/>
  <c r="N8" i="259"/>
  <c r="N9" i="259"/>
  <c r="N10" i="259"/>
  <c r="N11" i="259"/>
  <c r="N12" i="259"/>
  <c r="N13" i="259"/>
  <c r="N14" i="259"/>
  <c r="N15" i="259"/>
  <c r="N16" i="259"/>
  <c r="N17" i="259"/>
  <c r="N18" i="259"/>
  <c r="N19" i="259"/>
  <c r="N20" i="259"/>
  <c r="J8" i="259"/>
  <c r="J9" i="259"/>
  <c r="J10" i="259"/>
  <c r="J11" i="259"/>
  <c r="J12" i="259"/>
  <c r="J13" i="259"/>
  <c r="J14" i="259"/>
  <c r="J15" i="259"/>
  <c r="J16" i="259"/>
  <c r="J17" i="259"/>
  <c r="J18" i="259"/>
  <c r="J19" i="259"/>
  <c r="J20" i="259"/>
  <c r="E7" i="258"/>
  <c r="E11" i="258" s="1"/>
  <c r="G7" i="258"/>
  <c r="H7" i="258"/>
  <c r="H11" i="258" s="1"/>
  <c r="I7" i="258"/>
  <c r="I11" i="258" s="1"/>
  <c r="D7" i="258"/>
  <c r="D11" i="258" s="1"/>
  <c r="L8" i="258"/>
  <c r="L9" i="258"/>
  <c r="L10" i="258"/>
  <c r="K8" i="258"/>
  <c r="K9" i="258"/>
  <c r="K10" i="258"/>
  <c r="J8" i="258"/>
  <c r="J9" i="258"/>
  <c r="J10" i="258"/>
  <c r="F8" i="258"/>
  <c r="F9" i="258"/>
  <c r="F10" i="258"/>
  <c r="E9" i="256"/>
  <c r="G9" i="256"/>
  <c r="H9" i="256"/>
  <c r="I9" i="256"/>
  <c r="D9" i="256"/>
  <c r="E7" i="256"/>
  <c r="G7" i="256"/>
  <c r="H7" i="256"/>
  <c r="I7" i="256"/>
  <c r="D7" i="256"/>
  <c r="L8" i="256"/>
  <c r="L10" i="256"/>
  <c r="L11" i="256"/>
  <c r="K8" i="256"/>
  <c r="K10" i="256"/>
  <c r="K11" i="256"/>
  <c r="J8" i="256"/>
  <c r="J10" i="256"/>
  <c r="J11" i="256"/>
  <c r="F8" i="256"/>
  <c r="F7" i="256" s="1"/>
  <c r="F10" i="256"/>
  <c r="F9" i="256" s="1"/>
  <c r="F11" i="256"/>
  <c r="E6" i="257"/>
  <c r="G6" i="257"/>
  <c r="H6" i="257"/>
  <c r="I6" i="257"/>
  <c r="D6" i="257"/>
  <c r="L7" i="257"/>
  <c r="L8" i="257"/>
  <c r="L9" i="257"/>
  <c r="L10" i="257"/>
  <c r="L11" i="257"/>
  <c r="L12" i="257"/>
  <c r="L13" i="257"/>
  <c r="L14" i="257"/>
  <c r="L15" i="257"/>
  <c r="L16" i="257"/>
  <c r="L17" i="257"/>
  <c r="L18" i="257"/>
  <c r="L19" i="257"/>
  <c r="L20" i="257"/>
  <c r="L21" i="257"/>
  <c r="L22" i="257"/>
  <c r="L23" i="257"/>
  <c r="L24" i="257"/>
  <c r="L25" i="257"/>
  <c r="L26" i="257"/>
  <c r="L27" i="257"/>
  <c r="L28" i="257"/>
  <c r="L29" i="257"/>
  <c r="L30" i="257"/>
  <c r="K7" i="257"/>
  <c r="K8" i="257"/>
  <c r="K9" i="257"/>
  <c r="K10" i="257"/>
  <c r="K11" i="257"/>
  <c r="K12" i="257"/>
  <c r="K13" i="257"/>
  <c r="K14" i="257"/>
  <c r="K15" i="257"/>
  <c r="K16" i="257"/>
  <c r="K17" i="257"/>
  <c r="K18" i="257"/>
  <c r="K19" i="257"/>
  <c r="K20" i="257"/>
  <c r="K21" i="257"/>
  <c r="K22" i="257"/>
  <c r="K23" i="257"/>
  <c r="K24" i="257"/>
  <c r="K25" i="257"/>
  <c r="K26" i="257"/>
  <c r="K27" i="257"/>
  <c r="K28" i="257"/>
  <c r="K29" i="257"/>
  <c r="K30" i="257"/>
  <c r="J7" i="257"/>
  <c r="J8" i="257"/>
  <c r="J9" i="257"/>
  <c r="J10" i="257"/>
  <c r="J11" i="257"/>
  <c r="J12" i="257"/>
  <c r="J13" i="257"/>
  <c r="J14" i="257"/>
  <c r="J15" i="257"/>
  <c r="J16" i="257"/>
  <c r="J17" i="257"/>
  <c r="J18" i="257"/>
  <c r="J19" i="257"/>
  <c r="J20" i="257"/>
  <c r="J21" i="257"/>
  <c r="J22" i="257"/>
  <c r="J23" i="257"/>
  <c r="J24" i="257"/>
  <c r="J25" i="257"/>
  <c r="J26" i="257"/>
  <c r="J27" i="257"/>
  <c r="J28" i="257"/>
  <c r="J29" i="257"/>
  <c r="J30" i="257"/>
  <c r="F7" i="257"/>
  <c r="F8" i="257"/>
  <c r="F9" i="257"/>
  <c r="F10" i="257"/>
  <c r="F11" i="257"/>
  <c r="F12" i="257"/>
  <c r="F13" i="257"/>
  <c r="F14" i="257"/>
  <c r="F15" i="257"/>
  <c r="F16" i="257"/>
  <c r="F17" i="257"/>
  <c r="F18" i="257"/>
  <c r="F19" i="257"/>
  <c r="F20" i="257"/>
  <c r="F21" i="257"/>
  <c r="F22" i="257"/>
  <c r="F23" i="257"/>
  <c r="F24" i="257"/>
  <c r="F25" i="257"/>
  <c r="F26" i="257"/>
  <c r="F27" i="257"/>
  <c r="F28" i="257"/>
  <c r="F29" i="257"/>
  <c r="F30" i="257"/>
  <c r="S9" i="255"/>
  <c r="S10" i="255"/>
  <c r="S11" i="255"/>
  <c r="S12" i="255"/>
  <c r="S13" i="255"/>
  <c r="S14" i="255"/>
  <c r="S15" i="255"/>
  <c r="S16" i="255"/>
  <c r="S17" i="255"/>
  <c r="S18" i="255"/>
  <c r="S19" i="255"/>
  <c r="S8" i="255"/>
  <c r="P8" i="255"/>
  <c r="P9" i="255"/>
  <c r="P10" i="255"/>
  <c r="P11" i="255"/>
  <c r="P12" i="255"/>
  <c r="P13" i="255"/>
  <c r="P14" i="255"/>
  <c r="P15" i="255"/>
  <c r="P16" i="255"/>
  <c r="P17" i="255"/>
  <c r="P18" i="255"/>
  <c r="P19" i="255"/>
  <c r="O8" i="255"/>
  <c r="O9" i="255"/>
  <c r="O10" i="255"/>
  <c r="O11" i="255"/>
  <c r="O12" i="255"/>
  <c r="O13" i="255"/>
  <c r="O14" i="255"/>
  <c r="O15" i="255"/>
  <c r="O16" i="255"/>
  <c r="O17" i="255"/>
  <c r="O18" i="255"/>
  <c r="O19" i="255"/>
  <c r="N8" i="255"/>
  <c r="N9" i="255"/>
  <c r="N10" i="255"/>
  <c r="N11" i="255"/>
  <c r="N12" i="255"/>
  <c r="N13" i="255"/>
  <c r="N14" i="255"/>
  <c r="N15" i="255"/>
  <c r="N16" i="255"/>
  <c r="N17" i="255"/>
  <c r="N18" i="255"/>
  <c r="N19" i="255"/>
  <c r="J8" i="255"/>
  <c r="J9" i="255"/>
  <c r="J10" i="255"/>
  <c r="J11" i="255"/>
  <c r="J12" i="255"/>
  <c r="J13" i="255"/>
  <c r="J14" i="255"/>
  <c r="J15" i="255"/>
  <c r="J16" i="255"/>
  <c r="J17" i="255"/>
  <c r="J18" i="255"/>
  <c r="J19" i="255"/>
  <c r="E7" i="254"/>
  <c r="E11" i="254" s="1"/>
  <c r="G7" i="254"/>
  <c r="G11" i="254" s="1"/>
  <c r="H7" i="254"/>
  <c r="H11" i="254" s="1"/>
  <c r="I7" i="254"/>
  <c r="I11" i="254" s="1"/>
  <c r="D7" i="254"/>
  <c r="D11" i="254" s="1"/>
  <c r="L8" i="254"/>
  <c r="L9" i="254"/>
  <c r="L10" i="254"/>
  <c r="K8" i="254"/>
  <c r="K9" i="254"/>
  <c r="K10" i="254"/>
  <c r="J8" i="254"/>
  <c r="J9" i="254"/>
  <c r="J10" i="254"/>
  <c r="F8" i="254"/>
  <c r="F9" i="254"/>
  <c r="F10" i="254"/>
  <c r="E7" i="252"/>
  <c r="G7" i="252"/>
  <c r="H7" i="252"/>
  <c r="I7" i="252"/>
  <c r="D7" i="252"/>
  <c r="L8" i="252"/>
  <c r="L10" i="252"/>
  <c r="K8" i="252"/>
  <c r="K10" i="252"/>
  <c r="J8" i="252"/>
  <c r="J10" i="252"/>
  <c r="F8" i="252"/>
  <c r="F7" i="252" s="1"/>
  <c r="F10" i="252"/>
  <c r="E6" i="253"/>
  <c r="G6" i="253"/>
  <c r="H6" i="253"/>
  <c r="I6" i="253"/>
  <c r="D6" i="253"/>
  <c r="L7" i="253"/>
  <c r="L8" i="253"/>
  <c r="L9" i="253"/>
  <c r="L10" i="253"/>
  <c r="L11" i="253"/>
  <c r="L12" i="253"/>
  <c r="L13" i="253"/>
  <c r="L14" i="253"/>
  <c r="L15" i="253"/>
  <c r="L16" i="253"/>
  <c r="L17" i="253"/>
  <c r="L18" i="253"/>
  <c r="L19" i="253"/>
  <c r="L20" i="253"/>
  <c r="L21" i="253"/>
  <c r="L22" i="253"/>
  <c r="L23" i="253"/>
  <c r="L24" i="253"/>
  <c r="L25" i="253"/>
  <c r="L26" i="253"/>
  <c r="L27" i="253"/>
  <c r="L28" i="253"/>
  <c r="L29" i="253"/>
  <c r="L30" i="253"/>
  <c r="K7" i="253"/>
  <c r="K8" i="253"/>
  <c r="K9" i="253"/>
  <c r="K10" i="253"/>
  <c r="K11" i="253"/>
  <c r="K12" i="253"/>
  <c r="K13" i="253"/>
  <c r="K14" i="253"/>
  <c r="K15" i="253"/>
  <c r="K16" i="253"/>
  <c r="K17" i="253"/>
  <c r="K18" i="253"/>
  <c r="K19" i="253"/>
  <c r="K20" i="253"/>
  <c r="K21" i="253"/>
  <c r="K22" i="253"/>
  <c r="K23" i="253"/>
  <c r="K24" i="253"/>
  <c r="K25" i="253"/>
  <c r="K26" i="253"/>
  <c r="K27" i="253"/>
  <c r="K28" i="253"/>
  <c r="K29" i="253"/>
  <c r="K30" i="253"/>
  <c r="J7" i="253"/>
  <c r="J8" i="253"/>
  <c r="J9" i="253"/>
  <c r="J10" i="253"/>
  <c r="J11" i="253"/>
  <c r="J12" i="253"/>
  <c r="J13" i="253"/>
  <c r="J14" i="253"/>
  <c r="J15" i="253"/>
  <c r="J16" i="253"/>
  <c r="J17" i="253"/>
  <c r="J18" i="253"/>
  <c r="J19" i="253"/>
  <c r="J20" i="253"/>
  <c r="J21" i="253"/>
  <c r="J22" i="253"/>
  <c r="J23" i="253"/>
  <c r="J24" i="253"/>
  <c r="J25" i="253"/>
  <c r="J26" i="253"/>
  <c r="J27" i="253"/>
  <c r="J28" i="253"/>
  <c r="J29" i="253"/>
  <c r="J30" i="253"/>
  <c r="F7" i="253"/>
  <c r="F8" i="253"/>
  <c r="F9" i="253"/>
  <c r="F10" i="253"/>
  <c r="F11" i="253"/>
  <c r="F12" i="253"/>
  <c r="F13" i="253"/>
  <c r="F14" i="253"/>
  <c r="F15" i="253"/>
  <c r="F16" i="253"/>
  <c r="F17" i="253"/>
  <c r="F18" i="253"/>
  <c r="F19" i="253"/>
  <c r="F20" i="253"/>
  <c r="F21" i="253"/>
  <c r="F22" i="253"/>
  <c r="F23" i="253"/>
  <c r="F24" i="253"/>
  <c r="F25" i="253"/>
  <c r="F26" i="253"/>
  <c r="F27" i="253"/>
  <c r="F28" i="253"/>
  <c r="F29" i="253"/>
  <c r="F30" i="253"/>
  <c r="S9" i="251"/>
  <c r="S10" i="251"/>
  <c r="S11" i="251"/>
  <c r="S12" i="251"/>
  <c r="S13" i="251"/>
  <c r="S14" i="251"/>
  <c r="S15" i="251"/>
  <c r="S16" i="251"/>
  <c r="S8" i="251"/>
  <c r="P8" i="251"/>
  <c r="P9" i="251"/>
  <c r="P10" i="251"/>
  <c r="P11" i="251"/>
  <c r="P12" i="251"/>
  <c r="P13" i="251"/>
  <c r="P14" i="251"/>
  <c r="P15" i="251"/>
  <c r="P16" i="251"/>
  <c r="O8" i="251"/>
  <c r="O9" i="251"/>
  <c r="O10" i="251"/>
  <c r="O11" i="251"/>
  <c r="O12" i="251"/>
  <c r="O13" i="251"/>
  <c r="O14" i="251"/>
  <c r="O15" i="251"/>
  <c r="O16" i="251"/>
  <c r="N8" i="251"/>
  <c r="N9" i="251"/>
  <c r="N10" i="251"/>
  <c r="N11" i="251"/>
  <c r="N12" i="251"/>
  <c r="N13" i="251"/>
  <c r="N14" i="251"/>
  <c r="N15" i="251"/>
  <c r="N16" i="251"/>
  <c r="J8" i="251"/>
  <c r="J9" i="251"/>
  <c r="J10" i="251"/>
  <c r="J11" i="251"/>
  <c r="J12" i="251"/>
  <c r="J13" i="251"/>
  <c r="J14" i="251"/>
  <c r="J15" i="251"/>
  <c r="J16" i="251"/>
  <c r="E7" i="250"/>
  <c r="E12" i="250" s="1"/>
  <c r="G7" i="250"/>
  <c r="H7" i="250"/>
  <c r="H12" i="250" s="1"/>
  <c r="I7" i="250"/>
  <c r="I12" i="250" s="1"/>
  <c r="D7" i="250"/>
  <c r="D12" i="250" s="1"/>
  <c r="L8" i="250"/>
  <c r="L9" i="250"/>
  <c r="L10" i="250"/>
  <c r="L11" i="250"/>
  <c r="K8" i="250"/>
  <c r="K9" i="250"/>
  <c r="K10" i="250"/>
  <c r="K11" i="250"/>
  <c r="J8" i="250"/>
  <c r="J9" i="250"/>
  <c r="J10" i="250"/>
  <c r="J11" i="250"/>
  <c r="F8" i="250"/>
  <c r="F9" i="250"/>
  <c r="F10" i="250"/>
  <c r="F11" i="250"/>
  <c r="E7" i="248"/>
  <c r="G7" i="248"/>
  <c r="H7" i="248"/>
  <c r="I7" i="248"/>
  <c r="D7" i="248"/>
  <c r="L8" i="248"/>
  <c r="L10" i="248"/>
  <c r="K8" i="248"/>
  <c r="K10" i="248"/>
  <c r="J8" i="248"/>
  <c r="J10" i="248"/>
  <c r="F8" i="248"/>
  <c r="F7" i="248" s="1"/>
  <c r="F10" i="248"/>
  <c r="E6" i="249"/>
  <c r="G6" i="249"/>
  <c r="H6" i="249"/>
  <c r="I6" i="249"/>
  <c r="D6" i="249"/>
  <c r="L7" i="249"/>
  <c r="K7" i="249"/>
  <c r="J7" i="249"/>
  <c r="F7" i="249"/>
  <c r="F6" i="249" s="1"/>
  <c r="S9" i="247"/>
  <c r="S10" i="247"/>
  <c r="S11" i="247"/>
  <c r="S12" i="247"/>
  <c r="S8" i="247"/>
  <c r="P8" i="247"/>
  <c r="P9" i="247"/>
  <c r="P10" i="247"/>
  <c r="P11" i="247"/>
  <c r="P12" i="247"/>
  <c r="O8" i="247"/>
  <c r="O9" i="247"/>
  <c r="O10" i="247"/>
  <c r="O11" i="247"/>
  <c r="O12" i="247"/>
  <c r="N8" i="247"/>
  <c r="N9" i="247"/>
  <c r="N10" i="247"/>
  <c r="N11" i="247"/>
  <c r="N12" i="247"/>
  <c r="J8" i="247"/>
  <c r="J9" i="247"/>
  <c r="J10" i="247"/>
  <c r="J11" i="247"/>
  <c r="J12" i="247"/>
  <c r="E7" i="246"/>
  <c r="E11" i="246" s="1"/>
  <c r="G7" i="246"/>
  <c r="H7" i="246"/>
  <c r="H11" i="246" s="1"/>
  <c r="I7" i="246"/>
  <c r="I11" i="246" s="1"/>
  <c r="D7" i="246"/>
  <c r="D11" i="246" s="1"/>
  <c r="L8" i="246"/>
  <c r="L9" i="246"/>
  <c r="L10" i="246"/>
  <c r="K8" i="246"/>
  <c r="K9" i="246"/>
  <c r="K10" i="246"/>
  <c r="J8" i="246"/>
  <c r="J9" i="246"/>
  <c r="J10" i="246"/>
  <c r="F8" i="246"/>
  <c r="F9" i="246"/>
  <c r="F10" i="246"/>
  <c r="E7" i="244"/>
  <c r="G7" i="244"/>
  <c r="H7" i="244"/>
  <c r="I7" i="244"/>
  <c r="D7" i="244"/>
  <c r="L8" i="244"/>
  <c r="L10" i="244"/>
  <c r="K8" i="244"/>
  <c r="K10" i="244"/>
  <c r="J8" i="244"/>
  <c r="J10" i="244"/>
  <c r="F8" i="244"/>
  <c r="F7" i="244" s="1"/>
  <c r="F10" i="244"/>
  <c r="E6" i="245"/>
  <c r="G6" i="245"/>
  <c r="H6" i="245"/>
  <c r="I6" i="245"/>
  <c r="D6" i="245"/>
  <c r="L7" i="245"/>
  <c r="L8" i="245"/>
  <c r="L9" i="245"/>
  <c r="L10" i="245"/>
  <c r="L11" i="245"/>
  <c r="L12" i="245"/>
  <c r="L13" i="245"/>
  <c r="L14" i="245"/>
  <c r="L15" i="245"/>
  <c r="L16" i="245"/>
  <c r="L17" i="245"/>
  <c r="L18" i="245"/>
  <c r="L19" i="245"/>
  <c r="L20" i="245"/>
  <c r="L21" i="245"/>
  <c r="L22" i="245"/>
  <c r="K7" i="245"/>
  <c r="K8" i="245"/>
  <c r="K9" i="245"/>
  <c r="K10" i="245"/>
  <c r="K11" i="245"/>
  <c r="K12" i="245"/>
  <c r="K13" i="245"/>
  <c r="K14" i="245"/>
  <c r="K15" i="245"/>
  <c r="K16" i="245"/>
  <c r="K17" i="245"/>
  <c r="K18" i="245"/>
  <c r="K19" i="245"/>
  <c r="K20" i="245"/>
  <c r="K21" i="245"/>
  <c r="K22" i="245"/>
  <c r="J7" i="245"/>
  <c r="J8" i="245"/>
  <c r="J9" i="245"/>
  <c r="J10" i="245"/>
  <c r="J11" i="245"/>
  <c r="J12" i="245"/>
  <c r="J13" i="245"/>
  <c r="J14" i="245"/>
  <c r="J15" i="245"/>
  <c r="J16" i="245"/>
  <c r="J17" i="245"/>
  <c r="J18" i="245"/>
  <c r="J19" i="245"/>
  <c r="J20" i="245"/>
  <c r="J21" i="245"/>
  <c r="J22" i="245"/>
  <c r="F7" i="245"/>
  <c r="F8" i="245"/>
  <c r="F9" i="245"/>
  <c r="F10" i="245"/>
  <c r="F11" i="245"/>
  <c r="F12" i="245"/>
  <c r="F13" i="245"/>
  <c r="F14" i="245"/>
  <c r="F15" i="245"/>
  <c r="F16" i="245"/>
  <c r="F17" i="245"/>
  <c r="F18" i="245"/>
  <c r="F19" i="245"/>
  <c r="F20" i="245"/>
  <c r="F21" i="245"/>
  <c r="F22" i="245"/>
  <c r="S9" i="243"/>
  <c r="S10" i="243"/>
  <c r="S11" i="243"/>
  <c r="S12" i="243"/>
  <c r="S13" i="243"/>
  <c r="S14" i="243"/>
  <c r="S15" i="243"/>
  <c r="S16" i="243"/>
  <c r="S17" i="243"/>
  <c r="S8" i="243"/>
  <c r="P8" i="243"/>
  <c r="P9" i="243"/>
  <c r="P10" i="243"/>
  <c r="P11" i="243"/>
  <c r="P12" i="243"/>
  <c r="P13" i="243"/>
  <c r="P14" i="243"/>
  <c r="P15" i="243"/>
  <c r="P16" i="243"/>
  <c r="P17" i="243"/>
  <c r="O8" i="243"/>
  <c r="O9" i="243"/>
  <c r="O10" i="243"/>
  <c r="O11" i="243"/>
  <c r="O12" i="243"/>
  <c r="O13" i="243"/>
  <c r="O14" i="243"/>
  <c r="O15" i="243"/>
  <c r="O16" i="243"/>
  <c r="O17" i="243"/>
  <c r="N8" i="243"/>
  <c r="N9" i="243"/>
  <c r="N10" i="243"/>
  <c r="N11" i="243"/>
  <c r="N12" i="243"/>
  <c r="N13" i="243"/>
  <c r="N14" i="243"/>
  <c r="N15" i="243"/>
  <c r="N16" i="243"/>
  <c r="N17" i="243"/>
  <c r="J8" i="243"/>
  <c r="J9" i="243"/>
  <c r="J10" i="243"/>
  <c r="J11" i="243"/>
  <c r="J12" i="243"/>
  <c r="J13" i="243"/>
  <c r="J14" i="243"/>
  <c r="J15" i="243"/>
  <c r="J16" i="243"/>
  <c r="J17" i="243"/>
  <c r="E7" i="242"/>
  <c r="E11" i="242" s="1"/>
  <c r="G7" i="242"/>
  <c r="H7" i="242"/>
  <c r="H11" i="242" s="1"/>
  <c r="I7" i="242"/>
  <c r="I11" i="242" s="1"/>
  <c r="D7" i="242"/>
  <c r="D11" i="242" s="1"/>
  <c r="L8" i="242"/>
  <c r="L9" i="242"/>
  <c r="L10" i="242"/>
  <c r="K8" i="242"/>
  <c r="K9" i="242"/>
  <c r="K10" i="242"/>
  <c r="J8" i="242"/>
  <c r="J9" i="242"/>
  <c r="J10" i="242"/>
  <c r="F8" i="242"/>
  <c r="F9" i="242"/>
  <c r="F10" i="242"/>
  <c r="E7" i="240"/>
  <c r="G7" i="240"/>
  <c r="H7" i="240"/>
  <c r="I7" i="240"/>
  <c r="D7" i="240"/>
  <c r="L8" i="240"/>
  <c r="L10" i="240"/>
  <c r="K8" i="240"/>
  <c r="K10" i="240"/>
  <c r="J8" i="240"/>
  <c r="J10" i="240"/>
  <c r="F8" i="240"/>
  <c r="F7" i="240" s="1"/>
  <c r="F10" i="240"/>
  <c r="E6" i="241"/>
  <c r="G6" i="241"/>
  <c r="H6" i="241"/>
  <c r="I6" i="241"/>
  <c r="D6" i="241"/>
  <c r="L7" i="241"/>
  <c r="L8" i="241"/>
  <c r="L9" i="241"/>
  <c r="L10" i="241"/>
  <c r="L11" i="241"/>
  <c r="L12" i="241"/>
  <c r="L13" i="241"/>
  <c r="L14" i="241"/>
  <c r="L15" i="241"/>
  <c r="L16" i="241"/>
  <c r="L17" i="241"/>
  <c r="L18" i="241"/>
  <c r="L19" i="241"/>
  <c r="L20" i="241"/>
  <c r="L21" i="241"/>
  <c r="L22" i="241"/>
  <c r="L23" i="241"/>
  <c r="L24" i="241"/>
  <c r="L25" i="241"/>
  <c r="L26" i="241"/>
  <c r="L27" i="241"/>
  <c r="L28" i="241"/>
  <c r="K7" i="241"/>
  <c r="K8" i="241"/>
  <c r="K9" i="241"/>
  <c r="K10" i="241"/>
  <c r="K11" i="241"/>
  <c r="K12" i="241"/>
  <c r="K13" i="241"/>
  <c r="K14" i="241"/>
  <c r="K15" i="241"/>
  <c r="K16" i="241"/>
  <c r="K17" i="241"/>
  <c r="K18" i="241"/>
  <c r="K19" i="241"/>
  <c r="K20" i="241"/>
  <c r="K21" i="241"/>
  <c r="K22" i="241"/>
  <c r="K23" i="241"/>
  <c r="K24" i="241"/>
  <c r="K25" i="241"/>
  <c r="K26" i="241"/>
  <c r="K27" i="241"/>
  <c r="K28" i="241"/>
  <c r="J7" i="241"/>
  <c r="J8" i="241"/>
  <c r="J9" i="241"/>
  <c r="J10" i="241"/>
  <c r="J11" i="241"/>
  <c r="J12" i="241"/>
  <c r="J13" i="241"/>
  <c r="J14" i="241"/>
  <c r="J15" i="241"/>
  <c r="J16" i="241"/>
  <c r="J17" i="241"/>
  <c r="J18" i="241"/>
  <c r="J19" i="241"/>
  <c r="J20" i="241"/>
  <c r="J21" i="241"/>
  <c r="J22" i="241"/>
  <c r="J23" i="241"/>
  <c r="J24" i="241"/>
  <c r="J25" i="241"/>
  <c r="J26" i="241"/>
  <c r="J27" i="241"/>
  <c r="J28" i="241"/>
  <c r="F7" i="241"/>
  <c r="F8" i="241"/>
  <c r="F9" i="241"/>
  <c r="F10" i="241"/>
  <c r="F11" i="241"/>
  <c r="F12" i="241"/>
  <c r="F13" i="241"/>
  <c r="F14" i="241"/>
  <c r="F15" i="241"/>
  <c r="F16" i="241"/>
  <c r="F17" i="241"/>
  <c r="F18" i="241"/>
  <c r="F19" i="241"/>
  <c r="F20" i="241"/>
  <c r="F21" i="241"/>
  <c r="F22" i="241"/>
  <c r="F23" i="241"/>
  <c r="F24" i="241"/>
  <c r="F25" i="241"/>
  <c r="F26" i="241"/>
  <c r="F27" i="241"/>
  <c r="F28" i="241"/>
  <c r="S9" i="239"/>
  <c r="S10" i="239"/>
  <c r="S11" i="239"/>
  <c r="S12" i="239"/>
  <c r="S13" i="239"/>
  <c r="S14" i="239"/>
  <c r="S15" i="239"/>
  <c r="S8" i="239"/>
  <c r="P8" i="239"/>
  <c r="P9" i="239"/>
  <c r="P10" i="239"/>
  <c r="P11" i="239"/>
  <c r="P12" i="239"/>
  <c r="P13" i="239"/>
  <c r="P14" i="239"/>
  <c r="P15" i="239"/>
  <c r="O8" i="239"/>
  <c r="O9" i="239"/>
  <c r="O10" i="239"/>
  <c r="O11" i="239"/>
  <c r="O12" i="239"/>
  <c r="O13" i="239"/>
  <c r="O14" i="239"/>
  <c r="O15" i="239"/>
  <c r="N8" i="239"/>
  <c r="N9" i="239"/>
  <c r="N10" i="239"/>
  <c r="N11" i="239"/>
  <c r="N12" i="239"/>
  <c r="N13" i="239"/>
  <c r="N14" i="239"/>
  <c r="N15" i="239"/>
  <c r="J8" i="239"/>
  <c r="J9" i="239"/>
  <c r="J10" i="239"/>
  <c r="J11" i="239"/>
  <c r="J12" i="239"/>
  <c r="J13" i="239"/>
  <c r="J14" i="239"/>
  <c r="J15" i="239"/>
  <c r="E7" i="238"/>
  <c r="E12" i="238" s="1"/>
  <c r="G7" i="238"/>
  <c r="G12" i="238" s="1"/>
  <c r="H7" i="238"/>
  <c r="H12" i="238" s="1"/>
  <c r="I7" i="238"/>
  <c r="I12" i="238" s="1"/>
  <c r="D7" i="238"/>
  <c r="D12" i="238" s="1"/>
  <c r="L8" i="238"/>
  <c r="L9" i="238"/>
  <c r="L10" i="238"/>
  <c r="L11" i="238"/>
  <c r="K8" i="238"/>
  <c r="K9" i="238"/>
  <c r="K10" i="238"/>
  <c r="K11" i="238"/>
  <c r="J8" i="238"/>
  <c r="J9" i="238"/>
  <c r="J10" i="238"/>
  <c r="J11" i="238"/>
  <c r="F8" i="238"/>
  <c r="F9" i="238"/>
  <c r="F10" i="238"/>
  <c r="F11" i="238"/>
  <c r="E7" i="236"/>
  <c r="G7" i="236"/>
  <c r="H7" i="236"/>
  <c r="I7" i="236"/>
  <c r="D7" i="236"/>
  <c r="L8" i="236"/>
  <c r="L10" i="236"/>
  <c r="K8" i="236"/>
  <c r="K10" i="236"/>
  <c r="J8" i="236"/>
  <c r="J10" i="236"/>
  <c r="F8" i="236"/>
  <c r="F7" i="236" s="1"/>
  <c r="F10" i="236"/>
  <c r="E6" i="237"/>
  <c r="G6" i="237"/>
  <c r="H6" i="237"/>
  <c r="I6" i="237"/>
  <c r="D6" i="237"/>
  <c r="L7" i="237"/>
  <c r="K7" i="237"/>
  <c r="J7" i="237"/>
  <c r="F7" i="237"/>
  <c r="F6" i="237" s="1"/>
  <c r="S9" i="235"/>
  <c r="S10" i="235"/>
  <c r="S11" i="235"/>
  <c r="S12" i="235"/>
  <c r="S13" i="235"/>
  <c r="S14" i="235"/>
  <c r="S8" i="235"/>
  <c r="P8" i="235"/>
  <c r="P9" i="235"/>
  <c r="P10" i="235"/>
  <c r="P11" i="235"/>
  <c r="P12" i="235"/>
  <c r="P13" i="235"/>
  <c r="P14" i="235"/>
  <c r="O8" i="235"/>
  <c r="O9" i="235"/>
  <c r="O10" i="235"/>
  <c r="O11" i="235"/>
  <c r="O12" i="235"/>
  <c r="O13" i="235"/>
  <c r="O14" i="235"/>
  <c r="N8" i="235"/>
  <c r="N9" i="235"/>
  <c r="N10" i="235"/>
  <c r="N11" i="235"/>
  <c r="N12" i="235"/>
  <c r="N13" i="235"/>
  <c r="N14" i="235"/>
  <c r="J8" i="235"/>
  <c r="J9" i="235"/>
  <c r="J10" i="235"/>
  <c r="J11" i="235"/>
  <c r="J12" i="235"/>
  <c r="J13" i="235"/>
  <c r="J14" i="235"/>
  <c r="E7" i="234"/>
  <c r="E11" i="234" s="1"/>
  <c r="G7" i="234"/>
  <c r="G11" i="234" s="1"/>
  <c r="H7" i="234"/>
  <c r="H11" i="234" s="1"/>
  <c r="I7" i="234"/>
  <c r="I11" i="234" s="1"/>
  <c r="D7" i="234"/>
  <c r="D11" i="234" s="1"/>
  <c r="L8" i="234"/>
  <c r="L9" i="234"/>
  <c r="L10" i="234"/>
  <c r="K8" i="234"/>
  <c r="K9" i="234"/>
  <c r="K10" i="234"/>
  <c r="J8" i="234"/>
  <c r="J9" i="234"/>
  <c r="J10" i="234"/>
  <c r="F8" i="234"/>
  <c r="F9" i="234"/>
  <c r="F10" i="234"/>
  <c r="E7" i="232"/>
  <c r="G7" i="232"/>
  <c r="H7" i="232"/>
  <c r="I7" i="232"/>
  <c r="D7" i="232"/>
  <c r="L8" i="232"/>
  <c r="L10" i="232"/>
  <c r="K8" i="232"/>
  <c r="K10" i="232"/>
  <c r="J8" i="232"/>
  <c r="J10" i="232"/>
  <c r="F8" i="232"/>
  <c r="F7" i="232" s="1"/>
  <c r="F10" i="232"/>
  <c r="E6" i="233"/>
  <c r="G6" i="233"/>
  <c r="H6" i="233"/>
  <c r="I6" i="233"/>
  <c r="D6" i="233"/>
  <c r="L7" i="233"/>
  <c r="L8" i="233"/>
  <c r="L9" i="233"/>
  <c r="L10" i="233"/>
  <c r="L11" i="233"/>
  <c r="L12" i="233"/>
  <c r="L13" i="233"/>
  <c r="L14" i="233"/>
  <c r="L15" i="233"/>
  <c r="L16" i="233"/>
  <c r="L17" i="233"/>
  <c r="L18" i="233"/>
  <c r="L19" i="233"/>
  <c r="L20" i="233"/>
  <c r="L21" i="233"/>
  <c r="L22" i="233"/>
  <c r="L23" i="233"/>
  <c r="L24" i="233"/>
  <c r="L25" i="233"/>
  <c r="L26" i="233"/>
  <c r="K7" i="233"/>
  <c r="K8" i="233"/>
  <c r="K9" i="233"/>
  <c r="K10" i="233"/>
  <c r="K11" i="233"/>
  <c r="K12" i="233"/>
  <c r="K13" i="233"/>
  <c r="K14" i="233"/>
  <c r="K15" i="233"/>
  <c r="K16" i="233"/>
  <c r="K17" i="233"/>
  <c r="K18" i="233"/>
  <c r="K19" i="233"/>
  <c r="K20" i="233"/>
  <c r="K21" i="233"/>
  <c r="K22" i="233"/>
  <c r="K23" i="233"/>
  <c r="K24" i="233"/>
  <c r="K25" i="233"/>
  <c r="K26" i="233"/>
  <c r="J7" i="233"/>
  <c r="J8" i="233"/>
  <c r="J9" i="233"/>
  <c r="J10" i="233"/>
  <c r="J11" i="233"/>
  <c r="J12" i="233"/>
  <c r="J13" i="233"/>
  <c r="J14" i="233"/>
  <c r="J15" i="233"/>
  <c r="J16" i="233"/>
  <c r="J17" i="233"/>
  <c r="J18" i="233"/>
  <c r="J19" i="233"/>
  <c r="J20" i="233"/>
  <c r="J21" i="233"/>
  <c r="J22" i="233"/>
  <c r="J23" i="233"/>
  <c r="J24" i="233"/>
  <c r="J25" i="233"/>
  <c r="J26" i="233"/>
  <c r="F7" i="233"/>
  <c r="F8" i="233"/>
  <c r="F9" i="233"/>
  <c r="F10" i="233"/>
  <c r="F11" i="233"/>
  <c r="F12" i="233"/>
  <c r="F13" i="233"/>
  <c r="F14" i="233"/>
  <c r="F15" i="233"/>
  <c r="F16" i="233"/>
  <c r="F17" i="233"/>
  <c r="F18" i="233"/>
  <c r="F19" i="233"/>
  <c r="F20" i="233"/>
  <c r="F21" i="233"/>
  <c r="F22" i="233"/>
  <c r="F23" i="233"/>
  <c r="F24" i="233"/>
  <c r="F25" i="233"/>
  <c r="F26" i="233"/>
  <c r="S9" i="231"/>
  <c r="S10" i="231"/>
  <c r="S11" i="231"/>
  <c r="S8" i="231"/>
  <c r="P8" i="231"/>
  <c r="P9" i="231"/>
  <c r="P10" i="231"/>
  <c r="P11" i="231"/>
  <c r="O8" i="231"/>
  <c r="O9" i="231"/>
  <c r="O10" i="231"/>
  <c r="O11" i="231"/>
  <c r="N8" i="231"/>
  <c r="N9" i="231"/>
  <c r="N10" i="231"/>
  <c r="N11" i="231"/>
  <c r="J8" i="231"/>
  <c r="J9" i="231"/>
  <c r="J10" i="231"/>
  <c r="J11" i="231"/>
  <c r="E7" i="230"/>
  <c r="E10" i="230" s="1"/>
  <c r="G7" i="230"/>
  <c r="H7" i="230"/>
  <c r="H10" i="230" s="1"/>
  <c r="I7" i="230"/>
  <c r="I10" i="230" s="1"/>
  <c r="D7" i="230"/>
  <c r="D10" i="230" s="1"/>
  <c r="L8" i="230"/>
  <c r="L9" i="230"/>
  <c r="K8" i="230"/>
  <c r="K9" i="230"/>
  <c r="J8" i="230"/>
  <c r="J9" i="230"/>
  <c r="F8" i="230"/>
  <c r="F9" i="230"/>
  <c r="E9" i="228"/>
  <c r="G9" i="228"/>
  <c r="H9" i="228"/>
  <c r="I9" i="228"/>
  <c r="D9" i="228"/>
  <c r="E7" i="228"/>
  <c r="G7" i="228"/>
  <c r="H7" i="228"/>
  <c r="I7" i="228"/>
  <c r="D7" i="228"/>
  <c r="L8" i="228"/>
  <c r="L10" i="228"/>
  <c r="L11" i="228"/>
  <c r="L12" i="228"/>
  <c r="L13" i="228"/>
  <c r="L14" i="228"/>
  <c r="L15" i="228"/>
  <c r="L16" i="228"/>
  <c r="K8" i="228"/>
  <c r="K10" i="228"/>
  <c r="K11" i="228"/>
  <c r="K12" i="228"/>
  <c r="K13" i="228"/>
  <c r="K14" i="228"/>
  <c r="K15" i="228"/>
  <c r="K16" i="228"/>
  <c r="J8" i="228"/>
  <c r="J10" i="228"/>
  <c r="J11" i="228"/>
  <c r="J12" i="228"/>
  <c r="J13" i="228"/>
  <c r="J14" i="228"/>
  <c r="J15" i="228"/>
  <c r="J16" i="228"/>
  <c r="F8" i="228"/>
  <c r="F7" i="228" s="1"/>
  <c r="F10" i="228"/>
  <c r="F11" i="228"/>
  <c r="F12" i="228"/>
  <c r="F13" i="228"/>
  <c r="F14" i="228"/>
  <c r="F15" i="228"/>
  <c r="F16" i="228"/>
  <c r="E6" i="229"/>
  <c r="G6" i="229"/>
  <c r="H6" i="229"/>
  <c r="I6" i="229"/>
  <c r="D6" i="229"/>
  <c r="L7" i="229"/>
  <c r="L8" i="229"/>
  <c r="L9" i="229"/>
  <c r="L10" i="229"/>
  <c r="L11" i="229"/>
  <c r="L12" i="229"/>
  <c r="L13" i="229"/>
  <c r="L14" i="229"/>
  <c r="L15" i="229"/>
  <c r="L16" i="229"/>
  <c r="L17" i="229"/>
  <c r="L18" i="229"/>
  <c r="L19" i="229"/>
  <c r="L20" i="229"/>
  <c r="L21" i="229"/>
  <c r="L22" i="229"/>
  <c r="L23" i="229"/>
  <c r="L24" i="229"/>
  <c r="L25" i="229"/>
  <c r="L26" i="229"/>
  <c r="L27" i="229"/>
  <c r="L28" i="229"/>
  <c r="L29" i="229"/>
  <c r="L30" i="229"/>
  <c r="L31" i="229"/>
  <c r="K7" i="229"/>
  <c r="K8" i="229"/>
  <c r="K9" i="229"/>
  <c r="K10" i="229"/>
  <c r="K11" i="229"/>
  <c r="K12" i="229"/>
  <c r="K13" i="229"/>
  <c r="K14" i="229"/>
  <c r="K15" i="229"/>
  <c r="K16" i="229"/>
  <c r="K17" i="229"/>
  <c r="K18" i="229"/>
  <c r="K19" i="229"/>
  <c r="K20" i="229"/>
  <c r="K21" i="229"/>
  <c r="K22" i="229"/>
  <c r="K23" i="229"/>
  <c r="K24" i="229"/>
  <c r="K25" i="229"/>
  <c r="K26" i="229"/>
  <c r="K27" i="229"/>
  <c r="K28" i="229"/>
  <c r="K29" i="229"/>
  <c r="K30" i="229"/>
  <c r="K31" i="229"/>
  <c r="J7" i="229"/>
  <c r="J8" i="229"/>
  <c r="J9" i="229"/>
  <c r="J10" i="229"/>
  <c r="J11" i="229"/>
  <c r="J12" i="229"/>
  <c r="J13" i="229"/>
  <c r="J14" i="229"/>
  <c r="J15" i="229"/>
  <c r="J16" i="229"/>
  <c r="J17" i="229"/>
  <c r="J18" i="229"/>
  <c r="J19" i="229"/>
  <c r="J20" i="229"/>
  <c r="J21" i="229"/>
  <c r="J22" i="229"/>
  <c r="J23" i="229"/>
  <c r="J24" i="229"/>
  <c r="J25" i="229"/>
  <c r="J26" i="229"/>
  <c r="J27" i="229"/>
  <c r="J28" i="229"/>
  <c r="J29" i="229"/>
  <c r="J30" i="229"/>
  <c r="J31" i="229"/>
  <c r="F7" i="229"/>
  <c r="F8" i="229"/>
  <c r="F9" i="229"/>
  <c r="F10" i="229"/>
  <c r="F11" i="229"/>
  <c r="F12" i="229"/>
  <c r="F13" i="229"/>
  <c r="F14" i="229"/>
  <c r="F15" i="229"/>
  <c r="F16" i="229"/>
  <c r="F17" i="229"/>
  <c r="F18" i="229"/>
  <c r="F19" i="229"/>
  <c r="F20" i="229"/>
  <c r="F21" i="229"/>
  <c r="F22" i="229"/>
  <c r="F23" i="229"/>
  <c r="F24" i="229"/>
  <c r="F25" i="229"/>
  <c r="F26" i="229"/>
  <c r="F27" i="229"/>
  <c r="F28" i="229"/>
  <c r="F29" i="229"/>
  <c r="F30" i="229"/>
  <c r="F31" i="229"/>
  <c r="S9" i="227"/>
  <c r="S10" i="227"/>
  <c r="S11" i="227"/>
  <c r="S12" i="227"/>
  <c r="S13" i="227"/>
  <c r="S14" i="227"/>
  <c r="S15" i="227"/>
  <c r="S16" i="227"/>
  <c r="S17" i="227"/>
  <c r="S18" i="227"/>
  <c r="S19" i="227"/>
  <c r="S20" i="227"/>
  <c r="S8" i="227"/>
  <c r="P8" i="227"/>
  <c r="P9" i="227"/>
  <c r="P10" i="227"/>
  <c r="P11" i="227"/>
  <c r="P12" i="227"/>
  <c r="P13" i="227"/>
  <c r="P14" i="227"/>
  <c r="P15" i="227"/>
  <c r="P16" i="227"/>
  <c r="P17" i="227"/>
  <c r="P18" i="227"/>
  <c r="P19" i="227"/>
  <c r="P20" i="227"/>
  <c r="O8" i="227"/>
  <c r="O9" i="227"/>
  <c r="O10" i="227"/>
  <c r="O11" i="227"/>
  <c r="O12" i="227"/>
  <c r="O13" i="227"/>
  <c r="O14" i="227"/>
  <c r="O15" i="227"/>
  <c r="O16" i="227"/>
  <c r="O17" i="227"/>
  <c r="O18" i="227"/>
  <c r="O19" i="227"/>
  <c r="O20" i="227"/>
  <c r="N8" i="227"/>
  <c r="N9" i="227"/>
  <c r="N10" i="227"/>
  <c r="N11" i="227"/>
  <c r="N12" i="227"/>
  <c r="N13" i="227"/>
  <c r="N14" i="227"/>
  <c r="N15" i="227"/>
  <c r="N16" i="227"/>
  <c r="N17" i="227"/>
  <c r="N18" i="227"/>
  <c r="N19" i="227"/>
  <c r="N20" i="227"/>
  <c r="J8" i="227"/>
  <c r="J9" i="227"/>
  <c r="J10" i="227"/>
  <c r="J11" i="227"/>
  <c r="J12" i="227"/>
  <c r="J13" i="227"/>
  <c r="J14" i="227"/>
  <c r="J15" i="227"/>
  <c r="J16" i="227"/>
  <c r="J17" i="227"/>
  <c r="J18" i="227"/>
  <c r="J19" i="227"/>
  <c r="J20" i="227"/>
  <c r="E7" i="226"/>
  <c r="E14" i="226" s="1"/>
  <c r="G7" i="226"/>
  <c r="G14" i="226" s="1"/>
  <c r="H7" i="226"/>
  <c r="H14" i="226" s="1"/>
  <c r="I7" i="226"/>
  <c r="I14" i="226" s="1"/>
  <c r="D7" i="226"/>
  <c r="D14" i="226" s="1"/>
  <c r="L8" i="226"/>
  <c r="L9" i="226"/>
  <c r="L10" i="226"/>
  <c r="L11" i="226"/>
  <c r="L12" i="226"/>
  <c r="L13" i="226"/>
  <c r="K8" i="226"/>
  <c r="K9" i="226"/>
  <c r="K10" i="226"/>
  <c r="K11" i="226"/>
  <c r="K12" i="226"/>
  <c r="K13" i="226"/>
  <c r="J8" i="226"/>
  <c r="J9" i="226"/>
  <c r="J10" i="226"/>
  <c r="J11" i="226"/>
  <c r="J12" i="226"/>
  <c r="J13" i="226"/>
  <c r="F8" i="226"/>
  <c r="F9" i="226"/>
  <c r="F10" i="226"/>
  <c r="F11" i="226"/>
  <c r="F12" i="226"/>
  <c r="F13" i="226"/>
  <c r="E9" i="224"/>
  <c r="G9" i="224"/>
  <c r="H9" i="224"/>
  <c r="I9" i="224"/>
  <c r="D9" i="224"/>
  <c r="E7" i="224"/>
  <c r="G7" i="224"/>
  <c r="H7" i="224"/>
  <c r="I7" i="224"/>
  <c r="D7" i="224"/>
  <c r="L8" i="224"/>
  <c r="L10" i="224"/>
  <c r="L11" i="224"/>
  <c r="L12" i="224"/>
  <c r="L13" i="224"/>
  <c r="L14" i="224"/>
  <c r="L15" i="224"/>
  <c r="L16" i="224"/>
  <c r="L17" i="224"/>
  <c r="L18" i="224"/>
  <c r="L19" i="224"/>
  <c r="L20" i="224"/>
  <c r="L21" i="224"/>
  <c r="L22" i="224"/>
  <c r="L23" i="224"/>
  <c r="L24" i="224"/>
  <c r="L25" i="224"/>
  <c r="L26" i="224"/>
  <c r="L27" i="224"/>
  <c r="L28" i="224"/>
  <c r="L29" i="224"/>
  <c r="L30" i="224"/>
  <c r="L31" i="224"/>
  <c r="L32" i="224"/>
  <c r="L33" i="224"/>
  <c r="L34" i="224"/>
  <c r="L35" i="224"/>
  <c r="K8" i="224"/>
  <c r="K10" i="224"/>
  <c r="K11" i="224"/>
  <c r="K12" i="224"/>
  <c r="K13" i="224"/>
  <c r="K14" i="224"/>
  <c r="K15" i="224"/>
  <c r="K16" i="224"/>
  <c r="K17" i="224"/>
  <c r="K18" i="224"/>
  <c r="K19" i="224"/>
  <c r="K20" i="224"/>
  <c r="K21" i="224"/>
  <c r="K22" i="224"/>
  <c r="K23" i="224"/>
  <c r="K24" i="224"/>
  <c r="K25" i="224"/>
  <c r="K26" i="224"/>
  <c r="K27" i="224"/>
  <c r="K28" i="224"/>
  <c r="K29" i="224"/>
  <c r="K30" i="224"/>
  <c r="K31" i="224"/>
  <c r="K32" i="224"/>
  <c r="K33" i="224"/>
  <c r="K34" i="224"/>
  <c r="K35" i="224"/>
  <c r="J8" i="224"/>
  <c r="J10" i="224"/>
  <c r="J11" i="224"/>
  <c r="J12" i="224"/>
  <c r="J13" i="224"/>
  <c r="J14" i="224"/>
  <c r="J15" i="224"/>
  <c r="J16" i="224"/>
  <c r="J17" i="224"/>
  <c r="J18" i="224"/>
  <c r="J19" i="224"/>
  <c r="J20" i="224"/>
  <c r="J21" i="224"/>
  <c r="J22" i="224"/>
  <c r="J23" i="224"/>
  <c r="J24" i="224"/>
  <c r="J25" i="224"/>
  <c r="J26" i="224"/>
  <c r="J27" i="224"/>
  <c r="J28" i="224"/>
  <c r="J29" i="224"/>
  <c r="J30" i="224"/>
  <c r="J31" i="224"/>
  <c r="J32" i="224"/>
  <c r="J33" i="224"/>
  <c r="J34" i="224"/>
  <c r="J35" i="224"/>
  <c r="F8" i="224"/>
  <c r="F7" i="224" s="1"/>
  <c r="F10" i="224"/>
  <c r="F11" i="224"/>
  <c r="F12" i="224"/>
  <c r="F13" i="224"/>
  <c r="F14" i="224"/>
  <c r="F15" i="224"/>
  <c r="F16" i="224"/>
  <c r="F17" i="224"/>
  <c r="F18" i="224"/>
  <c r="F19" i="224"/>
  <c r="F20" i="224"/>
  <c r="F21" i="224"/>
  <c r="F22" i="224"/>
  <c r="F23" i="224"/>
  <c r="F24" i="224"/>
  <c r="F25" i="224"/>
  <c r="F26" i="224"/>
  <c r="F27" i="224"/>
  <c r="F28" i="224"/>
  <c r="F29" i="224"/>
  <c r="F30" i="224"/>
  <c r="F31" i="224"/>
  <c r="F32" i="224"/>
  <c r="F33" i="224"/>
  <c r="F34" i="224"/>
  <c r="F35" i="224"/>
  <c r="E6" i="225"/>
  <c r="G6" i="225"/>
  <c r="H6" i="225"/>
  <c r="I6" i="225"/>
  <c r="D6" i="225"/>
  <c r="L7" i="225"/>
  <c r="L8" i="225"/>
  <c r="L9" i="225"/>
  <c r="L10" i="225"/>
  <c r="L11" i="225"/>
  <c r="L12" i="225"/>
  <c r="L13" i="225"/>
  <c r="L14" i="225"/>
  <c r="L15" i="225"/>
  <c r="L16" i="225"/>
  <c r="L17" i="225"/>
  <c r="L18" i="225"/>
  <c r="L19" i="225"/>
  <c r="L20" i="225"/>
  <c r="L21" i="225"/>
  <c r="L22" i="225"/>
  <c r="L23" i="225"/>
  <c r="L24" i="225"/>
  <c r="L25" i="225"/>
  <c r="L26" i="225"/>
  <c r="L27" i="225"/>
  <c r="L28" i="225"/>
  <c r="L29" i="225"/>
  <c r="L30" i="225"/>
  <c r="L31" i="225"/>
  <c r="K7" i="225"/>
  <c r="K8" i="225"/>
  <c r="K9" i="225"/>
  <c r="K10" i="225"/>
  <c r="K11" i="225"/>
  <c r="K12" i="225"/>
  <c r="K13" i="225"/>
  <c r="K14" i="225"/>
  <c r="K15" i="225"/>
  <c r="K16" i="225"/>
  <c r="K17" i="225"/>
  <c r="K18" i="225"/>
  <c r="K19" i="225"/>
  <c r="K20" i="225"/>
  <c r="K21" i="225"/>
  <c r="K22" i="225"/>
  <c r="K23" i="225"/>
  <c r="K24" i="225"/>
  <c r="K25" i="225"/>
  <c r="K26" i="225"/>
  <c r="K27" i="225"/>
  <c r="K28" i="225"/>
  <c r="K29" i="225"/>
  <c r="K30" i="225"/>
  <c r="K31" i="225"/>
  <c r="J7" i="225"/>
  <c r="J8" i="225"/>
  <c r="J9" i="225"/>
  <c r="J10" i="225"/>
  <c r="J11" i="225"/>
  <c r="J12" i="225"/>
  <c r="J13" i="225"/>
  <c r="J14" i="225"/>
  <c r="J15" i="225"/>
  <c r="J16" i="225"/>
  <c r="J17" i="225"/>
  <c r="J18" i="225"/>
  <c r="J19" i="225"/>
  <c r="J20" i="225"/>
  <c r="J21" i="225"/>
  <c r="J22" i="225"/>
  <c r="J23" i="225"/>
  <c r="J24" i="225"/>
  <c r="J25" i="225"/>
  <c r="J26" i="225"/>
  <c r="J27" i="225"/>
  <c r="J28" i="225"/>
  <c r="J29" i="225"/>
  <c r="J30" i="225"/>
  <c r="J31" i="225"/>
  <c r="F7" i="225"/>
  <c r="F8" i="225"/>
  <c r="F9" i="225"/>
  <c r="F10" i="225"/>
  <c r="F11" i="225"/>
  <c r="F12" i="225"/>
  <c r="F13" i="225"/>
  <c r="F14" i="225"/>
  <c r="F15" i="225"/>
  <c r="F16" i="225"/>
  <c r="F17" i="225"/>
  <c r="F18" i="225"/>
  <c r="F19" i="225"/>
  <c r="F20" i="225"/>
  <c r="F21" i="225"/>
  <c r="F22" i="225"/>
  <c r="F23" i="225"/>
  <c r="F24" i="225"/>
  <c r="F25" i="225"/>
  <c r="F26" i="225"/>
  <c r="F27" i="225"/>
  <c r="F28" i="225"/>
  <c r="F29" i="225"/>
  <c r="F30" i="225"/>
  <c r="F31" i="225"/>
  <c r="S9" i="223"/>
  <c r="S10" i="223"/>
  <c r="S11" i="223"/>
  <c r="S12" i="223"/>
  <c r="S13" i="223"/>
  <c r="S14" i="223"/>
  <c r="S15" i="223"/>
  <c r="S16" i="223"/>
  <c r="S17" i="223"/>
  <c r="S18" i="223"/>
  <c r="S19" i="223"/>
  <c r="S20" i="223"/>
  <c r="S21" i="223"/>
  <c r="S22" i="223"/>
  <c r="S8" i="223"/>
  <c r="P8" i="223"/>
  <c r="P9" i="223"/>
  <c r="P10" i="223"/>
  <c r="P11" i="223"/>
  <c r="P12" i="223"/>
  <c r="P13" i="223"/>
  <c r="P14" i="223"/>
  <c r="P15" i="223"/>
  <c r="P16" i="223"/>
  <c r="P17" i="223"/>
  <c r="P18" i="223"/>
  <c r="P19" i="223"/>
  <c r="P20" i="223"/>
  <c r="P21" i="223"/>
  <c r="P22" i="223"/>
  <c r="O8" i="223"/>
  <c r="O9" i="223"/>
  <c r="O10" i="223"/>
  <c r="O11" i="223"/>
  <c r="O12" i="223"/>
  <c r="O13" i="223"/>
  <c r="O14" i="223"/>
  <c r="O15" i="223"/>
  <c r="O16" i="223"/>
  <c r="O17" i="223"/>
  <c r="O18" i="223"/>
  <c r="O19" i="223"/>
  <c r="O20" i="223"/>
  <c r="O21" i="223"/>
  <c r="O22" i="223"/>
  <c r="N8" i="223"/>
  <c r="N9" i="223"/>
  <c r="N10" i="223"/>
  <c r="N11" i="223"/>
  <c r="N12" i="223"/>
  <c r="N13" i="223"/>
  <c r="N14" i="223"/>
  <c r="N15" i="223"/>
  <c r="N16" i="223"/>
  <c r="N17" i="223"/>
  <c r="N18" i="223"/>
  <c r="N19" i="223"/>
  <c r="N20" i="223"/>
  <c r="N21" i="223"/>
  <c r="N22" i="223"/>
  <c r="J8" i="223"/>
  <c r="J9" i="223"/>
  <c r="J10" i="223"/>
  <c r="J11" i="223"/>
  <c r="J12" i="223"/>
  <c r="J13" i="223"/>
  <c r="J14" i="223"/>
  <c r="J15" i="223"/>
  <c r="J16" i="223"/>
  <c r="J17" i="223"/>
  <c r="J18" i="223"/>
  <c r="J19" i="223"/>
  <c r="J20" i="223"/>
  <c r="J21" i="223"/>
  <c r="J22" i="223"/>
  <c r="E7" i="222"/>
  <c r="E12" i="222" s="1"/>
  <c r="G7" i="222"/>
  <c r="H7" i="222"/>
  <c r="H12" i="222" s="1"/>
  <c r="I7" i="222"/>
  <c r="I12" i="222" s="1"/>
  <c r="D7" i="222"/>
  <c r="D12" i="222" s="1"/>
  <c r="L8" i="222"/>
  <c r="L9" i="222"/>
  <c r="L10" i="222"/>
  <c r="L11" i="222"/>
  <c r="K8" i="222"/>
  <c r="K9" i="222"/>
  <c r="K10" i="222"/>
  <c r="K11" i="222"/>
  <c r="J8" i="222"/>
  <c r="J9" i="222"/>
  <c r="J10" i="222"/>
  <c r="J11" i="222"/>
  <c r="F8" i="222"/>
  <c r="F9" i="222"/>
  <c r="F10" i="222"/>
  <c r="F11" i="222"/>
  <c r="E9" i="220"/>
  <c r="G9" i="220"/>
  <c r="H9" i="220"/>
  <c r="I9" i="220"/>
  <c r="D9" i="220"/>
  <c r="E7" i="220"/>
  <c r="G7" i="220"/>
  <c r="H7" i="220"/>
  <c r="I7" i="220"/>
  <c r="D7" i="220"/>
  <c r="L8" i="220"/>
  <c r="L10" i="220"/>
  <c r="L11" i="220"/>
  <c r="L12" i="220"/>
  <c r="L13" i="220"/>
  <c r="L14" i="220"/>
  <c r="L15" i="220"/>
  <c r="L16" i="220"/>
  <c r="L17" i="220"/>
  <c r="L18" i="220"/>
  <c r="L19" i="220"/>
  <c r="L20" i="220"/>
  <c r="L21" i="220"/>
  <c r="L22" i="220"/>
  <c r="L23" i="220"/>
  <c r="L24" i="220"/>
  <c r="L25" i="220"/>
  <c r="L26" i="220"/>
  <c r="L27" i="220"/>
  <c r="L28" i="220"/>
  <c r="L29" i="220"/>
  <c r="L30" i="220"/>
  <c r="L31" i="220"/>
  <c r="L32" i="220"/>
  <c r="L33" i="220"/>
  <c r="L34" i="220"/>
  <c r="L35" i="220"/>
  <c r="K8" i="220"/>
  <c r="K10" i="220"/>
  <c r="K11" i="220"/>
  <c r="K12" i="220"/>
  <c r="K13" i="220"/>
  <c r="K14" i="220"/>
  <c r="K15" i="220"/>
  <c r="K16" i="220"/>
  <c r="K17" i="220"/>
  <c r="K18" i="220"/>
  <c r="K19" i="220"/>
  <c r="K20" i="220"/>
  <c r="K21" i="220"/>
  <c r="K22" i="220"/>
  <c r="K23" i="220"/>
  <c r="K24" i="220"/>
  <c r="K25" i="220"/>
  <c r="K26" i="220"/>
  <c r="K27" i="220"/>
  <c r="K28" i="220"/>
  <c r="K29" i="220"/>
  <c r="K30" i="220"/>
  <c r="K31" i="220"/>
  <c r="K32" i="220"/>
  <c r="K33" i="220"/>
  <c r="K34" i="220"/>
  <c r="K35" i="220"/>
  <c r="J8" i="220"/>
  <c r="J10" i="220"/>
  <c r="J11" i="220"/>
  <c r="J12" i="220"/>
  <c r="J13" i="220"/>
  <c r="J14" i="220"/>
  <c r="J15" i="220"/>
  <c r="J16" i="220"/>
  <c r="J17" i="220"/>
  <c r="J18" i="220"/>
  <c r="J19" i="220"/>
  <c r="J20" i="220"/>
  <c r="J21" i="220"/>
  <c r="J22" i="220"/>
  <c r="J23" i="220"/>
  <c r="J24" i="220"/>
  <c r="J25" i="220"/>
  <c r="J26" i="220"/>
  <c r="J27" i="220"/>
  <c r="J28" i="220"/>
  <c r="J29" i="220"/>
  <c r="J30" i="220"/>
  <c r="J31" i="220"/>
  <c r="J32" i="220"/>
  <c r="J33" i="220"/>
  <c r="J34" i="220"/>
  <c r="J35" i="220"/>
  <c r="F8" i="220"/>
  <c r="F7" i="220" s="1"/>
  <c r="F10" i="220"/>
  <c r="F11" i="220"/>
  <c r="F12" i="220"/>
  <c r="F13" i="220"/>
  <c r="F14" i="220"/>
  <c r="F15" i="220"/>
  <c r="F16" i="220"/>
  <c r="F17" i="220"/>
  <c r="F18" i="220"/>
  <c r="F19" i="220"/>
  <c r="F20" i="220"/>
  <c r="F21" i="220"/>
  <c r="F22" i="220"/>
  <c r="F23" i="220"/>
  <c r="F24" i="220"/>
  <c r="F25" i="220"/>
  <c r="F26" i="220"/>
  <c r="F27" i="220"/>
  <c r="F28" i="220"/>
  <c r="F29" i="220"/>
  <c r="F30" i="220"/>
  <c r="F31" i="220"/>
  <c r="F32" i="220"/>
  <c r="F33" i="220"/>
  <c r="F34" i="220"/>
  <c r="F35" i="220"/>
  <c r="E6" i="221"/>
  <c r="G6" i="221"/>
  <c r="H6" i="221"/>
  <c r="I6" i="221"/>
  <c r="D6" i="221"/>
  <c r="L7" i="221"/>
  <c r="L8" i="221"/>
  <c r="L9" i="221"/>
  <c r="L10" i="221"/>
  <c r="L11" i="221"/>
  <c r="L12" i="221"/>
  <c r="L13" i="221"/>
  <c r="L14" i="221"/>
  <c r="L15" i="221"/>
  <c r="L16" i="221"/>
  <c r="L17" i="221"/>
  <c r="L18" i="221"/>
  <c r="L19" i="221"/>
  <c r="L20" i="221"/>
  <c r="L21" i="221"/>
  <c r="L22" i="221"/>
  <c r="L23" i="221"/>
  <c r="L24" i="221"/>
  <c r="L25" i="221"/>
  <c r="L26" i="221"/>
  <c r="L27" i="221"/>
  <c r="L28" i="221"/>
  <c r="L29" i="221"/>
  <c r="L30" i="221"/>
  <c r="L31" i="221"/>
  <c r="K7" i="221"/>
  <c r="K8" i="221"/>
  <c r="K9" i="221"/>
  <c r="K10" i="221"/>
  <c r="K11" i="221"/>
  <c r="K12" i="221"/>
  <c r="K13" i="221"/>
  <c r="K14" i="221"/>
  <c r="K15" i="221"/>
  <c r="K16" i="221"/>
  <c r="K17" i="221"/>
  <c r="K18" i="221"/>
  <c r="K19" i="221"/>
  <c r="K20" i="221"/>
  <c r="K21" i="221"/>
  <c r="K22" i="221"/>
  <c r="K23" i="221"/>
  <c r="K24" i="221"/>
  <c r="K25" i="221"/>
  <c r="K26" i="221"/>
  <c r="K27" i="221"/>
  <c r="K28" i="221"/>
  <c r="K29" i="221"/>
  <c r="K30" i="221"/>
  <c r="K31" i="221"/>
  <c r="J7" i="221"/>
  <c r="J8" i="221"/>
  <c r="J9" i="221"/>
  <c r="J10" i="221"/>
  <c r="J11" i="221"/>
  <c r="J12" i="221"/>
  <c r="J13" i="221"/>
  <c r="J14" i="221"/>
  <c r="J15" i="221"/>
  <c r="J16" i="221"/>
  <c r="J17" i="221"/>
  <c r="J18" i="221"/>
  <c r="J19" i="221"/>
  <c r="J20" i="221"/>
  <c r="J21" i="221"/>
  <c r="J22" i="221"/>
  <c r="J23" i="221"/>
  <c r="J24" i="221"/>
  <c r="J25" i="221"/>
  <c r="J26" i="221"/>
  <c r="J27" i="221"/>
  <c r="J28" i="221"/>
  <c r="J29" i="221"/>
  <c r="J30" i="221"/>
  <c r="J31" i="221"/>
  <c r="F7" i="221"/>
  <c r="F8" i="221"/>
  <c r="F9" i="221"/>
  <c r="F10" i="221"/>
  <c r="F11" i="221"/>
  <c r="F12" i="221"/>
  <c r="F13" i="221"/>
  <c r="F14" i="221"/>
  <c r="F15" i="221"/>
  <c r="F16" i="221"/>
  <c r="F17" i="221"/>
  <c r="F18" i="221"/>
  <c r="F19" i="221"/>
  <c r="F20" i="221"/>
  <c r="F21" i="221"/>
  <c r="F22" i="221"/>
  <c r="F23" i="221"/>
  <c r="F24" i="221"/>
  <c r="F25" i="221"/>
  <c r="F26" i="221"/>
  <c r="F27" i="221"/>
  <c r="F28" i="221"/>
  <c r="F29" i="221"/>
  <c r="F30" i="221"/>
  <c r="F31" i="221"/>
  <c r="S9" i="219"/>
  <c r="S10" i="219"/>
  <c r="S11" i="219"/>
  <c r="S12" i="219"/>
  <c r="S13" i="219"/>
  <c r="S14" i="219"/>
  <c r="S15" i="219"/>
  <c r="S16" i="219"/>
  <c r="S17" i="219"/>
  <c r="S18" i="219"/>
  <c r="S8" i="219"/>
  <c r="P8" i="219"/>
  <c r="P9" i="219"/>
  <c r="P10" i="219"/>
  <c r="P11" i="219"/>
  <c r="P12" i="219"/>
  <c r="P13" i="219"/>
  <c r="P14" i="219"/>
  <c r="P15" i="219"/>
  <c r="P16" i="219"/>
  <c r="P17" i="219"/>
  <c r="P18" i="219"/>
  <c r="O8" i="219"/>
  <c r="O9" i="219"/>
  <c r="O10" i="219"/>
  <c r="O11" i="219"/>
  <c r="O12" i="219"/>
  <c r="O13" i="219"/>
  <c r="O14" i="219"/>
  <c r="O15" i="219"/>
  <c r="O16" i="219"/>
  <c r="O17" i="219"/>
  <c r="O18" i="219"/>
  <c r="N8" i="219"/>
  <c r="N9" i="219"/>
  <c r="N10" i="219"/>
  <c r="N11" i="219"/>
  <c r="N12" i="219"/>
  <c r="N13" i="219"/>
  <c r="N14" i="219"/>
  <c r="N15" i="219"/>
  <c r="N16" i="219"/>
  <c r="N17" i="219"/>
  <c r="N18" i="219"/>
  <c r="J8" i="219"/>
  <c r="J9" i="219"/>
  <c r="J10" i="219"/>
  <c r="J11" i="219"/>
  <c r="J12" i="219"/>
  <c r="J13" i="219"/>
  <c r="J14" i="219"/>
  <c r="J15" i="219"/>
  <c r="J16" i="219"/>
  <c r="J17" i="219"/>
  <c r="J18" i="219"/>
  <c r="E7" i="218"/>
  <c r="G7" i="218"/>
  <c r="H7" i="218"/>
  <c r="H18" i="218" s="1"/>
  <c r="I7" i="218"/>
  <c r="I18" i="218" s="1"/>
  <c r="D7" i="218"/>
  <c r="D18" i="218" s="1"/>
  <c r="L8" i="218"/>
  <c r="L9" i="218"/>
  <c r="L10" i="218"/>
  <c r="L11" i="218"/>
  <c r="L12" i="218"/>
  <c r="L13" i="218"/>
  <c r="L14" i="218"/>
  <c r="L15" i="218"/>
  <c r="L16" i="218"/>
  <c r="L17" i="218"/>
  <c r="K8" i="218"/>
  <c r="K9" i="218"/>
  <c r="K10" i="218"/>
  <c r="K11" i="218"/>
  <c r="K12" i="218"/>
  <c r="K13" i="218"/>
  <c r="K14" i="218"/>
  <c r="K15" i="218"/>
  <c r="K16" i="218"/>
  <c r="K17" i="218"/>
  <c r="J8" i="218"/>
  <c r="J9" i="218"/>
  <c r="J10" i="218"/>
  <c r="J11" i="218"/>
  <c r="J12" i="218"/>
  <c r="J13" i="218"/>
  <c r="J14" i="218"/>
  <c r="J15" i="218"/>
  <c r="J16" i="218"/>
  <c r="J17" i="218"/>
  <c r="F8" i="218"/>
  <c r="F9" i="218"/>
  <c r="F10" i="218"/>
  <c r="F11" i="218"/>
  <c r="F12" i="218"/>
  <c r="F13" i="218"/>
  <c r="F14" i="218"/>
  <c r="F15" i="218"/>
  <c r="F16" i="218"/>
  <c r="F17" i="218"/>
  <c r="E10" i="216"/>
  <c r="G10" i="216"/>
  <c r="H10" i="216"/>
  <c r="I10" i="216"/>
  <c r="D10" i="216"/>
  <c r="E7" i="216"/>
  <c r="G7" i="216"/>
  <c r="H7" i="216"/>
  <c r="I7" i="216"/>
  <c r="D7" i="216"/>
  <c r="L8" i="216"/>
  <c r="L9" i="216"/>
  <c r="L11" i="216"/>
  <c r="L12" i="216"/>
  <c r="L13" i="216"/>
  <c r="L14" i="216"/>
  <c r="L15" i="216"/>
  <c r="L16" i="216"/>
  <c r="L17" i="216"/>
  <c r="L18" i="216"/>
  <c r="L19" i="216"/>
  <c r="L20" i="216"/>
  <c r="L21" i="216"/>
  <c r="L22" i="216"/>
  <c r="L23" i="216"/>
  <c r="L24" i="216"/>
  <c r="L25" i="216"/>
  <c r="L26" i="216"/>
  <c r="L27" i="216"/>
  <c r="L28" i="216"/>
  <c r="L29" i="216"/>
  <c r="L30" i="216"/>
  <c r="L31" i="216"/>
  <c r="L32" i="216"/>
  <c r="L33" i="216"/>
  <c r="L34" i="216"/>
  <c r="L35" i="216"/>
  <c r="L36" i="216"/>
  <c r="K8" i="216"/>
  <c r="K9" i="216"/>
  <c r="K11" i="216"/>
  <c r="K12" i="216"/>
  <c r="K13" i="216"/>
  <c r="K14" i="216"/>
  <c r="K15" i="216"/>
  <c r="K16" i="216"/>
  <c r="K17" i="216"/>
  <c r="K18" i="216"/>
  <c r="K19" i="216"/>
  <c r="K20" i="216"/>
  <c r="K21" i="216"/>
  <c r="K22" i="216"/>
  <c r="K23" i="216"/>
  <c r="K24" i="216"/>
  <c r="K25" i="216"/>
  <c r="K26" i="216"/>
  <c r="K27" i="216"/>
  <c r="K28" i="216"/>
  <c r="K29" i="216"/>
  <c r="K30" i="216"/>
  <c r="K31" i="216"/>
  <c r="K32" i="216"/>
  <c r="K33" i="216"/>
  <c r="K34" i="216"/>
  <c r="K35" i="216"/>
  <c r="K36" i="216"/>
  <c r="J8" i="216"/>
  <c r="J9" i="216"/>
  <c r="J11" i="216"/>
  <c r="J12" i="216"/>
  <c r="J13" i="216"/>
  <c r="J14" i="216"/>
  <c r="J15" i="216"/>
  <c r="J16" i="216"/>
  <c r="J17" i="216"/>
  <c r="J18" i="216"/>
  <c r="J19" i="216"/>
  <c r="J20" i="216"/>
  <c r="J21" i="216"/>
  <c r="J22" i="216"/>
  <c r="J23" i="216"/>
  <c r="J24" i="216"/>
  <c r="J25" i="216"/>
  <c r="J26" i="216"/>
  <c r="J27" i="216"/>
  <c r="J28" i="216"/>
  <c r="J29" i="216"/>
  <c r="J30" i="216"/>
  <c r="J31" i="216"/>
  <c r="J32" i="216"/>
  <c r="J33" i="216"/>
  <c r="J34" i="216"/>
  <c r="J35" i="216"/>
  <c r="J36" i="216"/>
  <c r="F8" i="216"/>
  <c r="F7" i="216" s="1"/>
  <c r="F9" i="216"/>
  <c r="F11" i="216"/>
  <c r="F12" i="216"/>
  <c r="F13" i="216"/>
  <c r="F14" i="216"/>
  <c r="F15" i="216"/>
  <c r="F16" i="216"/>
  <c r="F17" i="216"/>
  <c r="F18" i="216"/>
  <c r="F19" i="216"/>
  <c r="F20" i="216"/>
  <c r="F21" i="216"/>
  <c r="F22" i="216"/>
  <c r="F23" i="216"/>
  <c r="F24" i="216"/>
  <c r="F25" i="216"/>
  <c r="F26" i="216"/>
  <c r="F27" i="216"/>
  <c r="F28" i="216"/>
  <c r="F29" i="216"/>
  <c r="F30" i="216"/>
  <c r="F31" i="216"/>
  <c r="F32" i="216"/>
  <c r="F33" i="216"/>
  <c r="F34" i="216"/>
  <c r="F35" i="216"/>
  <c r="F36" i="216"/>
  <c r="E6" i="217"/>
  <c r="G6" i="217"/>
  <c r="H6" i="217"/>
  <c r="I6" i="217"/>
  <c r="D6" i="217"/>
  <c r="L7" i="217"/>
  <c r="L8" i="217"/>
  <c r="L9" i="217"/>
  <c r="L10" i="217"/>
  <c r="L11" i="217"/>
  <c r="L12" i="217"/>
  <c r="L13" i="217"/>
  <c r="L14" i="217"/>
  <c r="L15" i="217"/>
  <c r="L16" i="217"/>
  <c r="L17" i="217"/>
  <c r="L18" i="217"/>
  <c r="L19" i="217"/>
  <c r="L20" i="217"/>
  <c r="L21" i="217"/>
  <c r="L22" i="217"/>
  <c r="L23" i="217"/>
  <c r="L24" i="217"/>
  <c r="L25" i="217"/>
  <c r="L26" i="217"/>
  <c r="L27" i="217"/>
  <c r="L28" i="217"/>
  <c r="L29" i="217"/>
  <c r="L30" i="217"/>
  <c r="L31" i="217"/>
  <c r="K7" i="217"/>
  <c r="K8" i="217"/>
  <c r="K9" i="217"/>
  <c r="K10" i="217"/>
  <c r="K11" i="217"/>
  <c r="K12" i="217"/>
  <c r="K13" i="217"/>
  <c r="K14" i="217"/>
  <c r="K15" i="217"/>
  <c r="K16" i="217"/>
  <c r="K17" i="217"/>
  <c r="K18" i="217"/>
  <c r="K19" i="217"/>
  <c r="K20" i="217"/>
  <c r="K21" i="217"/>
  <c r="K22" i="217"/>
  <c r="K23" i="217"/>
  <c r="K24" i="217"/>
  <c r="K25" i="217"/>
  <c r="K26" i="217"/>
  <c r="K27" i="217"/>
  <c r="K28" i="217"/>
  <c r="K29" i="217"/>
  <c r="K30" i="217"/>
  <c r="K31" i="217"/>
  <c r="J7" i="217"/>
  <c r="J8" i="217"/>
  <c r="J9" i="217"/>
  <c r="J10" i="217"/>
  <c r="J11" i="217"/>
  <c r="J12" i="217"/>
  <c r="J13" i="217"/>
  <c r="J14" i="217"/>
  <c r="J15" i="217"/>
  <c r="J16" i="217"/>
  <c r="J17" i="217"/>
  <c r="J18" i="217"/>
  <c r="J19" i="217"/>
  <c r="J20" i="217"/>
  <c r="J21" i="217"/>
  <c r="J22" i="217"/>
  <c r="J23" i="217"/>
  <c r="J24" i="217"/>
  <c r="J25" i="217"/>
  <c r="J26" i="217"/>
  <c r="J27" i="217"/>
  <c r="J28" i="217"/>
  <c r="J29" i="217"/>
  <c r="J30" i="217"/>
  <c r="J31" i="217"/>
  <c r="F7" i="217"/>
  <c r="F8" i="217"/>
  <c r="F9" i="217"/>
  <c r="F10" i="217"/>
  <c r="F11" i="217"/>
  <c r="F12" i="217"/>
  <c r="F13" i="217"/>
  <c r="F14" i="217"/>
  <c r="F15" i="217"/>
  <c r="F16" i="217"/>
  <c r="F17" i="217"/>
  <c r="F18" i="217"/>
  <c r="F19" i="217"/>
  <c r="F20" i="217"/>
  <c r="F21" i="217"/>
  <c r="F22" i="217"/>
  <c r="F23" i="217"/>
  <c r="F24" i="217"/>
  <c r="F25" i="217"/>
  <c r="F26" i="217"/>
  <c r="F27" i="217"/>
  <c r="F28" i="217"/>
  <c r="F29" i="217"/>
  <c r="F30" i="217"/>
  <c r="F31" i="217"/>
  <c r="S9" i="215"/>
  <c r="S10" i="215"/>
  <c r="S11" i="215"/>
  <c r="S12" i="215"/>
  <c r="S8" i="215"/>
  <c r="P8" i="215"/>
  <c r="P9" i="215"/>
  <c r="P10" i="215"/>
  <c r="P11" i="215"/>
  <c r="P12" i="215"/>
  <c r="O8" i="215"/>
  <c r="O9" i="215"/>
  <c r="O10" i="215"/>
  <c r="O11" i="215"/>
  <c r="O12" i="215"/>
  <c r="N8" i="215"/>
  <c r="N9" i="215"/>
  <c r="N10" i="215"/>
  <c r="N11" i="215"/>
  <c r="N12" i="215"/>
  <c r="J8" i="215"/>
  <c r="J9" i="215"/>
  <c r="J10" i="215"/>
  <c r="J11" i="215"/>
  <c r="J12" i="215"/>
  <c r="E7" i="214"/>
  <c r="E11" i="214" s="1"/>
  <c r="G7" i="214"/>
  <c r="H7" i="214"/>
  <c r="H11" i="214" s="1"/>
  <c r="I7" i="214"/>
  <c r="I11" i="214" s="1"/>
  <c r="D7" i="214"/>
  <c r="D11" i="214" s="1"/>
  <c r="L8" i="214"/>
  <c r="L9" i="214"/>
  <c r="L10" i="214"/>
  <c r="K8" i="214"/>
  <c r="K9" i="214"/>
  <c r="K10" i="214"/>
  <c r="J8" i="214"/>
  <c r="J9" i="214"/>
  <c r="J10" i="214"/>
  <c r="F8" i="214"/>
  <c r="F9" i="214"/>
  <c r="F10" i="214"/>
  <c r="E10" i="212"/>
  <c r="G10" i="212"/>
  <c r="H10" i="212"/>
  <c r="I10" i="212"/>
  <c r="D10" i="212"/>
  <c r="E7" i="212"/>
  <c r="G7" i="212"/>
  <c r="H7" i="212"/>
  <c r="I7" i="212"/>
  <c r="D7" i="212"/>
  <c r="L8" i="212"/>
  <c r="L9" i="212"/>
  <c r="L11" i="212"/>
  <c r="L12" i="212"/>
  <c r="L13" i="212"/>
  <c r="K8" i="212"/>
  <c r="K9" i="212"/>
  <c r="K11" i="212"/>
  <c r="K12" i="212"/>
  <c r="K13" i="212"/>
  <c r="J8" i="212"/>
  <c r="J9" i="212"/>
  <c r="J11" i="212"/>
  <c r="J12" i="212"/>
  <c r="J13" i="212"/>
  <c r="F8" i="212"/>
  <c r="F9" i="212"/>
  <c r="F11" i="212"/>
  <c r="F10" i="212" s="1"/>
  <c r="F12" i="212"/>
  <c r="F13" i="212"/>
  <c r="E6" i="213"/>
  <c r="G6" i="213"/>
  <c r="H6" i="213"/>
  <c r="I6" i="213"/>
  <c r="D6" i="213"/>
  <c r="L7" i="213"/>
  <c r="L8" i="213"/>
  <c r="L9" i="213"/>
  <c r="L10" i="213"/>
  <c r="L11" i="213"/>
  <c r="L12" i="213"/>
  <c r="L13" i="213"/>
  <c r="L14" i="213"/>
  <c r="L15" i="213"/>
  <c r="L16" i="213"/>
  <c r="K7" i="213"/>
  <c r="K8" i="213"/>
  <c r="K9" i="213"/>
  <c r="K10" i="213"/>
  <c r="K11" i="213"/>
  <c r="K12" i="213"/>
  <c r="K13" i="213"/>
  <c r="K14" i="213"/>
  <c r="K15" i="213"/>
  <c r="K16" i="213"/>
  <c r="J7" i="213"/>
  <c r="J8" i="213"/>
  <c r="J9" i="213"/>
  <c r="J10" i="213"/>
  <c r="J11" i="213"/>
  <c r="J12" i="213"/>
  <c r="J13" i="213"/>
  <c r="J14" i="213"/>
  <c r="J15" i="213"/>
  <c r="J16" i="213"/>
  <c r="F7" i="213"/>
  <c r="F8" i="213"/>
  <c r="F9" i="213"/>
  <c r="F10" i="213"/>
  <c r="F11" i="213"/>
  <c r="F12" i="213"/>
  <c r="F13" i="213"/>
  <c r="F14" i="213"/>
  <c r="F15" i="213"/>
  <c r="F16" i="213"/>
  <c r="S9" i="211"/>
  <c r="S10" i="211"/>
  <c r="S11" i="211"/>
  <c r="S12" i="211"/>
  <c r="S13" i="211"/>
  <c r="S14" i="211"/>
  <c r="S15" i="211"/>
  <c r="S16" i="211"/>
  <c r="S17" i="211"/>
  <c r="S18" i="211"/>
  <c r="S19" i="211"/>
  <c r="S20" i="211"/>
  <c r="S21" i="211"/>
  <c r="S8" i="211"/>
  <c r="P8" i="211"/>
  <c r="P9" i="211"/>
  <c r="P10" i="211"/>
  <c r="P11" i="211"/>
  <c r="P12" i="211"/>
  <c r="P13" i="211"/>
  <c r="P14" i="211"/>
  <c r="P15" i="211"/>
  <c r="P16" i="211"/>
  <c r="P17" i="211"/>
  <c r="P18" i="211"/>
  <c r="P19" i="211"/>
  <c r="P20" i="211"/>
  <c r="P21" i="211"/>
  <c r="O8" i="211"/>
  <c r="O9" i="211"/>
  <c r="O10" i="211"/>
  <c r="O11" i="211"/>
  <c r="O12" i="211"/>
  <c r="O13" i="211"/>
  <c r="O14" i="211"/>
  <c r="O15" i="211"/>
  <c r="O16" i="211"/>
  <c r="O17" i="211"/>
  <c r="O18" i="211"/>
  <c r="O19" i="211"/>
  <c r="O20" i="211"/>
  <c r="O21" i="211"/>
  <c r="N8" i="211"/>
  <c r="N9" i="211"/>
  <c r="N10" i="211"/>
  <c r="N11" i="211"/>
  <c r="N12" i="211"/>
  <c r="N13" i="211"/>
  <c r="N14" i="211"/>
  <c r="N15" i="211"/>
  <c r="N16" i="211"/>
  <c r="N17" i="211"/>
  <c r="N18" i="211"/>
  <c r="N19" i="211"/>
  <c r="N20" i="211"/>
  <c r="N21" i="211"/>
  <c r="J8" i="211"/>
  <c r="J9" i="211"/>
  <c r="J10" i="211"/>
  <c r="J11" i="211"/>
  <c r="J12" i="211"/>
  <c r="J13" i="211"/>
  <c r="J14" i="211"/>
  <c r="J15" i="211"/>
  <c r="J16" i="211"/>
  <c r="J17" i="211"/>
  <c r="J18" i="211"/>
  <c r="J19" i="211"/>
  <c r="J20" i="211"/>
  <c r="J21" i="211"/>
  <c r="E7" i="210"/>
  <c r="E12" i="210" s="1"/>
  <c r="G7" i="210"/>
  <c r="H7" i="210"/>
  <c r="H12" i="210" s="1"/>
  <c r="I7" i="210"/>
  <c r="I12" i="210" s="1"/>
  <c r="D7" i="210"/>
  <c r="D12" i="210" s="1"/>
  <c r="L8" i="210"/>
  <c r="L9" i="210"/>
  <c r="L10" i="210"/>
  <c r="L11" i="210"/>
  <c r="K8" i="210"/>
  <c r="K9" i="210"/>
  <c r="K10" i="210"/>
  <c r="K11" i="210"/>
  <c r="J8" i="210"/>
  <c r="J9" i="210"/>
  <c r="J10" i="210"/>
  <c r="J11" i="210"/>
  <c r="F8" i="210"/>
  <c r="F9" i="210"/>
  <c r="F10" i="210"/>
  <c r="F11" i="210"/>
  <c r="E9" i="208"/>
  <c r="G9" i="208"/>
  <c r="H9" i="208"/>
  <c r="I9" i="208"/>
  <c r="D9" i="208"/>
  <c r="E7" i="208"/>
  <c r="G7" i="208"/>
  <c r="H7" i="208"/>
  <c r="I7" i="208"/>
  <c r="D7" i="208"/>
  <c r="L8" i="208"/>
  <c r="L10" i="208"/>
  <c r="L11" i="208"/>
  <c r="L12" i="208"/>
  <c r="L13" i="208"/>
  <c r="L14" i="208"/>
  <c r="L15" i="208"/>
  <c r="L16" i="208"/>
  <c r="L17" i="208"/>
  <c r="L18" i="208"/>
  <c r="L19" i="208"/>
  <c r="L20" i="208"/>
  <c r="L21" i="208"/>
  <c r="L22" i="208"/>
  <c r="L23" i="208"/>
  <c r="L24" i="208"/>
  <c r="K8" i="208"/>
  <c r="K10" i="208"/>
  <c r="K11" i="208"/>
  <c r="K12" i="208"/>
  <c r="K13" i="208"/>
  <c r="K14" i="208"/>
  <c r="K15" i="208"/>
  <c r="K16" i="208"/>
  <c r="K17" i="208"/>
  <c r="K18" i="208"/>
  <c r="K19" i="208"/>
  <c r="K20" i="208"/>
  <c r="K21" i="208"/>
  <c r="K22" i="208"/>
  <c r="K23" i="208"/>
  <c r="K24" i="208"/>
  <c r="J8" i="208"/>
  <c r="J10" i="208"/>
  <c r="J11" i="208"/>
  <c r="J12" i="208"/>
  <c r="J13" i="208"/>
  <c r="J14" i="208"/>
  <c r="J15" i="208"/>
  <c r="J16" i="208"/>
  <c r="J17" i="208"/>
  <c r="J18" i="208"/>
  <c r="J19" i="208"/>
  <c r="J20" i="208"/>
  <c r="J21" i="208"/>
  <c r="J22" i="208"/>
  <c r="J23" i="208"/>
  <c r="J24" i="208"/>
  <c r="F8" i="208"/>
  <c r="F7" i="208" s="1"/>
  <c r="F10" i="208"/>
  <c r="F11" i="208"/>
  <c r="F12" i="208"/>
  <c r="F13" i="208"/>
  <c r="F14" i="208"/>
  <c r="F15" i="208"/>
  <c r="F16" i="208"/>
  <c r="F17" i="208"/>
  <c r="F18" i="208"/>
  <c r="F19" i="208"/>
  <c r="F20" i="208"/>
  <c r="F21" i="208"/>
  <c r="F22" i="208"/>
  <c r="F23" i="208"/>
  <c r="F24" i="208"/>
  <c r="E6" i="209"/>
  <c r="G6" i="209"/>
  <c r="H6" i="209"/>
  <c r="I6" i="209"/>
  <c r="D6" i="209"/>
  <c r="L7" i="209"/>
  <c r="L8" i="209"/>
  <c r="L9" i="209"/>
  <c r="L10" i="209"/>
  <c r="L11" i="209"/>
  <c r="L12" i="209"/>
  <c r="L13" i="209"/>
  <c r="L14" i="209"/>
  <c r="L15" i="209"/>
  <c r="L16" i="209"/>
  <c r="L17" i="209"/>
  <c r="L18" i="209"/>
  <c r="L19" i="209"/>
  <c r="L20" i="209"/>
  <c r="L21" i="209"/>
  <c r="L22" i="209"/>
  <c r="L23" i="209"/>
  <c r="L24" i="209"/>
  <c r="L25" i="209"/>
  <c r="L26" i="209"/>
  <c r="L27" i="209"/>
  <c r="L28" i="209"/>
  <c r="L29" i="209"/>
  <c r="L30" i="209"/>
  <c r="L31" i="209"/>
  <c r="K7" i="209"/>
  <c r="K8" i="209"/>
  <c r="K9" i="209"/>
  <c r="K10" i="209"/>
  <c r="K11" i="209"/>
  <c r="K12" i="209"/>
  <c r="K13" i="209"/>
  <c r="K14" i="209"/>
  <c r="K15" i="209"/>
  <c r="K16" i="209"/>
  <c r="K17" i="209"/>
  <c r="K18" i="209"/>
  <c r="K19" i="209"/>
  <c r="K20" i="209"/>
  <c r="K21" i="209"/>
  <c r="K22" i="209"/>
  <c r="K23" i="209"/>
  <c r="K24" i="209"/>
  <c r="K25" i="209"/>
  <c r="K26" i="209"/>
  <c r="K27" i="209"/>
  <c r="K28" i="209"/>
  <c r="K29" i="209"/>
  <c r="K30" i="209"/>
  <c r="K31" i="209"/>
  <c r="J7" i="209"/>
  <c r="J8" i="209"/>
  <c r="J9" i="209"/>
  <c r="J10" i="209"/>
  <c r="J11" i="209"/>
  <c r="J12" i="209"/>
  <c r="J13" i="209"/>
  <c r="J14" i="209"/>
  <c r="J15" i="209"/>
  <c r="J16" i="209"/>
  <c r="J17" i="209"/>
  <c r="J18" i="209"/>
  <c r="J19" i="209"/>
  <c r="J20" i="209"/>
  <c r="J21" i="209"/>
  <c r="J22" i="209"/>
  <c r="J23" i="209"/>
  <c r="J24" i="209"/>
  <c r="J25" i="209"/>
  <c r="J26" i="209"/>
  <c r="J27" i="209"/>
  <c r="J28" i="209"/>
  <c r="J29" i="209"/>
  <c r="J30" i="209"/>
  <c r="J31" i="209"/>
  <c r="F7" i="209"/>
  <c r="F8" i="209"/>
  <c r="F9" i="209"/>
  <c r="F10" i="209"/>
  <c r="F11" i="209"/>
  <c r="F12" i="209"/>
  <c r="F13" i="209"/>
  <c r="F14" i="209"/>
  <c r="F15" i="209"/>
  <c r="F16" i="209"/>
  <c r="F17" i="209"/>
  <c r="F18" i="209"/>
  <c r="F19" i="209"/>
  <c r="F20" i="209"/>
  <c r="F21" i="209"/>
  <c r="F22" i="209"/>
  <c r="F23" i="209"/>
  <c r="F24" i="209"/>
  <c r="F25" i="209"/>
  <c r="F26" i="209"/>
  <c r="F27" i="209"/>
  <c r="F28" i="209"/>
  <c r="F29" i="209"/>
  <c r="F30" i="209"/>
  <c r="F31" i="209"/>
  <c r="S9" i="207"/>
  <c r="S10" i="207"/>
  <c r="S11" i="207"/>
  <c r="S12" i="207"/>
  <c r="S13" i="207"/>
  <c r="S14" i="207"/>
  <c r="S15" i="207"/>
  <c r="S16" i="207"/>
  <c r="S8" i="207"/>
  <c r="P8" i="207"/>
  <c r="P9" i="207"/>
  <c r="P10" i="207"/>
  <c r="P11" i="207"/>
  <c r="P12" i="207"/>
  <c r="P13" i="207"/>
  <c r="P14" i="207"/>
  <c r="P15" i="207"/>
  <c r="P16" i="207"/>
  <c r="O8" i="207"/>
  <c r="O9" i="207"/>
  <c r="O10" i="207"/>
  <c r="O11" i="207"/>
  <c r="O12" i="207"/>
  <c r="O13" i="207"/>
  <c r="O14" i="207"/>
  <c r="O15" i="207"/>
  <c r="O16" i="207"/>
  <c r="N8" i="207"/>
  <c r="N9" i="207"/>
  <c r="N10" i="207"/>
  <c r="N11" i="207"/>
  <c r="N12" i="207"/>
  <c r="N13" i="207"/>
  <c r="N14" i="207"/>
  <c r="N15" i="207"/>
  <c r="N16" i="207"/>
  <c r="J8" i="207"/>
  <c r="J9" i="207"/>
  <c r="J10" i="207"/>
  <c r="J11" i="207"/>
  <c r="J12" i="207"/>
  <c r="J13" i="207"/>
  <c r="J14" i="207"/>
  <c r="J15" i="207"/>
  <c r="J16" i="207"/>
  <c r="E7" i="206"/>
  <c r="E12" i="206" s="1"/>
  <c r="G7" i="206"/>
  <c r="H7" i="206"/>
  <c r="H12" i="206" s="1"/>
  <c r="I7" i="206"/>
  <c r="I12" i="206" s="1"/>
  <c r="D7" i="206"/>
  <c r="D12" i="206" s="1"/>
  <c r="L8" i="206"/>
  <c r="L9" i="206"/>
  <c r="L10" i="206"/>
  <c r="L11" i="206"/>
  <c r="K8" i="206"/>
  <c r="K9" i="206"/>
  <c r="K10" i="206"/>
  <c r="K11" i="206"/>
  <c r="J8" i="206"/>
  <c r="J9" i="206"/>
  <c r="J10" i="206"/>
  <c r="J11" i="206"/>
  <c r="F8" i="206"/>
  <c r="F9" i="206"/>
  <c r="F10" i="206"/>
  <c r="F11" i="206"/>
  <c r="E7" i="204"/>
  <c r="G7" i="204"/>
  <c r="H7" i="204"/>
  <c r="I7" i="204"/>
  <c r="D7" i="204"/>
  <c r="L8" i="204"/>
  <c r="L10" i="204"/>
  <c r="K8" i="204"/>
  <c r="K10" i="204"/>
  <c r="J8" i="204"/>
  <c r="J10" i="204"/>
  <c r="F8" i="204"/>
  <c r="F7" i="204" s="1"/>
  <c r="F10" i="204"/>
  <c r="E6" i="205"/>
  <c r="G6" i="205"/>
  <c r="H6" i="205"/>
  <c r="I6" i="205"/>
  <c r="D6" i="205"/>
  <c r="L7" i="205"/>
  <c r="L8" i="205"/>
  <c r="L9" i="205"/>
  <c r="L10" i="205"/>
  <c r="L11" i="205"/>
  <c r="L12" i="205"/>
  <c r="L13" i="205"/>
  <c r="L14" i="205"/>
  <c r="L15" i="205"/>
  <c r="L16" i="205"/>
  <c r="L17" i="205"/>
  <c r="K7" i="205"/>
  <c r="K8" i="205"/>
  <c r="K9" i="205"/>
  <c r="K10" i="205"/>
  <c r="K11" i="205"/>
  <c r="K12" i="205"/>
  <c r="K13" i="205"/>
  <c r="K14" i="205"/>
  <c r="K15" i="205"/>
  <c r="K16" i="205"/>
  <c r="K17" i="205"/>
  <c r="J7" i="205"/>
  <c r="J8" i="205"/>
  <c r="J9" i="205"/>
  <c r="J10" i="205"/>
  <c r="J11" i="205"/>
  <c r="J12" i="205"/>
  <c r="J13" i="205"/>
  <c r="J14" i="205"/>
  <c r="J15" i="205"/>
  <c r="J16" i="205"/>
  <c r="J17" i="205"/>
  <c r="F7" i="205"/>
  <c r="F8" i="205"/>
  <c r="F9" i="205"/>
  <c r="F10" i="205"/>
  <c r="F11" i="205"/>
  <c r="F12" i="205"/>
  <c r="F13" i="205"/>
  <c r="F14" i="205"/>
  <c r="F15" i="205"/>
  <c r="F16" i="205"/>
  <c r="F17" i="205"/>
  <c r="S9" i="203"/>
  <c r="S10" i="203"/>
  <c r="S11" i="203"/>
  <c r="S12" i="203"/>
  <c r="S13" i="203"/>
  <c r="S14" i="203"/>
  <c r="S15" i="203"/>
  <c r="S16" i="203"/>
  <c r="S17" i="203"/>
  <c r="S8" i="203"/>
  <c r="P8" i="203"/>
  <c r="P9" i="203"/>
  <c r="P10" i="203"/>
  <c r="P11" i="203"/>
  <c r="P12" i="203"/>
  <c r="P13" i="203"/>
  <c r="P14" i="203"/>
  <c r="P15" i="203"/>
  <c r="P16" i="203"/>
  <c r="P17" i="203"/>
  <c r="O8" i="203"/>
  <c r="O9" i="203"/>
  <c r="O10" i="203"/>
  <c r="O11" i="203"/>
  <c r="O12" i="203"/>
  <c r="O13" i="203"/>
  <c r="O14" i="203"/>
  <c r="O15" i="203"/>
  <c r="O16" i="203"/>
  <c r="O17" i="203"/>
  <c r="N8" i="203"/>
  <c r="N9" i="203"/>
  <c r="N10" i="203"/>
  <c r="N11" i="203"/>
  <c r="N12" i="203"/>
  <c r="N13" i="203"/>
  <c r="N14" i="203"/>
  <c r="N15" i="203"/>
  <c r="N16" i="203"/>
  <c r="N17" i="203"/>
  <c r="J8" i="203"/>
  <c r="J9" i="203"/>
  <c r="J10" i="203"/>
  <c r="J11" i="203"/>
  <c r="J12" i="203"/>
  <c r="J13" i="203"/>
  <c r="J14" i="203"/>
  <c r="J15" i="203"/>
  <c r="J16" i="203"/>
  <c r="J17" i="203"/>
  <c r="E7" i="202"/>
  <c r="E11" i="202" s="1"/>
  <c r="G7" i="202"/>
  <c r="H7" i="202"/>
  <c r="H11" i="202" s="1"/>
  <c r="I7" i="202"/>
  <c r="I11" i="202" s="1"/>
  <c r="D7" i="202"/>
  <c r="D11" i="202" s="1"/>
  <c r="L8" i="202"/>
  <c r="L9" i="202"/>
  <c r="L10" i="202"/>
  <c r="K8" i="202"/>
  <c r="K9" i="202"/>
  <c r="K10" i="202"/>
  <c r="J8" i="202"/>
  <c r="J9" i="202"/>
  <c r="J10" i="202"/>
  <c r="F8" i="202"/>
  <c r="F9" i="202"/>
  <c r="F10" i="202"/>
  <c r="E7" i="200"/>
  <c r="G7" i="200"/>
  <c r="H7" i="200"/>
  <c r="I7" i="200"/>
  <c r="D7" i="200"/>
  <c r="L8" i="200"/>
  <c r="L10" i="200"/>
  <c r="K8" i="200"/>
  <c r="K10" i="200"/>
  <c r="J8" i="200"/>
  <c r="J10" i="200"/>
  <c r="F8" i="200"/>
  <c r="F7" i="200" s="1"/>
  <c r="F10" i="200"/>
  <c r="E6" i="201"/>
  <c r="G6" i="201"/>
  <c r="H6" i="201"/>
  <c r="I6" i="201"/>
  <c r="D6" i="201"/>
  <c r="L7" i="201"/>
  <c r="L8" i="201"/>
  <c r="L9" i="201"/>
  <c r="L10" i="201"/>
  <c r="L11" i="201"/>
  <c r="L12" i="201"/>
  <c r="L13" i="201"/>
  <c r="L14" i="201"/>
  <c r="L15" i="201"/>
  <c r="L16" i="201"/>
  <c r="L17" i="201"/>
  <c r="L18" i="201"/>
  <c r="L19" i="201"/>
  <c r="L20" i="201"/>
  <c r="L21" i="201"/>
  <c r="L22" i="201"/>
  <c r="L23" i="201"/>
  <c r="L24" i="201"/>
  <c r="L25" i="201"/>
  <c r="L26" i="201"/>
  <c r="L27" i="201"/>
  <c r="L28" i="201"/>
  <c r="L29" i="201"/>
  <c r="L30" i="201"/>
  <c r="K7" i="201"/>
  <c r="K8" i="201"/>
  <c r="K9" i="201"/>
  <c r="K10" i="201"/>
  <c r="K11" i="201"/>
  <c r="K12" i="201"/>
  <c r="K13" i="201"/>
  <c r="K14" i="201"/>
  <c r="K15" i="201"/>
  <c r="K16" i="201"/>
  <c r="K17" i="201"/>
  <c r="K18" i="201"/>
  <c r="K19" i="201"/>
  <c r="K20" i="201"/>
  <c r="K21" i="201"/>
  <c r="K22" i="201"/>
  <c r="K23" i="201"/>
  <c r="K24" i="201"/>
  <c r="K25" i="201"/>
  <c r="K26" i="201"/>
  <c r="K27" i="201"/>
  <c r="K28" i="201"/>
  <c r="K29" i="201"/>
  <c r="K30" i="201"/>
  <c r="J7" i="201"/>
  <c r="J8" i="201"/>
  <c r="J9" i="201"/>
  <c r="J10" i="201"/>
  <c r="J11" i="201"/>
  <c r="J12" i="201"/>
  <c r="J13" i="201"/>
  <c r="J14" i="201"/>
  <c r="J15" i="201"/>
  <c r="J16" i="201"/>
  <c r="J17" i="201"/>
  <c r="J18" i="201"/>
  <c r="J19" i="201"/>
  <c r="J20" i="201"/>
  <c r="J21" i="201"/>
  <c r="J22" i="201"/>
  <c r="J23" i="201"/>
  <c r="J24" i="201"/>
  <c r="J25" i="201"/>
  <c r="J26" i="201"/>
  <c r="J27" i="201"/>
  <c r="J28" i="201"/>
  <c r="J29" i="201"/>
  <c r="J30" i="201"/>
  <c r="F7" i="201"/>
  <c r="F8" i="201"/>
  <c r="F9" i="201"/>
  <c r="F10" i="201"/>
  <c r="F11" i="201"/>
  <c r="F12" i="201"/>
  <c r="F13" i="201"/>
  <c r="F14" i="201"/>
  <c r="F15" i="201"/>
  <c r="F16" i="201"/>
  <c r="F17" i="201"/>
  <c r="F18" i="201"/>
  <c r="F19" i="201"/>
  <c r="F20" i="201"/>
  <c r="F21" i="201"/>
  <c r="F22" i="201"/>
  <c r="F23" i="201"/>
  <c r="F24" i="201"/>
  <c r="F25" i="201"/>
  <c r="F26" i="201"/>
  <c r="F27" i="201"/>
  <c r="F28" i="201"/>
  <c r="F29" i="201"/>
  <c r="F30" i="201"/>
  <c r="S9" i="199"/>
  <c r="S10" i="199"/>
  <c r="S11" i="199"/>
  <c r="S8" i="199"/>
  <c r="P8" i="199"/>
  <c r="P9" i="199"/>
  <c r="P10" i="199"/>
  <c r="P11" i="199"/>
  <c r="O8" i="199"/>
  <c r="O9" i="199"/>
  <c r="O10" i="199"/>
  <c r="O11" i="199"/>
  <c r="N8" i="199"/>
  <c r="N9" i="199"/>
  <c r="N10" i="199"/>
  <c r="N11" i="199"/>
  <c r="J8" i="199"/>
  <c r="J7" i="199" s="1"/>
  <c r="J12" i="199" s="1"/>
  <c r="J9" i="199"/>
  <c r="J10" i="199"/>
  <c r="J11" i="199"/>
  <c r="E7" i="198"/>
  <c r="E10" i="198" s="1"/>
  <c r="G7" i="198"/>
  <c r="H7" i="198"/>
  <c r="H10" i="198" s="1"/>
  <c r="I7" i="198"/>
  <c r="I10" i="198" s="1"/>
  <c r="D7" i="198"/>
  <c r="D10" i="198" s="1"/>
  <c r="L8" i="198"/>
  <c r="L9" i="198"/>
  <c r="K8" i="198"/>
  <c r="K9" i="198"/>
  <c r="J8" i="198"/>
  <c r="J9" i="198"/>
  <c r="F8" i="198"/>
  <c r="F9" i="198"/>
  <c r="E7" i="196"/>
  <c r="G7" i="196"/>
  <c r="H7" i="196"/>
  <c r="I7" i="196"/>
  <c r="D7" i="196"/>
  <c r="L8" i="196"/>
  <c r="L10" i="196"/>
  <c r="K8" i="196"/>
  <c r="K10" i="196"/>
  <c r="J8" i="196"/>
  <c r="J10" i="196"/>
  <c r="F8" i="196"/>
  <c r="F7" i="196" s="1"/>
  <c r="F10" i="196"/>
  <c r="E6" i="197"/>
  <c r="G6" i="197"/>
  <c r="H6" i="197"/>
  <c r="I6" i="197"/>
  <c r="D6" i="197"/>
  <c r="L7" i="197"/>
  <c r="L8" i="197"/>
  <c r="L9" i="197"/>
  <c r="L10" i="197"/>
  <c r="L11" i="197"/>
  <c r="L12" i="197"/>
  <c r="L13" i="197"/>
  <c r="L14" i="197"/>
  <c r="L15" i="197"/>
  <c r="L16" i="197"/>
  <c r="L17" i="197"/>
  <c r="L18" i="197"/>
  <c r="L19" i="197"/>
  <c r="L20" i="197"/>
  <c r="L21" i="197"/>
  <c r="L22" i="197"/>
  <c r="L23" i="197"/>
  <c r="L24" i="197"/>
  <c r="L25" i="197"/>
  <c r="L26" i="197"/>
  <c r="L27" i="197"/>
  <c r="L28" i="197"/>
  <c r="L29" i="197"/>
  <c r="L30" i="197"/>
  <c r="L31" i="197"/>
  <c r="K7" i="197"/>
  <c r="K8" i="197"/>
  <c r="K9" i="197"/>
  <c r="K10" i="197"/>
  <c r="K11" i="197"/>
  <c r="K12" i="197"/>
  <c r="K13" i="197"/>
  <c r="K14" i="197"/>
  <c r="K15" i="197"/>
  <c r="K16" i="197"/>
  <c r="K17" i="197"/>
  <c r="K18" i="197"/>
  <c r="K19" i="197"/>
  <c r="K20" i="197"/>
  <c r="K21" i="197"/>
  <c r="K22" i="197"/>
  <c r="K23" i="197"/>
  <c r="K24" i="197"/>
  <c r="K25" i="197"/>
  <c r="K26" i="197"/>
  <c r="K27" i="197"/>
  <c r="K28" i="197"/>
  <c r="K29" i="197"/>
  <c r="K30" i="197"/>
  <c r="K31" i="197"/>
  <c r="J7" i="197"/>
  <c r="J8" i="197"/>
  <c r="J9" i="197"/>
  <c r="J10" i="197"/>
  <c r="J11" i="197"/>
  <c r="J12" i="197"/>
  <c r="J13" i="197"/>
  <c r="J14" i="197"/>
  <c r="J15" i="197"/>
  <c r="J16" i="197"/>
  <c r="J17" i="197"/>
  <c r="J18" i="197"/>
  <c r="J19" i="197"/>
  <c r="J20" i="197"/>
  <c r="J21" i="197"/>
  <c r="J22" i="197"/>
  <c r="J23" i="197"/>
  <c r="J24" i="197"/>
  <c r="J25" i="197"/>
  <c r="J26" i="197"/>
  <c r="J27" i="197"/>
  <c r="J28" i="197"/>
  <c r="J29" i="197"/>
  <c r="J30" i="197"/>
  <c r="J31" i="197"/>
  <c r="F7" i="197"/>
  <c r="F8" i="197"/>
  <c r="F9" i="197"/>
  <c r="F10" i="197"/>
  <c r="F11" i="197"/>
  <c r="F12" i="197"/>
  <c r="F13" i="197"/>
  <c r="F14" i="197"/>
  <c r="F15" i="197"/>
  <c r="F16" i="197"/>
  <c r="F17" i="197"/>
  <c r="F18" i="197"/>
  <c r="F19" i="197"/>
  <c r="F20" i="197"/>
  <c r="F21" i="197"/>
  <c r="F22" i="197"/>
  <c r="F23" i="197"/>
  <c r="F24" i="197"/>
  <c r="F25" i="197"/>
  <c r="F26" i="197"/>
  <c r="F27" i="197"/>
  <c r="F28" i="197"/>
  <c r="F29" i="197"/>
  <c r="F30" i="197"/>
  <c r="F31" i="197"/>
  <c r="S9" i="195"/>
  <c r="S10" i="195"/>
  <c r="S11" i="195"/>
  <c r="S12" i="195"/>
  <c r="S13" i="195"/>
  <c r="S14" i="195"/>
  <c r="S15" i="195"/>
  <c r="S16" i="195"/>
  <c r="S17" i="195"/>
  <c r="S18" i="195"/>
  <c r="S8" i="195"/>
  <c r="P8" i="195"/>
  <c r="P9" i="195"/>
  <c r="P10" i="195"/>
  <c r="P11" i="195"/>
  <c r="P12" i="195"/>
  <c r="P13" i="195"/>
  <c r="P14" i="195"/>
  <c r="P15" i="195"/>
  <c r="P16" i="195"/>
  <c r="P17" i="195"/>
  <c r="P18" i="195"/>
  <c r="O8" i="195"/>
  <c r="O9" i="195"/>
  <c r="O10" i="195"/>
  <c r="O11" i="195"/>
  <c r="O12" i="195"/>
  <c r="O13" i="195"/>
  <c r="O14" i="195"/>
  <c r="O15" i="195"/>
  <c r="O16" i="195"/>
  <c r="O17" i="195"/>
  <c r="O18" i="195"/>
  <c r="N8" i="195"/>
  <c r="N9" i="195"/>
  <c r="N10" i="195"/>
  <c r="N11" i="195"/>
  <c r="N12" i="195"/>
  <c r="N13" i="195"/>
  <c r="N14" i="195"/>
  <c r="N15" i="195"/>
  <c r="N16" i="195"/>
  <c r="N17" i="195"/>
  <c r="N18" i="195"/>
  <c r="J8" i="195"/>
  <c r="J9" i="195"/>
  <c r="J10" i="195"/>
  <c r="J11" i="195"/>
  <c r="J12" i="195"/>
  <c r="J13" i="195"/>
  <c r="J14" i="195"/>
  <c r="J15" i="195"/>
  <c r="J16" i="195"/>
  <c r="J17" i="195"/>
  <c r="J18" i="195"/>
  <c r="E7" i="194"/>
  <c r="E14" i="194" s="1"/>
  <c r="G7" i="194"/>
  <c r="G14" i="194" s="1"/>
  <c r="H7" i="194"/>
  <c r="H14" i="194" s="1"/>
  <c r="I7" i="194"/>
  <c r="I14" i="194" s="1"/>
  <c r="D7" i="194"/>
  <c r="D14" i="194" s="1"/>
  <c r="L8" i="194"/>
  <c r="L9" i="194"/>
  <c r="L10" i="194"/>
  <c r="L11" i="194"/>
  <c r="L12" i="194"/>
  <c r="L13" i="194"/>
  <c r="K8" i="194"/>
  <c r="K9" i="194"/>
  <c r="K10" i="194"/>
  <c r="K11" i="194"/>
  <c r="K12" i="194"/>
  <c r="K13" i="194"/>
  <c r="J8" i="194"/>
  <c r="J9" i="194"/>
  <c r="J10" i="194"/>
  <c r="J11" i="194"/>
  <c r="J12" i="194"/>
  <c r="J13" i="194"/>
  <c r="F8" i="194"/>
  <c r="F9" i="194"/>
  <c r="F10" i="194"/>
  <c r="F11" i="194"/>
  <c r="F12" i="194"/>
  <c r="F13" i="194"/>
  <c r="E7" i="192"/>
  <c r="G7" i="192"/>
  <c r="H7" i="192"/>
  <c r="I7" i="192"/>
  <c r="D7" i="192"/>
  <c r="L8" i="192"/>
  <c r="L9" i="192"/>
  <c r="L10" i="192"/>
  <c r="L12" i="192"/>
  <c r="K8" i="192"/>
  <c r="K9" i="192"/>
  <c r="K10" i="192"/>
  <c r="K12" i="192"/>
  <c r="J8" i="192"/>
  <c r="J9" i="192"/>
  <c r="J10" i="192"/>
  <c r="J12" i="192"/>
  <c r="F8" i="192"/>
  <c r="F9" i="192"/>
  <c r="F10" i="192"/>
  <c r="F12" i="192"/>
  <c r="E6" i="193"/>
  <c r="G6" i="193"/>
  <c r="H6" i="193"/>
  <c r="I6" i="193"/>
  <c r="D6" i="193"/>
  <c r="L7" i="193"/>
  <c r="L8" i="193"/>
  <c r="L9" i="193"/>
  <c r="L10" i="193"/>
  <c r="L11" i="193"/>
  <c r="K7" i="193"/>
  <c r="K8" i="193"/>
  <c r="K9" i="193"/>
  <c r="K10" i="193"/>
  <c r="K11" i="193"/>
  <c r="J7" i="193"/>
  <c r="J8" i="193"/>
  <c r="J9" i="193"/>
  <c r="J10" i="193"/>
  <c r="J11" i="193"/>
  <c r="F7" i="193"/>
  <c r="F8" i="193"/>
  <c r="F9" i="193"/>
  <c r="F10" i="193"/>
  <c r="F11" i="193"/>
  <c r="S9" i="191"/>
  <c r="S10" i="191"/>
  <c r="S11" i="191"/>
  <c r="S12" i="191"/>
  <c r="S13" i="191"/>
  <c r="S14" i="191"/>
  <c r="S15" i="191"/>
  <c r="S16" i="191"/>
  <c r="S8" i="191"/>
  <c r="P8" i="191"/>
  <c r="P9" i="191"/>
  <c r="P10" i="191"/>
  <c r="P11" i="191"/>
  <c r="P12" i="191"/>
  <c r="P13" i="191"/>
  <c r="P14" i="191"/>
  <c r="P15" i="191"/>
  <c r="P16" i="191"/>
  <c r="O8" i="191"/>
  <c r="O9" i="191"/>
  <c r="O10" i="191"/>
  <c r="O11" i="191"/>
  <c r="O12" i="191"/>
  <c r="O13" i="191"/>
  <c r="O14" i="191"/>
  <c r="O15" i="191"/>
  <c r="O16" i="191"/>
  <c r="N8" i="191"/>
  <c r="N9" i="191"/>
  <c r="N10" i="191"/>
  <c r="N11" i="191"/>
  <c r="N12" i="191"/>
  <c r="N13" i="191"/>
  <c r="N14" i="191"/>
  <c r="N15" i="191"/>
  <c r="N16" i="191"/>
  <c r="J8" i="191"/>
  <c r="J9" i="191"/>
  <c r="J10" i="191"/>
  <c r="J11" i="191"/>
  <c r="J12" i="191"/>
  <c r="J13" i="191"/>
  <c r="J14" i="191"/>
  <c r="J15" i="191"/>
  <c r="J16" i="191"/>
  <c r="E7" i="190"/>
  <c r="E12" i="190" s="1"/>
  <c r="G7" i="190"/>
  <c r="H7" i="190"/>
  <c r="H12" i="190" s="1"/>
  <c r="I7" i="190"/>
  <c r="I12" i="190" s="1"/>
  <c r="D7" i="190"/>
  <c r="D12" i="190" s="1"/>
  <c r="L8" i="190"/>
  <c r="L9" i="190"/>
  <c r="L10" i="190"/>
  <c r="L11" i="190"/>
  <c r="K8" i="190"/>
  <c r="K9" i="190"/>
  <c r="K10" i="190"/>
  <c r="K11" i="190"/>
  <c r="J8" i="190"/>
  <c r="J9" i="190"/>
  <c r="J10" i="190"/>
  <c r="J11" i="190"/>
  <c r="F8" i="190"/>
  <c r="F9" i="190"/>
  <c r="F10" i="190"/>
  <c r="F11" i="190"/>
  <c r="E13" i="188"/>
  <c r="G13" i="188"/>
  <c r="H13" i="188"/>
  <c r="I13" i="188"/>
  <c r="D13" i="188"/>
  <c r="E7" i="188"/>
  <c r="G7" i="188"/>
  <c r="H7" i="188"/>
  <c r="I7" i="188"/>
  <c r="D7" i="188"/>
  <c r="L8" i="188"/>
  <c r="L9" i="188"/>
  <c r="L10" i="188"/>
  <c r="L11" i="188"/>
  <c r="L12" i="188"/>
  <c r="L14" i="188"/>
  <c r="L15" i="188"/>
  <c r="L16" i="188"/>
  <c r="L17" i="188"/>
  <c r="L18" i="188"/>
  <c r="K8" i="188"/>
  <c r="K9" i="188"/>
  <c r="K10" i="188"/>
  <c r="K11" i="188"/>
  <c r="K12" i="188"/>
  <c r="K14" i="188"/>
  <c r="K15" i="188"/>
  <c r="K16" i="188"/>
  <c r="K17" i="188"/>
  <c r="K18" i="188"/>
  <c r="J8" i="188"/>
  <c r="J9" i="188"/>
  <c r="J10" i="188"/>
  <c r="J11" i="188"/>
  <c r="J12" i="188"/>
  <c r="J14" i="188"/>
  <c r="J15" i="188"/>
  <c r="J16" i="188"/>
  <c r="J17" i="188"/>
  <c r="J18" i="188"/>
  <c r="F8" i="188"/>
  <c r="F9" i="188"/>
  <c r="F10" i="188"/>
  <c r="F11" i="188"/>
  <c r="F12" i="188"/>
  <c r="F14" i="188"/>
  <c r="F15" i="188"/>
  <c r="F16" i="188"/>
  <c r="F17" i="188"/>
  <c r="F18" i="188"/>
  <c r="E6" i="189"/>
  <c r="G6" i="189"/>
  <c r="H6" i="189"/>
  <c r="I6" i="189"/>
  <c r="D6" i="189"/>
  <c r="L7" i="189"/>
  <c r="L8" i="189"/>
  <c r="L9" i="189"/>
  <c r="L10" i="189"/>
  <c r="L11" i="189"/>
  <c r="L12" i="189"/>
  <c r="L13" i="189"/>
  <c r="L14" i="189"/>
  <c r="L15" i="189"/>
  <c r="L16" i="189"/>
  <c r="L17" i="189"/>
  <c r="L18" i="189"/>
  <c r="K7" i="189"/>
  <c r="K8" i="189"/>
  <c r="K9" i="189"/>
  <c r="K10" i="189"/>
  <c r="K11" i="189"/>
  <c r="K12" i="189"/>
  <c r="K13" i="189"/>
  <c r="K14" i="189"/>
  <c r="K15" i="189"/>
  <c r="K16" i="189"/>
  <c r="K17" i="189"/>
  <c r="K18" i="189"/>
  <c r="J7" i="189"/>
  <c r="J8" i="189"/>
  <c r="J9" i="189"/>
  <c r="J10" i="189"/>
  <c r="J11" i="189"/>
  <c r="J12" i="189"/>
  <c r="J13" i="189"/>
  <c r="J14" i="189"/>
  <c r="J15" i="189"/>
  <c r="J16" i="189"/>
  <c r="J17" i="189"/>
  <c r="J18" i="189"/>
  <c r="F7" i="189"/>
  <c r="F8" i="189"/>
  <c r="F9" i="189"/>
  <c r="F10" i="189"/>
  <c r="F11" i="189"/>
  <c r="F12" i="189"/>
  <c r="F13" i="189"/>
  <c r="F14" i="189"/>
  <c r="F15" i="189"/>
  <c r="F16" i="189"/>
  <c r="F17" i="189"/>
  <c r="F18" i="189"/>
  <c r="S9" i="187"/>
  <c r="S10" i="187"/>
  <c r="S11" i="187"/>
  <c r="S12" i="187"/>
  <c r="S13" i="187"/>
  <c r="S14" i="187"/>
  <c r="S15" i="187"/>
  <c r="S16" i="187"/>
  <c r="S17" i="187"/>
  <c r="S8" i="187"/>
  <c r="P8" i="187"/>
  <c r="P9" i="187"/>
  <c r="P10" i="187"/>
  <c r="P11" i="187"/>
  <c r="P12" i="187"/>
  <c r="P13" i="187"/>
  <c r="P14" i="187"/>
  <c r="P15" i="187"/>
  <c r="P16" i="187"/>
  <c r="P17" i="187"/>
  <c r="O8" i="187"/>
  <c r="O9" i="187"/>
  <c r="O10" i="187"/>
  <c r="O11" i="187"/>
  <c r="O12" i="187"/>
  <c r="O13" i="187"/>
  <c r="O14" i="187"/>
  <c r="O15" i="187"/>
  <c r="O16" i="187"/>
  <c r="O17" i="187"/>
  <c r="N8" i="187"/>
  <c r="N9" i="187"/>
  <c r="N10" i="187"/>
  <c r="N11" i="187"/>
  <c r="N12" i="187"/>
  <c r="N13" i="187"/>
  <c r="N14" i="187"/>
  <c r="N15" i="187"/>
  <c r="N16" i="187"/>
  <c r="N17" i="187"/>
  <c r="J8" i="187"/>
  <c r="J9" i="187"/>
  <c r="J10" i="187"/>
  <c r="J11" i="187"/>
  <c r="J12" i="187"/>
  <c r="J13" i="187"/>
  <c r="J14" i="187"/>
  <c r="J15" i="187"/>
  <c r="J16" i="187"/>
  <c r="J17" i="187"/>
  <c r="E7" i="186"/>
  <c r="E12" i="186" s="1"/>
  <c r="G7" i="186"/>
  <c r="G12" i="186" s="1"/>
  <c r="H7" i="186"/>
  <c r="H12" i="186" s="1"/>
  <c r="I7" i="186"/>
  <c r="I12" i="186" s="1"/>
  <c r="D7" i="186"/>
  <c r="D12" i="186" s="1"/>
  <c r="L8" i="186"/>
  <c r="L9" i="186"/>
  <c r="L10" i="186"/>
  <c r="L11" i="186"/>
  <c r="K8" i="186"/>
  <c r="K9" i="186"/>
  <c r="K10" i="186"/>
  <c r="K11" i="186"/>
  <c r="J8" i="186"/>
  <c r="J9" i="186"/>
  <c r="J10" i="186"/>
  <c r="J11" i="186"/>
  <c r="F8" i="186"/>
  <c r="F9" i="186"/>
  <c r="F10" i="186"/>
  <c r="F11" i="186"/>
  <c r="E12" i="184"/>
  <c r="G12" i="184"/>
  <c r="H12" i="184"/>
  <c r="I12" i="184"/>
  <c r="D12" i="184"/>
  <c r="E7" i="184"/>
  <c r="G7" i="184"/>
  <c r="H7" i="184"/>
  <c r="I7" i="184"/>
  <c r="D7" i="184"/>
  <c r="L8" i="184"/>
  <c r="L9" i="184"/>
  <c r="L10" i="184"/>
  <c r="L11" i="184"/>
  <c r="L13" i="184"/>
  <c r="L14" i="184"/>
  <c r="L15" i="184"/>
  <c r="L16" i="184"/>
  <c r="K8" i="184"/>
  <c r="K9" i="184"/>
  <c r="K10" i="184"/>
  <c r="K11" i="184"/>
  <c r="K13" i="184"/>
  <c r="K14" i="184"/>
  <c r="K15" i="184"/>
  <c r="K16" i="184"/>
  <c r="J8" i="184"/>
  <c r="J9" i="184"/>
  <c r="J10" i="184"/>
  <c r="J11" i="184"/>
  <c r="J13" i="184"/>
  <c r="J14" i="184"/>
  <c r="J15" i="184"/>
  <c r="J16" i="184"/>
  <c r="F8" i="184"/>
  <c r="F9" i="184"/>
  <c r="F10" i="184"/>
  <c r="F11" i="184"/>
  <c r="F13" i="184"/>
  <c r="F14" i="184"/>
  <c r="F15" i="184"/>
  <c r="F16" i="184"/>
  <c r="E6" i="185"/>
  <c r="G6" i="185"/>
  <c r="H6" i="185"/>
  <c r="I6" i="185"/>
  <c r="D6" i="185"/>
  <c r="L7" i="185"/>
  <c r="L8" i="185"/>
  <c r="L9" i="185"/>
  <c r="L10" i="185"/>
  <c r="L11" i="185"/>
  <c r="L12" i="185"/>
  <c r="L13" i="185"/>
  <c r="L14" i="185"/>
  <c r="L15" i="185"/>
  <c r="L16" i="185"/>
  <c r="L17" i="185"/>
  <c r="L18" i="185"/>
  <c r="L19" i="185"/>
  <c r="L20" i="185"/>
  <c r="L21" i="185"/>
  <c r="L22" i="185"/>
  <c r="L23" i="185"/>
  <c r="L24" i="185"/>
  <c r="L25" i="185"/>
  <c r="L26" i="185"/>
  <c r="L27" i="185"/>
  <c r="K7" i="185"/>
  <c r="K8" i="185"/>
  <c r="K9" i="185"/>
  <c r="K10" i="185"/>
  <c r="K11" i="185"/>
  <c r="K12" i="185"/>
  <c r="K13" i="185"/>
  <c r="K14" i="185"/>
  <c r="K15" i="185"/>
  <c r="K16" i="185"/>
  <c r="K17" i="185"/>
  <c r="K18" i="185"/>
  <c r="K19" i="185"/>
  <c r="K20" i="185"/>
  <c r="K21" i="185"/>
  <c r="K22" i="185"/>
  <c r="K23" i="185"/>
  <c r="K24" i="185"/>
  <c r="K25" i="185"/>
  <c r="K26" i="185"/>
  <c r="K27" i="185"/>
  <c r="J7" i="185"/>
  <c r="J8" i="185"/>
  <c r="J9" i="185"/>
  <c r="J10" i="185"/>
  <c r="J11" i="185"/>
  <c r="J12" i="185"/>
  <c r="J13" i="185"/>
  <c r="J14" i="185"/>
  <c r="J15" i="185"/>
  <c r="J16" i="185"/>
  <c r="J17" i="185"/>
  <c r="J18" i="185"/>
  <c r="J19" i="185"/>
  <c r="J20" i="185"/>
  <c r="J21" i="185"/>
  <c r="J22" i="185"/>
  <c r="J23" i="185"/>
  <c r="J24" i="185"/>
  <c r="J25" i="185"/>
  <c r="J26" i="185"/>
  <c r="J27" i="185"/>
  <c r="F7" i="185"/>
  <c r="F8" i="185"/>
  <c r="F9" i="185"/>
  <c r="F10" i="185"/>
  <c r="F11" i="185"/>
  <c r="F12" i="185"/>
  <c r="F13" i="185"/>
  <c r="F14" i="185"/>
  <c r="F15" i="185"/>
  <c r="F16" i="185"/>
  <c r="F17" i="185"/>
  <c r="F18" i="185"/>
  <c r="F19" i="185"/>
  <c r="F20" i="185"/>
  <c r="F21" i="185"/>
  <c r="F22" i="185"/>
  <c r="F23" i="185"/>
  <c r="F24" i="185"/>
  <c r="F25" i="185"/>
  <c r="F26" i="185"/>
  <c r="F27" i="185"/>
  <c r="S9" i="183"/>
  <c r="S10" i="183"/>
  <c r="S11" i="183"/>
  <c r="S12" i="183"/>
  <c r="S13" i="183"/>
  <c r="S14" i="183"/>
  <c r="S15" i="183"/>
  <c r="S16" i="183"/>
  <c r="S17" i="183"/>
  <c r="S18" i="183"/>
  <c r="S19" i="183"/>
  <c r="S20" i="183"/>
  <c r="S21" i="183"/>
  <c r="S22" i="183"/>
  <c r="S23" i="183"/>
  <c r="S24" i="183"/>
  <c r="S8" i="183"/>
  <c r="P8" i="183"/>
  <c r="P9" i="183"/>
  <c r="P10" i="183"/>
  <c r="P11" i="183"/>
  <c r="P12" i="183"/>
  <c r="P13" i="183"/>
  <c r="P14" i="183"/>
  <c r="P15" i="183"/>
  <c r="P16" i="183"/>
  <c r="P17" i="183"/>
  <c r="P18" i="183"/>
  <c r="P19" i="183"/>
  <c r="P20" i="183"/>
  <c r="P21" i="183"/>
  <c r="P22" i="183"/>
  <c r="P23" i="183"/>
  <c r="P24" i="183"/>
  <c r="O8" i="183"/>
  <c r="O9" i="183"/>
  <c r="O10" i="183"/>
  <c r="O11" i="183"/>
  <c r="O12" i="183"/>
  <c r="O13" i="183"/>
  <c r="O14" i="183"/>
  <c r="O15" i="183"/>
  <c r="O16" i="183"/>
  <c r="O17" i="183"/>
  <c r="O18" i="183"/>
  <c r="O19" i="183"/>
  <c r="O20" i="183"/>
  <c r="O21" i="183"/>
  <c r="O22" i="183"/>
  <c r="O23" i="183"/>
  <c r="O24" i="183"/>
  <c r="N8" i="183"/>
  <c r="N9" i="183"/>
  <c r="N10" i="183"/>
  <c r="N11" i="183"/>
  <c r="N12" i="183"/>
  <c r="N13" i="183"/>
  <c r="N14" i="183"/>
  <c r="N15" i="183"/>
  <c r="N16" i="183"/>
  <c r="N17" i="183"/>
  <c r="N18" i="183"/>
  <c r="N19" i="183"/>
  <c r="N20" i="183"/>
  <c r="N21" i="183"/>
  <c r="N22" i="183"/>
  <c r="N23" i="183"/>
  <c r="N24" i="183"/>
  <c r="J8" i="183"/>
  <c r="J9" i="183"/>
  <c r="J10" i="183"/>
  <c r="J11" i="183"/>
  <c r="J12" i="183"/>
  <c r="J13" i="183"/>
  <c r="J14" i="183"/>
  <c r="J15" i="183"/>
  <c r="J16" i="183"/>
  <c r="J17" i="183"/>
  <c r="J18" i="183"/>
  <c r="J19" i="183"/>
  <c r="J20" i="183"/>
  <c r="J21" i="183"/>
  <c r="J22" i="183"/>
  <c r="J23" i="183"/>
  <c r="J24" i="183"/>
  <c r="E7" i="182"/>
  <c r="E13" i="182" s="1"/>
  <c r="G7" i="182"/>
  <c r="H7" i="182"/>
  <c r="H13" i="182" s="1"/>
  <c r="I7" i="182"/>
  <c r="I13" i="182" s="1"/>
  <c r="D7" i="182"/>
  <c r="D13" i="182" s="1"/>
  <c r="L8" i="182"/>
  <c r="L9" i="182"/>
  <c r="L10" i="182"/>
  <c r="L11" i="182"/>
  <c r="L12" i="182"/>
  <c r="K8" i="182"/>
  <c r="K9" i="182"/>
  <c r="K10" i="182"/>
  <c r="K11" i="182"/>
  <c r="K12" i="182"/>
  <c r="J8" i="182"/>
  <c r="J9" i="182"/>
  <c r="J10" i="182"/>
  <c r="J11" i="182"/>
  <c r="J12" i="182"/>
  <c r="F8" i="182"/>
  <c r="F9" i="182"/>
  <c r="F10" i="182"/>
  <c r="F11" i="182"/>
  <c r="F12" i="182"/>
  <c r="E10" i="180"/>
  <c r="G10" i="180"/>
  <c r="H10" i="180"/>
  <c r="I10" i="180"/>
  <c r="D10" i="180"/>
  <c r="E7" i="180"/>
  <c r="G7" i="180"/>
  <c r="H7" i="180"/>
  <c r="I7" i="180"/>
  <c r="D7" i="180"/>
  <c r="L8" i="180"/>
  <c r="L9" i="180"/>
  <c r="L11" i="180"/>
  <c r="L12" i="180"/>
  <c r="K8" i="180"/>
  <c r="K9" i="180"/>
  <c r="K11" i="180"/>
  <c r="K12" i="180"/>
  <c r="J8" i="180"/>
  <c r="J9" i="180"/>
  <c r="J11" i="180"/>
  <c r="J12" i="180"/>
  <c r="F8" i="180"/>
  <c r="F9" i="180"/>
  <c r="F11" i="180"/>
  <c r="F10" i="180" s="1"/>
  <c r="F12" i="180"/>
  <c r="E6" i="181"/>
  <c r="G6" i="181"/>
  <c r="H6" i="181"/>
  <c r="I6" i="181"/>
  <c r="D6" i="181"/>
  <c r="L7" i="181"/>
  <c r="L8" i="181"/>
  <c r="L9" i="181"/>
  <c r="L10" i="181"/>
  <c r="L11" i="181"/>
  <c r="L12" i="181"/>
  <c r="L13" i="181"/>
  <c r="L14" i="181"/>
  <c r="L15" i="181"/>
  <c r="K7" i="181"/>
  <c r="K8" i="181"/>
  <c r="K9" i="181"/>
  <c r="K10" i="181"/>
  <c r="K11" i="181"/>
  <c r="K12" i="181"/>
  <c r="K13" i="181"/>
  <c r="K14" i="181"/>
  <c r="K15" i="181"/>
  <c r="J7" i="181"/>
  <c r="J8" i="181"/>
  <c r="J9" i="181"/>
  <c r="J10" i="181"/>
  <c r="J11" i="181"/>
  <c r="J12" i="181"/>
  <c r="J13" i="181"/>
  <c r="J14" i="181"/>
  <c r="J15" i="181"/>
  <c r="J16" i="181"/>
  <c r="F7" i="181"/>
  <c r="F8" i="181"/>
  <c r="F9" i="181"/>
  <c r="F10" i="181"/>
  <c r="F11" i="181"/>
  <c r="F12" i="181"/>
  <c r="F13" i="181"/>
  <c r="F14" i="181"/>
  <c r="F15" i="181"/>
  <c r="F16" i="181"/>
  <c r="S9" i="179"/>
  <c r="S10" i="179"/>
  <c r="S11" i="179"/>
  <c r="S12" i="179"/>
  <c r="S13" i="179"/>
  <c r="S14" i="179"/>
  <c r="S15" i="179"/>
  <c r="S16" i="179"/>
  <c r="S17" i="179"/>
  <c r="S18" i="179"/>
  <c r="S19" i="179"/>
  <c r="S20" i="179"/>
  <c r="S21" i="179"/>
  <c r="S22" i="179"/>
  <c r="S23" i="179"/>
  <c r="S8" i="179"/>
  <c r="P8" i="179"/>
  <c r="P9" i="179"/>
  <c r="P10" i="179"/>
  <c r="P11" i="179"/>
  <c r="P12" i="179"/>
  <c r="P13" i="179"/>
  <c r="P14" i="179"/>
  <c r="P15" i="179"/>
  <c r="P16" i="179"/>
  <c r="P17" i="179"/>
  <c r="P18" i="179"/>
  <c r="P19" i="179"/>
  <c r="P20" i="179"/>
  <c r="P21" i="179"/>
  <c r="P22" i="179"/>
  <c r="P23" i="179"/>
  <c r="O8" i="179"/>
  <c r="O9" i="179"/>
  <c r="O10" i="179"/>
  <c r="O11" i="179"/>
  <c r="O12" i="179"/>
  <c r="O13" i="179"/>
  <c r="O14" i="179"/>
  <c r="O15" i="179"/>
  <c r="O16" i="179"/>
  <c r="O17" i="179"/>
  <c r="O18" i="179"/>
  <c r="O19" i="179"/>
  <c r="O20" i="179"/>
  <c r="O21" i="179"/>
  <c r="O22" i="179"/>
  <c r="O23" i="179"/>
  <c r="N8" i="179"/>
  <c r="N9" i="179"/>
  <c r="N10" i="179"/>
  <c r="N11" i="179"/>
  <c r="N12" i="179"/>
  <c r="N13" i="179"/>
  <c r="N14" i="179"/>
  <c r="N15" i="179"/>
  <c r="N16" i="179"/>
  <c r="N17" i="179"/>
  <c r="N18" i="179"/>
  <c r="N19" i="179"/>
  <c r="N20" i="179"/>
  <c r="N21" i="179"/>
  <c r="N22" i="179"/>
  <c r="N23" i="179"/>
  <c r="J8" i="179"/>
  <c r="J9" i="179"/>
  <c r="J10" i="179"/>
  <c r="J11" i="179"/>
  <c r="J12" i="179"/>
  <c r="J13" i="179"/>
  <c r="J14" i="179"/>
  <c r="J15" i="179"/>
  <c r="J16" i="179"/>
  <c r="J17" i="179"/>
  <c r="J18" i="179"/>
  <c r="J19" i="179"/>
  <c r="J20" i="179"/>
  <c r="J21" i="179"/>
  <c r="J22" i="179"/>
  <c r="J23" i="179"/>
  <c r="E7" i="178"/>
  <c r="E12" i="178" s="1"/>
  <c r="G7" i="178"/>
  <c r="H7" i="178"/>
  <c r="H12" i="178" s="1"/>
  <c r="I7" i="178"/>
  <c r="I12" i="178" s="1"/>
  <c r="D7" i="178"/>
  <c r="D12" i="178" s="1"/>
  <c r="L8" i="178"/>
  <c r="L9" i="178"/>
  <c r="L10" i="178"/>
  <c r="L11" i="178"/>
  <c r="K8" i="178"/>
  <c r="K9" i="178"/>
  <c r="K10" i="178"/>
  <c r="K11" i="178"/>
  <c r="J8" i="178"/>
  <c r="J9" i="178"/>
  <c r="J10" i="178"/>
  <c r="J11" i="178"/>
  <c r="F8" i="178"/>
  <c r="F9" i="178"/>
  <c r="F10" i="178"/>
  <c r="F11" i="178"/>
  <c r="E9" i="176"/>
  <c r="G9" i="176"/>
  <c r="H9" i="176"/>
  <c r="I9" i="176"/>
  <c r="D9" i="176"/>
  <c r="E7" i="176"/>
  <c r="G7" i="176"/>
  <c r="H7" i="176"/>
  <c r="I7" i="176"/>
  <c r="D7" i="176"/>
  <c r="L8" i="176"/>
  <c r="L10" i="176"/>
  <c r="L11" i="176"/>
  <c r="L12" i="176"/>
  <c r="L13" i="176"/>
  <c r="L14" i="176"/>
  <c r="L15" i="176"/>
  <c r="L16" i="176"/>
  <c r="L17" i="176"/>
  <c r="L18" i="176"/>
  <c r="L19" i="176"/>
  <c r="L20" i="176"/>
  <c r="L21" i="176"/>
  <c r="L22" i="176"/>
  <c r="L23" i="176"/>
  <c r="L24" i="176"/>
  <c r="L25" i="176"/>
  <c r="L26" i="176"/>
  <c r="L27" i="176"/>
  <c r="L28" i="176"/>
  <c r="L29" i="176"/>
  <c r="L30" i="176"/>
  <c r="L31" i="176"/>
  <c r="L32" i="176"/>
  <c r="L33" i="176"/>
  <c r="L34" i="176"/>
  <c r="L35" i="176"/>
  <c r="K8" i="176"/>
  <c r="K10" i="176"/>
  <c r="K11" i="176"/>
  <c r="K12" i="176"/>
  <c r="K13" i="176"/>
  <c r="K14" i="176"/>
  <c r="K15" i="176"/>
  <c r="K16" i="176"/>
  <c r="K17" i="176"/>
  <c r="K18" i="176"/>
  <c r="K19" i="176"/>
  <c r="K20" i="176"/>
  <c r="K21" i="176"/>
  <c r="K22" i="176"/>
  <c r="K23" i="176"/>
  <c r="K24" i="176"/>
  <c r="K25" i="176"/>
  <c r="K26" i="176"/>
  <c r="K27" i="176"/>
  <c r="K28" i="176"/>
  <c r="K29" i="176"/>
  <c r="K30" i="176"/>
  <c r="K31" i="176"/>
  <c r="K32" i="176"/>
  <c r="K33" i="176"/>
  <c r="K34" i="176"/>
  <c r="K35" i="176"/>
  <c r="J8" i="176"/>
  <c r="J10" i="176"/>
  <c r="J11" i="176"/>
  <c r="J12" i="176"/>
  <c r="J13" i="176"/>
  <c r="J14" i="176"/>
  <c r="J15" i="176"/>
  <c r="J16" i="176"/>
  <c r="J17" i="176"/>
  <c r="J18" i="176"/>
  <c r="J19" i="176"/>
  <c r="J20" i="176"/>
  <c r="J21" i="176"/>
  <c r="J22" i="176"/>
  <c r="J23" i="176"/>
  <c r="J24" i="176"/>
  <c r="J25" i="176"/>
  <c r="J26" i="176"/>
  <c r="J27" i="176"/>
  <c r="J28" i="176"/>
  <c r="J29" i="176"/>
  <c r="J30" i="176"/>
  <c r="J31" i="176"/>
  <c r="J32" i="176"/>
  <c r="J33" i="176"/>
  <c r="J34" i="176"/>
  <c r="J35" i="176"/>
  <c r="F8" i="176"/>
  <c r="F7" i="176" s="1"/>
  <c r="F10" i="176"/>
  <c r="F11" i="176"/>
  <c r="F12" i="176"/>
  <c r="F13" i="176"/>
  <c r="F14" i="176"/>
  <c r="F15" i="176"/>
  <c r="F16" i="176"/>
  <c r="F17" i="176"/>
  <c r="F18" i="176"/>
  <c r="F19" i="176"/>
  <c r="F20" i="176"/>
  <c r="F21" i="176"/>
  <c r="F22" i="176"/>
  <c r="F23" i="176"/>
  <c r="F24" i="176"/>
  <c r="F25" i="176"/>
  <c r="F26" i="176"/>
  <c r="F27" i="176"/>
  <c r="F28" i="176"/>
  <c r="F29" i="176"/>
  <c r="F30" i="176"/>
  <c r="F31" i="176"/>
  <c r="F32" i="176"/>
  <c r="F33" i="176"/>
  <c r="F34" i="176"/>
  <c r="F35" i="176"/>
  <c r="E6" i="177"/>
  <c r="G6" i="177"/>
  <c r="H6" i="177"/>
  <c r="I6" i="177"/>
  <c r="D6" i="177"/>
  <c r="L7" i="177"/>
  <c r="L8" i="177"/>
  <c r="L9" i="177"/>
  <c r="L10" i="177"/>
  <c r="L11" i="177"/>
  <c r="L12" i="177"/>
  <c r="L13" i="177"/>
  <c r="L14" i="177"/>
  <c r="L15" i="177"/>
  <c r="L16" i="177"/>
  <c r="L17" i="177"/>
  <c r="L18" i="177"/>
  <c r="L19" i="177"/>
  <c r="L20" i="177"/>
  <c r="L21" i="177"/>
  <c r="L22" i="177"/>
  <c r="L23" i="177"/>
  <c r="L24" i="177"/>
  <c r="L25" i="177"/>
  <c r="L26" i="177"/>
  <c r="L27" i="177"/>
  <c r="L28" i="177"/>
  <c r="L29" i="177"/>
  <c r="L30" i="177"/>
  <c r="L31" i="177"/>
  <c r="K7" i="177"/>
  <c r="K8" i="177"/>
  <c r="K9" i="177"/>
  <c r="K10" i="177"/>
  <c r="K11" i="177"/>
  <c r="K12" i="177"/>
  <c r="K13" i="177"/>
  <c r="K14" i="177"/>
  <c r="K15" i="177"/>
  <c r="K16" i="177"/>
  <c r="K17" i="177"/>
  <c r="K18" i="177"/>
  <c r="K19" i="177"/>
  <c r="K20" i="177"/>
  <c r="K21" i="177"/>
  <c r="K22" i="177"/>
  <c r="K23" i="177"/>
  <c r="K24" i="177"/>
  <c r="K25" i="177"/>
  <c r="K26" i="177"/>
  <c r="K27" i="177"/>
  <c r="K28" i="177"/>
  <c r="K29" i="177"/>
  <c r="K30" i="177"/>
  <c r="K31" i="177"/>
  <c r="J7" i="177"/>
  <c r="J8" i="177"/>
  <c r="J9" i="177"/>
  <c r="J10" i="177"/>
  <c r="J11" i="177"/>
  <c r="J12" i="177"/>
  <c r="J13" i="177"/>
  <c r="J14" i="177"/>
  <c r="J15" i="177"/>
  <c r="J16" i="177"/>
  <c r="J17" i="177"/>
  <c r="J18" i="177"/>
  <c r="J19" i="177"/>
  <c r="J20" i="177"/>
  <c r="J21" i="177"/>
  <c r="J22" i="177"/>
  <c r="J23" i="177"/>
  <c r="J24" i="177"/>
  <c r="J25" i="177"/>
  <c r="J26" i="177"/>
  <c r="J27" i="177"/>
  <c r="J28" i="177"/>
  <c r="J29" i="177"/>
  <c r="J30" i="177"/>
  <c r="J31" i="177"/>
  <c r="F7" i="177"/>
  <c r="F8" i="177"/>
  <c r="F9" i="177"/>
  <c r="F10" i="177"/>
  <c r="F11" i="177"/>
  <c r="F12" i="177"/>
  <c r="F13" i="177"/>
  <c r="F14" i="177"/>
  <c r="F15" i="177"/>
  <c r="F16" i="177"/>
  <c r="F17" i="177"/>
  <c r="F18" i="177"/>
  <c r="F19" i="177"/>
  <c r="F20" i="177"/>
  <c r="F21" i="177"/>
  <c r="F22" i="177"/>
  <c r="F23" i="177"/>
  <c r="F24" i="177"/>
  <c r="F25" i="177"/>
  <c r="F26" i="177"/>
  <c r="F27" i="177"/>
  <c r="F28" i="177"/>
  <c r="F29" i="177"/>
  <c r="F30" i="177"/>
  <c r="F31" i="177"/>
  <c r="S9" i="175"/>
  <c r="S10" i="175"/>
  <c r="S11" i="175"/>
  <c r="S12" i="175"/>
  <c r="S13" i="175"/>
  <c r="S14" i="175"/>
  <c r="S15" i="175"/>
  <c r="S16" i="175"/>
  <c r="S17" i="175"/>
  <c r="S18" i="175"/>
  <c r="S19" i="175"/>
  <c r="S20" i="175"/>
  <c r="S21" i="175"/>
  <c r="S22" i="175"/>
  <c r="S23" i="175"/>
  <c r="S24" i="175"/>
  <c r="S25" i="175"/>
  <c r="S26" i="175"/>
  <c r="S27" i="175"/>
  <c r="S28" i="175"/>
  <c r="S29" i="175"/>
  <c r="S30" i="175"/>
  <c r="S31" i="175"/>
  <c r="S32" i="175"/>
  <c r="S33" i="175"/>
  <c r="S34" i="175"/>
  <c r="S35" i="175"/>
  <c r="S36" i="175"/>
  <c r="S37" i="175"/>
  <c r="S38" i="175"/>
  <c r="S39" i="175"/>
  <c r="S40" i="175"/>
  <c r="S41" i="175"/>
  <c r="S42" i="175"/>
  <c r="S43" i="175"/>
  <c r="S44" i="175"/>
  <c r="S45" i="175"/>
  <c r="S46" i="175"/>
  <c r="S47" i="175"/>
  <c r="S48" i="175"/>
  <c r="S49" i="175"/>
  <c r="S50" i="175"/>
  <c r="S51" i="175"/>
  <c r="S52" i="175"/>
  <c r="S53" i="175"/>
  <c r="S8" i="175"/>
  <c r="P8" i="175"/>
  <c r="P9" i="175"/>
  <c r="P10" i="175"/>
  <c r="P11" i="175"/>
  <c r="P12" i="175"/>
  <c r="P13" i="175"/>
  <c r="P14" i="175"/>
  <c r="P15" i="175"/>
  <c r="P16" i="175"/>
  <c r="P17" i="175"/>
  <c r="P18" i="175"/>
  <c r="P19" i="175"/>
  <c r="P20" i="175"/>
  <c r="P21" i="175"/>
  <c r="P22" i="175"/>
  <c r="P23" i="175"/>
  <c r="P24" i="175"/>
  <c r="P25" i="175"/>
  <c r="P26" i="175"/>
  <c r="P27" i="175"/>
  <c r="P28" i="175"/>
  <c r="P29" i="175"/>
  <c r="P30" i="175"/>
  <c r="P31" i="175"/>
  <c r="P32" i="175"/>
  <c r="P33" i="175"/>
  <c r="P34" i="175"/>
  <c r="P35" i="175"/>
  <c r="P36" i="175"/>
  <c r="P37" i="175"/>
  <c r="P38" i="175"/>
  <c r="P39" i="175"/>
  <c r="P40" i="175"/>
  <c r="P41" i="175"/>
  <c r="P42" i="175"/>
  <c r="P43" i="175"/>
  <c r="P44" i="175"/>
  <c r="P45" i="175"/>
  <c r="P46" i="175"/>
  <c r="P47" i="175"/>
  <c r="P48" i="175"/>
  <c r="P49" i="175"/>
  <c r="P50" i="175"/>
  <c r="P51" i="175"/>
  <c r="P52" i="175"/>
  <c r="P53" i="175"/>
  <c r="O8" i="175"/>
  <c r="O9" i="175"/>
  <c r="O10" i="175"/>
  <c r="O11" i="175"/>
  <c r="O12" i="175"/>
  <c r="O13" i="175"/>
  <c r="O14" i="175"/>
  <c r="O15" i="175"/>
  <c r="O16" i="175"/>
  <c r="O17" i="175"/>
  <c r="O18" i="175"/>
  <c r="O19" i="175"/>
  <c r="O20" i="175"/>
  <c r="O21" i="175"/>
  <c r="O22" i="175"/>
  <c r="O23" i="175"/>
  <c r="O24" i="175"/>
  <c r="O25" i="175"/>
  <c r="O26" i="175"/>
  <c r="O27" i="175"/>
  <c r="O28" i="175"/>
  <c r="O29" i="175"/>
  <c r="O30" i="175"/>
  <c r="O31" i="175"/>
  <c r="O32" i="175"/>
  <c r="O33" i="175"/>
  <c r="O34" i="175"/>
  <c r="O35" i="175"/>
  <c r="O36" i="175"/>
  <c r="O37" i="175"/>
  <c r="O38" i="175"/>
  <c r="O39" i="175"/>
  <c r="O40" i="175"/>
  <c r="O41" i="175"/>
  <c r="O42" i="175"/>
  <c r="O43" i="175"/>
  <c r="O44" i="175"/>
  <c r="O45" i="175"/>
  <c r="O46" i="175"/>
  <c r="O47" i="175"/>
  <c r="O48" i="175"/>
  <c r="O49" i="175"/>
  <c r="O50" i="175"/>
  <c r="O51" i="175"/>
  <c r="O52" i="175"/>
  <c r="O53" i="175"/>
  <c r="N8" i="175"/>
  <c r="N9" i="175"/>
  <c r="N10" i="175"/>
  <c r="N11" i="175"/>
  <c r="N12" i="175"/>
  <c r="N13" i="175"/>
  <c r="N14" i="175"/>
  <c r="N15" i="175"/>
  <c r="N16" i="175"/>
  <c r="N17" i="175"/>
  <c r="N18" i="175"/>
  <c r="N19" i="175"/>
  <c r="N20" i="175"/>
  <c r="N21" i="175"/>
  <c r="N22" i="175"/>
  <c r="N23" i="175"/>
  <c r="N24" i="175"/>
  <c r="N25" i="175"/>
  <c r="N26" i="175"/>
  <c r="N27" i="175"/>
  <c r="N28" i="175"/>
  <c r="N29" i="175"/>
  <c r="N30" i="175"/>
  <c r="N31" i="175"/>
  <c r="N32" i="175"/>
  <c r="N33" i="175"/>
  <c r="N34" i="175"/>
  <c r="N35" i="175"/>
  <c r="N36" i="175"/>
  <c r="N37" i="175"/>
  <c r="N38" i="175"/>
  <c r="N39" i="175"/>
  <c r="N40" i="175"/>
  <c r="N41" i="175"/>
  <c r="N42" i="175"/>
  <c r="N43" i="175"/>
  <c r="N44" i="175"/>
  <c r="N45" i="175"/>
  <c r="N46" i="175"/>
  <c r="N47" i="175"/>
  <c r="N48" i="175"/>
  <c r="N49" i="175"/>
  <c r="N50" i="175"/>
  <c r="N51" i="175"/>
  <c r="N52" i="175"/>
  <c r="N53" i="175"/>
  <c r="J8" i="175"/>
  <c r="J9" i="175"/>
  <c r="J10" i="175"/>
  <c r="J11" i="175"/>
  <c r="J12" i="175"/>
  <c r="J13" i="175"/>
  <c r="J14" i="175"/>
  <c r="J15" i="175"/>
  <c r="J16" i="175"/>
  <c r="J17" i="175"/>
  <c r="J18" i="175"/>
  <c r="J19" i="175"/>
  <c r="J20" i="175"/>
  <c r="J21" i="175"/>
  <c r="J22" i="175"/>
  <c r="J23" i="175"/>
  <c r="J24" i="175"/>
  <c r="J25" i="175"/>
  <c r="J26" i="175"/>
  <c r="J27" i="175"/>
  <c r="J28" i="175"/>
  <c r="J29" i="175"/>
  <c r="J30" i="175"/>
  <c r="J31" i="175"/>
  <c r="J32" i="175"/>
  <c r="J33" i="175"/>
  <c r="J34" i="175"/>
  <c r="J35" i="175"/>
  <c r="J36" i="175"/>
  <c r="J37" i="175"/>
  <c r="J38" i="175"/>
  <c r="J39" i="175"/>
  <c r="J40" i="175"/>
  <c r="J41" i="175"/>
  <c r="J42" i="175"/>
  <c r="J43" i="175"/>
  <c r="J44" i="175"/>
  <c r="J45" i="175"/>
  <c r="J46" i="175"/>
  <c r="J47" i="175"/>
  <c r="J48" i="175"/>
  <c r="J49" i="175"/>
  <c r="J50" i="175"/>
  <c r="J51" i="175"/>
  <c r="J52" i="175"/>
  <c r="J53" i="175"/>
  <c r="E7" i="174"/>
  <c r="E13" i="174" s="1"/>
  <c r="G7" i="174"/>
  <c r="H7" i="174"/>
  <c r="H13" i="174" s="1"/>
  <c r="I7" i="174"/>
  <c r="I13" i="174" s="1"/>
  <c r="D7" i="174"/>
  <c r="D13" i="174" s="1"/>
  <c r="L8" i="174"/>
  <c r="L9" i="174"/>
  <c r="L10" i="174"/>
  <c r="L11" i="174"/>
  <c r="L12" i="174"/>
  <c r="K8" i="174"/>
  <c r="K9" i="174"/>
  <c r="K10" i="174"/>
  <c r="K11" i="174"/>
  <c r="K12" i="174"/>
  <c r="J8" i="174"/>
  <c r="J9" i="174"/>
  <c r="J10" i="174"/>
  <c r="J11" i="174"/>
  <c r="J12" i="174"/>
  <c r="F8" i="174"/>
  <c r="F9" i="174"/>
  <c r="F10" i="174"/>
  <c r="F11" i="174"/>
  <c r="F12" i="174"/>
  <c r="E10" i="172"/>
  <c r="G10" i="172"/>
  <c r="H10" i="172"/>
  <c r="I10" i="172"/>
  <c r="D10" i="172"/>
  <c r="E7" i="172"/>
  <c r="G7" i="172"/>
  <c r="H7" i="172"/>
  <c r="I7" i="172"/>
  <c r="D7" i="172"/>
  <c r="L8" i="172"/>
  <c r="L9" i="172"/>
  <c r="L11" i="172"/>
  <c r="L12" i="172"/>
  <c r="L13" i="172"/>
  <c r="L14" i="172"/>
  <c r="L15" i="172"/>
  <c r="L16" i="172"/>
  <c r="L17" i="172"/>
  <c r="L18" i="172"/>
  <c r="L19" i="172"/>
  <c r="L20" i="172"/>
  <c r="L21" i="172"/>
  <c r="L22" i="172"/>
  <c r="L23" i="172"/>
  <c r="L24" i="172"/>
  <c r="L25" i="172"/>
  <c r="L26" i="172"/>
  <c r="L27" i="172"/>
  <c r="L28" i="172"/>
  <c r="L29" i="172"/>
  <c r="L30" i="172"/>
  <c r="L31" i="172"/>
  <c r="L32" i="172"/>
  <c r="L33" i="172"/>
  <c r="L34" i="172"/>
  <c r="L35" i="172"/>
  <c r="L36" i="172"/>
  <c r="K8" i="172"/>
  <c r="K9" i="172"/>
  <c r="K11" i="172"/>
  <c r="K12" i="172"/>
  <c r="K13" i="172"/>
  <c r="K14" i="172"/>
  <c r="K15" i="172"/>
  <c r="K16" i="172"/>
  <c r="K17" i="172"/>
  <c r="K18" i="172"/>
  <c r="K19" i="172"/>
  <c r="K20" i="172"/>
  <c r="K21" i="172"/>
  <c r="K22" i="172"/>
  <c r="K23" i="172"/>
  <c r="K24" i="172"/>
  <c r="K25" i="172"/>
  <c r="K26" i="172"/>
  <c r="K27" i="172"/>
  <c r="K28" i="172"/>
  <c r="K29" i="172"/>
  <c r="K30" i="172"/>
  <c r="K31" i="172"/>
  <c r="K32" i="172"/>
  <c r="K33" i="172"/>
  <c r="K34" i="172"/>
  <c r="K35" i="172"/>
  <c r="K36" i="172"/>
  <c r="J8" i="172"/>
  <c r="J9" i="172"/>
  <c r="J11" i="172"/>
  <c r="J12" i="172"/>
  <c r="J13" i="172"/>
  <c r="J14" i="172"/>
  <c r="J15" i="172"/>
  <c r="J16" i="172"/>
  <c r="J17" i="172"/>
  <c r="J18" i="172"/>
  <c r="J19" i="172"/>
  <c r="J20" i="172"/>
  <c r="J21" i="172"/>
  <c r="J22" i="172"/>
  <c r="J23" i="172"/>
  <c r="J24" i="172"/>
  <c r="J25" i="172"/>
  <c r="J26" i="172"/>
  <c r="J27" i="172"/>
  <c r="J28" i="172"/>
  <c r="J29" i="172"/>
  <c r="J30" i="172"/>
  <c r="J31" i="172"/>
  <c r="J32" i="172"/>
  <c r="J33" i="172"/>
  <c r="J34" i="172"/>
  <c r="J35" i="172"/>
  <c r="J36" i="172"/>
  <c r="F8" i="172"/>
  <c r="F9" i="172"/>
  <c r="F11" i="172"/>
  <c r="F12" i="172"/>
  <c r="F13" i="172"/>
  <c r="F14" i="172"/>
  <c r="F15" i="172"/>
  <c r="F16" i="172"/>
  <c r="F17" i="172"/>
  <c r="F18" i="172"/>
  <c r="F19" i="172"/>
  <c r="F20" i="172"/>
  <c r="F21" i="172"/>
  <c r="F22" i="172"/>
  <c r="F23" i="172"/>
  <c r="F24" i="172"/>
  <c r="F25" i="172"/>
  <c r="F26" i="172"/>
  <c r="F27" i="172"/>
  <c r="F28" i="172"/>
  <c r="F29" i="172"/>
  <c r="F30" i="172"/>
  <c r="F31" i="172"/>
  <c r="F32" i="172"/>
  <c r="F33" i="172"/>
  <c r="F34" i="172"/>
  <c r="F35" i="172"/>
  <c r="F36" i="172"/>
  <c r="E6" i="173"/>
  <c r="G6" i="173"/>
  <c r="H6" i="173"/>
  <c r="I6" i="173"/>
  <c r="D6" i="173"/>
  <c r="L7" i="173"/>
  <c r="L8" i="173"/>
  <c r="L9" i="173"/>
  <c r="L10" i="173"/>
  <c r="L11" i="173"/>
  <c r="L12" i="173"/>
  <c r="L13" i="173"/>
  <c r="L14" i="173"/>
  <c r="L15" i="173"/>
  <c r="L16" i="173"/>
  <c r="L17" i="173"/>
  <c r="L18" i="173"/>
  <c r="L19" i="173"/>
  <c r="L20" i="173"/>
  <c r="L21" i="173"/>
  <c r="L22" i="173"/>
  <c r="L23" i="173"/>
  <c r="L24" i="173"/>
  <c r="L25" i="173"/>
  <c r="L26" i="173"/>
  <c r="L27" i="173"/>
  <c r="L28" i="173"/>
  <c r="L29" i="173"/>
  <c r="L30" i="173"/>
  <c r="L31" i="173"/>
  <c r="K7" i="173"/>
  <c r="K8" i="173"/>
  <c r="K9" i="173"/>
  <c r="K10" i="173"/>
  <c r="K11" i="173"/>
  <c r="K12" i="173"/>
  <c r="K13" i="173"/>
  <c r="K14" i="173"/>
  <c r="K15" i="173"/>
  <c r="K16" i="173"/>
  <c r="K17" i="173"/>
  <c r="K18" i="173"/>
  <c r="K19" i="173"/>
  <c r="K20" i="173"/>
  <c r="K21" i="173"/>
  <c r="K22" i="173"/>
  <c r="K23" i="173"/>
  <c r="K24" i="173"/>
  <c r="K25" i="173"/>
  <c r="K26" i="173"/>
  <c r="K27" i="173"/>
  <c r="K28" i="173"/>
  <c r="K29" i="173"/>
  <c r="K30" i="173"/>
  <c r="K31" i="173"/>
  <c r="J7" i="173"/>
  <c r="J8" i="173"/>
  <c r="J9" i="173"/>
  <c r="J10" i="173"/>
  <c r="J11" i="173"/>
  <c r="J12" i="173"/>
  <c r="J13" i="173"/>
  <c r="J14" i="173"/>
  <c r="J15" i="173"/>
  <c r="J16" i="173"/>
  <c r="J17" i="173"/>
  <c r="J18" i="173"/>
  <c r="J19" i="173"/>
  <c r="J20" i="173"/>
  <c r="J21" i="173"/>
  <c r="J22" i="173"/>
  <c r="J23" i="173"/>
  <c r="J24" i="173"/>
  <c r="J25" i="173"/>
  <c r="J26" i="173"/>
  <c r="J27" i="173"/>
  <c r="J28" i="173"/>
  <c r="J29" i="173"/>
  <c r="J30" i="173"/>
  <c r="J31" i="173"/>
  <c r="F7" i="173"/>
  <c r="F8" i="173"/>
  <c r="F9" i="173"/>
  <c r="F10" i="173"/>
  <c r="F11" i="173"/>
  <c r="F12" i="173"/>
  <c r="F13" i="173"/>
  <c r="F14" i="173"/>
  <c r="F15" i="173"/>
  <c r="F16" i="173"/>
  <c r="F17" i="173"/>
  <c r="F18" i="173"/>
  <c r="F19" i="173"/>
  <c r="F20" i="173"/>
  <c r="F21" i="173"/>
  <c r="F22" i="173"/>
  <c r="F23" i="173"/>
  <c r="F24" i="173"/>
  <c r="F25" i="173"/>
  <c r="F26" i="173"/>
  <c r="F27" i="173"/>
  <c r="F28" i="173"/>
  <c r="F29" i="173"/>
  <c r="F30" i="173"/>
  <c r="F31" i="173"/>
  <c r="I7" i="171"/>
  <c r="I17" i="171" s="1"/>
  <c r="K7" i="171"/>
  <c r="L7" i="171"/>
  <c r="L17" i="171" s="1"/>
  <c r="M7" i="171"/>
  <c r="M17" i="171" s="1"/>
  <c r="H7" i="171"/>
  <c r="H17" i="171" s="1"/>
  <c r="S9" i="171"/>
  <c r="S10" i="171"/>
  <c r="S11" i="171"/>
  <c r="S12" i="171"/>
  <c r="S13" i="171"/>
  <c r="S14" i="171"/>
  <c r="S15" i="171"/>
  <c r="S16" i="171"/>
  <c r="S8" i="171"/>
  <c r="P8" i="171"/>
  <c r="P9" i="171"/>
  <c r="P10" i="171"/>
  <c r="P11" i="171"/>
  <c r="P12" i="171"/>
  <c r="P13" i="171"/>
  <c r="P14" i="171"/>
  <c r="P15" i="171"/>
  <c r="P16" i="171"/>
  <c r="O8" i="171"/>
  <c r="O9" i="171"/>
  <c r="O10" i="171"/>
  <c r="O11" i="171"/>
  <c r="O12" i="171"/>
  <c r="O13" i="171"/>
  <c r="O14" i="171"/>
  <c r="O15" i="171"/>
  <c r="O16" i="171"/>
  <c r="N8" i="171"/>
  <c r="N9" i="171"/>
  <c r="N10" i="171"/>
  <c r="N11" i="171"/>
  <c r="N12" i="171"/>
  <c r="N13" i="171"/>
  <c r="N14" i="171"/>
  <c r="N15" i="171"/>
  <c r="N16" i="171"/>
  <c r="J8" i="171"/>
  <c r="J9" i="171"/>
  <c r="J10" i="171"/>
  <c r="J11" i="171"/>
  <c r="J12" i="171"/>
  <c r="J13" i="171"/>
  <c r="J14" i="171"/>
  <c r="J15" i="171"/>
  <c r="J16" i="171"/>
  <c r="E7" i="170"/>
  <c r="E11" i="170" s="1"/>
  <c r="G7" i="170"/>
  <c r="H7" i="170"/>
  <c r="H11" i="170" s="1"/>
  <c r="I7" i="170"/>
  <c r="I11" i="170" s="1"/>
  <c r="D7" i="170"/>
  <c r="D11" i="170" s="1"/>
  <c r="L8" i="170"/>
  <c r="L9" i="170"/>
  <c r="L10" i="170"/>
  <c r="K8" i="170"/>
  <c r="K9" i="170"/>
  <c r="K10" i="170"/>
  <c r="J8" i="170"/>
  <c r="J9" i="170"/>
  <c r="J10" i="170"/>
  <c r="F8" i="170"/>
  <c r="F9" i="170"/>
  <c r="F10" i="170"/>
  <c r="E11" i="168"/>
  <c r="G11" i="168"/>
  <c r="H11" i="168"/>
  <c r="I11" i="168"/>
  <c r="D11" i="168"/>
  <c r="E7" i="168"/>
  <c r="G7" i="168"/>
  <c r="H7" i="168"/>
  <c r="I7" i="168"/>
  <c r="D7" i="168"/>
  <c r="L8" i="168"/>
  <c r="L9" i="168"/>
  <c r="L10" i="168"/>
  <c r="L12" i="168"/>
  <c r="L13" i="168"/>
  <c r="L14" i="168"/>
  <c r="K8" i="168"/>
  <c r="K9" i="168"/>
  <c r="K10" i="168"/>
  <c r="K12" i="168"/>
  <c r="K13" i="168"/>
  <c r="K14" i="168"/>
  <c r="J8" i="168"/>
  <c r="J9" i="168"/>
  <c r="J10" i="168"/>
  <c r="J12" i="168"/>
  <c r="J13" i="168"/>
  <c r="J14" i="168"/>
  <c r="F8" i="168"/>
  <c r="F9" i="168"/>
  <c r="F10" i="168"/>
  <c r="F12" i="168"/>
  <c r="F11" i="168" s="1"/>
  <c r="F13" i="168"/>
  <c r="F14" i="168"/>
  <c r="E6" i="169"/>
  <c r="G6" i="169"/>
  <c r="H6" i="169"/>
  <c r="I6" i="169"/>
  <c r="D6" i="169"/>
  <c r="L7" i="169"/>
  <c r="L8" i="169"/>
  <c r="L9" i="169"/>
  <c r="L10" i="169"/>
  <c r="L11" i="169"/>
  <c r="L12" i="169"/>
  <c r="L13" i="169"/>
  <c r="L14" i="169"/>
  <c r="L15" i="169"/>
  <c r="L16" i="169"/>
  <c r="L17" i="169"/>
  <c r="L18" i="169"/>
  <c r="L19" i="169"/>
  <c r="L20" i="169"/>
  <c r="L21" i="169"/>
  <c r="L22" i="169"/>
  <c r="L23" i="169"/>
  <c r="L24" i="169"/>
  <c r="L25" i="169"/>
  <c r="K7" i="169"/>
  <c r="K8" i="169"/>
  <c r="K9" i="169"/>
  <c r="K10" i="169"/>
  <c r="K11" i="169"/>
  <c r="K12" i="169"/>
  <c r="K13" i="169"/>
  <c r="K14" i="169"/>
  <c r="K15" i="169"/>
  <c r="K16" i="169"/>
  <c r="K17" i="169"/>
  <c r="K18" i="169"/>
  <c r="K19" i="169"/>
  <c r="K20" i="169"/>
  <c r="K21" i="169"/>
  <c r="K22" i="169"/>
  <c r="K23" i="169"/>
  <c r="K24" i="169"/>
  <c r="K25" i="169"/>
  <c r="J7" i="169"/>
  <c r="J8" i="169"/>
  <c r="J9" i="169"/>
  <c r="J10" i="169"/>
  <c r="J11" i="169"/>
  <c r="J12" i="169"/>
  <c r="J13" i="169"/>
  <c r="J14" i="169"/>
  <c r="J15" i="169"/>
  <c r="J16" i="169"/>
  <c r="J17" i="169"/>
  <c r="J18" i="169"/>
  <c r="J19" i="169"/>
  <c r="J20" i="169"/>
  <c r="J21" i="169"/>
  <c r="J22" i="169"/>
  <c r="J23" i="169"/>
  <c r="J24" i="169"/>
  <c r="J25" i="169"/>
  <c r="F7" i="169"/>
  <c r="F8" i="169"/>
  <c r="F9" i="169"/>
  <c r="F10" i="169"/>
  <c r="F11" i="169"/>
  <c r="F12" i="169"/>
  <c r="F13" i="169"/>
  <c r="F14" i="169"/>
  <c r="F15" i="169"/>
  <c r="F16" i="169"/>
  <c r="F17" i="169"/>
  <c r="F18" i="169"/>
  <c r="F19" i="169"/>
  <c r="F20" i="169"/>
  <c r="F21" i="169"/>
  <c r="F22" i="169"/>
  <c r="F23" i="169"/>
  <c r="F24" i="169"/>
  <c r="F25" i="169"/>
  <c r="I7" i="167"/>
  <c r="I18" i="167" s="1"/>
  <c r="K7" i="167"/>
  <c r="L7" i="167"/>
  <c r="L18" i="167" s="1"/>
  <c r="M7" i="167"/>
  <c r="M18" i="167" s="1"/>
  <c r="H7" i="167"/>
  <c r="H18" i="167" s="1"/>
  <c r="S9" i="167"/>
  <c r="S10" i="167"/>
  <c r="S11" i="167"/>
  <c r="S12" i="167"/>
  <c r="S13" i="167"/>
  <c r="S14" i="167"/>
  <c r="S15" i="167"/>
  <c r="S16" i="167"/>
  <c r="S17" i="167"/>
  <c r="S8" i="167"/>
  <c r="P8" i="167"/>
  <c r="P9" i="167"/>
  <c r="P10" i="167"/>
  <c r="P11" i="167"/>
  <c r="P12" i="167"/>
  <c r="P13" i="167"/>
  <c r="P14" i="167"/>
  <c r="P15" i="167"/>
  <c r="P16" i="167"/>
  <c r="P17" i="167"/>
  <c r="O8" i="167"/>
  <c r="O9" i="167"/>
  <c r="O10" i="167"/>
  <c r="O11" i="167"/>
  <c r="O12" i="167"/>
  <c r="O13" i="167"/>
  <c r="O14" i="167"/>
  <c r="O15" i="167"/>
  <c r="O16" i="167"/>
  <c r="O17" i="167"/>
  <c r="N8" i="167"/>
  <c r="N9" i="167"/>
  <c r="N10" i="167"/>
  <c r="N11" i="167"/>
  <c r="N12" i="167"/>
  <c r="N13" i="167"/>
  <c r="N14" i="167"/>
  <c r="N15" i="167"/>
  <c r="N16" i="167"/>
  <c r="N17" i="167"/>
  <c r="J8" i="167"/>
  <c r="J9" i="167"/>
  <c r="J10" i="167"/>
  <c r="J11" i="167"/>
  <c r="J12" i="167"/>
  <c r="J13" i="167"/>
  <c r="J14" i="167"/>
  <c r="J15" i="167"/>
  <c r="J16" i="167"/>
  <c r="J17" i="167"/>
  <c r="E7" i="166"/>
  <c r="E13" i="166" s="1"/>
  <c r="G7" i="166"/>
  <c r="G13" i="166" s="1"/>
  <c r="H7" i="166"/>
  <c r="H13" i="166" s="1"/>
  <c r="I7" i="166"/>
  <c r="I13" i="166" s="1"/>
  <c r="D7" i="166"/>
  <c r="D13" i="166" s="1"/>
  <c r="L8" i="166"/>
  <c r="L9" i="166"/>
  <c r="L10" i="166"/>
  <c r="L11" i="166"/>
  <c r="L12" i="166"/>
  <c r="K8" i="166"/>
  <c r="K9" i="166"/>
  <c r="K10" i="166"/>
  <c r="K11" i="166"/>
  <c r="K12" i="166"/>
  <c r="J8" i="166"/>
  <c r="J9" i="166"/>
  <c r="J10" i="166"/>
  <c r="J11" i="166"/>
  <c r="J12" i="166"/>
  <c r="F8" i="166"/>
  <c r="F9" i="166"/>
  <c r="F10" i="166"/>
  <c r="F11" i="166"/>
  <c r="F12" i="166"/>
  <c r="E9" i="164"/>
  <c r="G9" i="164"/>
  <c r="H9" i="164"/>
  <c r="I9" i="164"/>
  <c r="D9" i="164"/>
  <c r="E7" i="164"/>
  <c r="G7" i="164"/>
  <c r="H7" i="164"/>
  <c r="I7" i="164"/>
  <c r="D7" i="164"/>
  <c r="L8" i="164"/>
  <c r="L10" i="164"/>
  <c r="L11" i="164"/>
  <c r="L12" i="164"/>
  <c r="L13" i="164"/>
  <c r="K8" i="164"/>
  <c r="K10" i="164"/>
  <c r="K11" i="164"/>
  <c r="K12" i="164"/>
  <c r="K13" i="164"/>
  <c r="J8" i="164"/>
  <c r="J10" i="164"/>
  <c r="J11" i="164"/>
  <c r="J12" i="164"/>
  <c r="J13" i="164"/>
  <c r="F8" i="164"/>
  <c r="F7" i="164" s="1"/>
  <c r="F10" i="164"/>
  <c r="F11" i="164"/>
  <c r="F12" i="164"/>
  <c r="F13" i="164"/>
  <c r="E6" i="165"/>
  <c r="G6" i="165"/>
  <c r="H6" i="165"/>
  <c r="I6" i="165"/>
  <c r="D6" i="165"/>
  <c r="L7" i="165"/>
  <c r="L8" i="165"/>
  <c r="L9" i="165"/>
  <c r="L10" i="165"/>
  <c r="K7" i="165"/>
  <c r="K8" i="165"/>
  <c r="K9" i="165"/>
  <c r="K10" i="165"/>
  <c r="J7" i="165"/>
  <c r="J8" i="165"/>
  <c r="J9" i="165"/>
  <c r="J10" i="165"/>
  <c r="F7" i="165"/>
  <c r="F8" i="165"/>
  <c r="F9" i="165"/>
  <c r="F10" i="165"/>
  <c r="I7" i="163"/>
  <c r="I19" i="163" s="1"/>
  <c r="K7" i="163"/>
  <c r="L7" i="163"/>
  <c r="L19" i="163" s="1"/>
  <c r="M7" i="163"/>
  <c r="M19" i="163" s="1"/>
  <c r="H7" i="163"/>
  <c r="H19" i="163" s="1"/>
  <c r="S9" i="163"/>
  <c r="S10" i="163"/>
  <c r="S11" i="163"/>
  <c r="S12" i="163"/>
  <c r="S13" i="163"/>
  <c r="S14" i="163"/>
  <c r="S15" i="163"/>
  <c r="S16" i="163"/>
  <c r="S17" i="163"/>
  <c r="S18" i="163"/>
  <c r="S8" i="163"/>
  <c r="P8" i="163"/>
  <c r="P9" i="163"/>
  <c r="P10" i="163"/>
  <c r="P11" i="163"/>
  <c r="P12" i="163"/>
  <c r="P13" i="163"/>
  <c r="P14" i="163"/>
  <c r="P15" i="163"/>
  <c r="P16" i="163"/>
  <c r="P17" i="163"/>
  <c r="P18" i="163"/>
  <c r="O8" i="163"/>
  <c r="O9" i="163"/>
  <c r="O10" i="163"/>
  <c r="O11" i="163"/>
  <c r="O12" i="163"/>
  <c r="O13" i="163"/>
  <c r="O14" i="163"/>
  <c r="O15" i="163"/>
  <c r="O16" i="163"/>
  <c r="O17" i="163"/>
  <c r="O18" i="163"/>
  <c r="N8" i="163"/>
  <c r="N9" i="163"/>
  <c r="N10" i="163"/>
  <c r="N11" i="163"/>
  <c r="N12" i="163"/>
  <c r="N13" i="163"/>
  <c r="N14" i="163"/>
  <c r="N15" i="163"/>
  <c r="N16" i="163"/>
  <c r="N17" i="163"/>
  <c r="N18" i="163"/>
  <c r="J8" i="163"/>
  <c r="J9" i="163"/>
  <c r="J10" i="163"/>
  <c r="J11" i="163"/>
  <c r="J12" i="163"/>
  <c r="J13" i="163"/>
  <c r="J14" i="163"/>
  <c r="J15" i="163"/>
  <c r="J16" i="163"/>
  <c r="J17" i="163"/>
  <c r="J18" i="163"/>
  <c r="E7" i="162"/>
  <c r="E11" i="162" s="1"/>
  <c r="G7" i="162"/>
  <c r="H7" i="162"/>
  <c r="H11" i="162" s="1"/>
  <c r="I7" i="162"/>
  <c r="I11" i="162" s="1"/>
  <c r="D7" i="162"/>
  <c r="D11" i="162" s="1"/>
  <c r="L8" i="162"/>
  <c r="L9" i="162"/>
  <c r="L10" i="162"/>
  <c r="K8" i="162"/>
  <c r="K9" i="162"/>
  <c r="K10" i="162"/>
  <c r="J8" i="162"/>
  <c r="J9" i="162"/>
  <c r="J10" i="162"/>
  <c r="F8" i="162"/>
  <c r="F9" i="162"/>
  <c r="F10" i="162"/>
  <c r="E9" i="160"/>
  <c r="G9" i="160"/>
  <c r="H9" i="160"/>
  <c r="I9" i="160"/>
  <c r="D9" i="160"/>
  <c r="E7" i="160"/>
  <c r="G7" i="160"/>
  <c r="H7" i="160"/>
  <c r="I7" i="160"/>
  <c r="D7" i="160"/>
  <c r="L8" i="160"/>
  <c r="L10" i="160"/>
  <c r="L11" i="160"/>
  <c r="L12" i="160"/>
  <c r="K8" i="160"/>
  <c r="K10" i="160"/>
  <c r="K11" i="160"/>
  <c r="K12" i="160"/>
  <c r="J8" i="160"/>
  <c r="J10" i="160"/>
  <c r="J11" i="160"/>
  <c r="J12" i="160"/>
  <c r="F8" i="160"/>
  <c r="F7" i="160" s="1"/>
  <c r="F10" i="160"/>
  <c r="F9" i="160" s="1"/>
  <c r="F11" i="160"/>
  <c r="F12" i="160"/>
  <c r="E6" i="161"/>
  <c r="G6" i="161"/>
  <c r="H6" i="161"/>
  <c r="I6" i="161"/>
  <c r="D6" i="161"/>
  <c r="L7" i="161"/>
  <c r="L8" i="161"/>
  <c r="L9" i="161"/>
  <c r="K7" i="161"/>
  <c r="K8" i="161"/>
  <c r="K9" i="161"/>
  <c r="J7" i="161"/>
  <c r="J8" i="161"/>
  <c r="J9" i="161"/>
  <c r="F7" i="161"/>
  <c r="F8" i="161"/>
  <c r="F9" i="161"/>
  <c r="I7" i="159"/>
  <c r="I26" i="159" s="1"/>
  <c r="K7" i="159"/>
  <c r="L7" i="159"/>
  <c r="L26" i="159" s="1"/>
  <c r="M7" i="159"/>
  <c r="M26" i="159" s="1"/>
  <c r="H7" i="159"/>
  <c r="H26" i="159" s="1"/>
  <c r="S9" i="159"/>
  <c r="S10" i="159"/>
  <c r="S11" i="159"/>
  <c r="S12" i="159"/>
  <c r="S13" i="159"/>
  <c r="S14" i="159"/>
  <c r="S15" i="159"/>
  <c r="S16" i="159"/>
  <c r="S17" i="159"/>
  <c r="S18" i="159"/>
  <c r="S19" i="159"/>
  <c r="S20" i="159"/>
  <c r="S21" i="159"/>
  <c r="S22" i="159"/>
  <c r="S23" i="159"/>
  <c r="S24" i="159"/>
  <c r="S25" i="159"/>
  <c r="S8" i="159"/>
  <c r="P8" i="159"/>
  <c r="P9" i="159"/>
  <c r="P10" i="159"/>
  <c r="P11" i="159"/>
  <c r="P12" i="159"/>
  <c r="P13" i="159"/>
  <c r="P14" i="159"/>
  <c r="P15" i="159"/>
  <c r="P16" i="159"/>
  <c r="P17" i="159"/>
  <c r="P18" i="159"/>
  <c r="P19" i="159"/>
  <c r="P20" i="159"/>
  <c r="P21" i="159"/>
  <c r="P22" i="159"/>
  <c r="P23" i="159"/>
  <c r="P24" i="159"/>
  <c r="P25" i="159"/>
  <c r="O8" i="159"/>
  <c r="O9" i="159"/>
  <c r="O10" i="159"/>
  <c r="O11" i="159"/>
  <c r="O12" i="159"/>
  <c r="O13" i="159"/>
  <c r="O14" i="159"/>
  <c r="O15" i="159"/>
  <c r="O16" i="159"/>
  <c r="O17" i="159"/>
  <c r="O18" i="159"/>
  <c r="O19" i="159"/>
  <c r="O20" i="159"/>
  <c r="O21" i="159"/>
  <c r="O22" i="159"/>
  <c r="O23" i="159"/>
  <c r="O24" i="159"/>
  <c r="O25" i="159"/>
  <c r="N8" i="159"/>
  <c r="N9" i="159"/>
  <c r="N10" i="159"/>
  <c r="N11" i="159"/>
  <c r="N12" i="159"/>
  <c r="N13" i="159"/>
  <c r="N14" i="159"/>
  <c r="N15" i="159"/>
  <c r="N16" i="159"/>
  <c r="N17" i="159"/>
  <c r="N18" i="159"/>
  <c r="N19" i="159"/>
  <c r="N20" i="159"/>
  <c r="N21" i="159"/>
  <c r="N22" i="159"/>
  <c r="N23" i="159"/>
  <c r="N24" i="159"/>
  <c r="N25" i="159"/>
  <c r="J8" i="159"/>
  <c r="J9" i="159"/>
  <c r="J10" i="159"/>
  <c r="J11" i="159"/>
  <c r="J12" i="159"/>
  <c r="J13" i="159"/>
  <c r="J14" i="159"/>
  <c r="J15" i="159"/>
  <c r="J16" i="159"/>
  <c r="J17" i="159"/>
  <c r="J18" i="159"/>
  <c r="J19" i="159"/>
  <c r="J20" i="159"/>
  <c r="J21" i="159"/>
  <c r="J22" i="159"/>
  <c r="J23" i="159"/>
  <c r="J24" i="159"/>
  <c r="J25" i="159"/>
  <c r="E7" i="158"/>
  <c r="E15" i="158" s="1"/>
  <c r="G7" i="158"/>
  <c r="H7" i="158"/>
  <c r="H15" i="158" s="1"/>
  <c r="I7" i="158"/>
  <c r="I15" i="158" s="1"/>
  <c r="D7" i="158"/>
  <c r="D15" i="158" s="1"/>
  <c r="L8" i="158"/>
  <c r="L9" i="158"/>
  <c r="L10" i="158"/>
  <c r="L11" i="158"/>
  <c r="L12" i="158"/>
  <c r="L13" i="158"/>
  <c r="L14" i="158"/>
  <c r="K8" i="158"/>
  <c r="K9" i="158"/>
  <c r="K10" i="158"/>
  <c r="K11" i="158"/>
  <c r="K12" i="158"/>
  <c r="K13" i="158"/>
  <c r="K14" i="158"/>
  <c r="J8" i="158"/>
  <c r="J9" i="158"/>
  <c r="J10" i="158"/>
  <c r="J11" i="158"/>
  <c r="J12" i="158"/>
  <c r="J13" i="158"/>
  <c r="J14" i="158"/>
  <c r="F8" i="158"/>
  <c r="F9" i="158"/>
  <c r="F10" i="158"/>
  <c r="F11" i="158"/>
  <c r="F12" i="158"/>
  <c r="F13" i="158"/>
  <c r="F14" i="158"/>
  <c r="E12" i="156"/>
  <c r="G12" i="156"/>
  <c r="H12" i="156"/>
  <c r="I12" i="156"/>
  <c r="D12" i="156"/>
  <c r="E7" i="156"/>
  <c r="G7" i="156"/>
  <c r="H7" i="156"/>
  <c r="I7" i="156"/>
  <c r="D7" i="156"/>
  <c r="L8" i="156"/>
  <c r="L9" i="156"/>
  <c r="L10" i="156"/>
  <c r="L11" i="156"/>
  <c r="L13" i="156"/>
  <c r="L14" i="156"/>
  <c r="K8" i="156"/>
  <c r="K9" i="156"/>
  <c r="K10" i="156"/>
  <c r="K11" i="156"/>
  <c r="K13" i="156"/>
  <c r="K14" i="156"/>
  <c r="J8" i="156"/>
  <c r="J9" i="156"/>
  <c r="J10" i="156"/>
  <c r="J11" i="156"/>
  <c r="J13" i="156"/>
  <c r="J14" i="156"/>
  <c r="F8" i="156"/>
  <c r="F9" i="156"/>
  <c r="F10" i="156"/>
  <c r="F11" i="156"/>
  <c r="F13" i="156"/>
  <c r="F12" i="156" s="1"/>
  <c r="F14" i="156"/>
  <c r="E6" i="157"/>
  <c r="G6" i="157"/>
  <c r="H6" i="157"/>
  <c r="I6" i="157"/>
  <c r="D6" i="157"/>
  <c r="L7" i="157"/>
  <c r="L8" i="157"/>
  <c r="L9" i="157"/>
  <c r="L10" i="157"/>
  <c r="L11" i="157"/>
  <c r="L12" i="157"/>
  <c r="L13" i="157"/>
  <c r="L14" i="157"/>
  <c r="L15" i="157"/>
  <c r="L16" i="157"/>
  <c r="L17" i="157"/>
  <c r="L18" i="157"/>
  <c r="L19" i="157"/>
  <c r="L20" i="157"/>
  <c r="L21" i="157"/>
  <c r="L22" i="157"/>
  <c r="L23" i="157"/>
  <c r="L24" i="157"/>
  <c r="L25" i="157"/>
  <c r="L26" i="157"/>
  <c r="L27" i="157"/>
  <c r="L28" i="157"/>
  <c r="L29" i="157"/>
  <c r="L30" i="157"/>
  <c r="L31" i="157"/>
  <c r="K7" i="157"/>
  <c r="K8" i="157"/>
  <c r="K9" i="157"/>
  <c r="K10" i="157"/>
  <c r="K11" i="157"/>
  <c r="K12" i="157"/>
  <c r="K13" i="157"/>
  <c r="K14" i="157"/>
  <c r="K15" i="157"/>
  <c r="K16" i="157"/>
  <c r="K17" i="157"/>
  <c r="K18" i="157"/>
  <c r="K19" i="157"/>
  <c r="K20" i="157"/>
  <c r="K21" i="157"/>
  <c r="K22" i="157"/>
  <c r="K23" i="157"/>
  <c r="K24" i="157"/>
  <c r="K25" i="157"/>
  <c r="K26" i="157"/>
  <c r="K27" i="157"/>
  <c r="K28" i="157"/>
  <c r="K29" i="157"/>
  <c r="K30" i="157"/>
  <c r="K31" i="157"/>
  <c r="J7" i="157"/>
  <c r="J8" i="157"/>
  <c r="J9" i="157"/>
  <c r="J10" i="157"/>
  <c r="J11" i="157"/>
  <c r="J12" i="157"/>
  <c r="J13" i="157"/>
  <c r="J14" i="157"/>
  <c r="J15" i="157"/>
  <c r="J16" i="157"/>
  <c r="J17" i="157"/>
  <c r="J18" i="157"/>
  <c r="J19" i="157"/>
  <c r="J20" i="157"/>
  <c r="J21" i="157"/>
  <c r="J22" i="157"/>
  <c r="J23" i="157"/>
  <c r="J24" i="157"/>
  <c r="J25" i="157"/>
  <c r="J26" i="157"/>
  <c r="J27" i="157"/>
  <c r="J28" i="157"/>
  <c r="J29" i="157"/>
  <c r="J30" i="157"/>
  <c r="J31" i="157"/>
  <c r="F7" i="157"/>
  <c r="F8" i="157"/>
  <c r="F9" i="157"/>
  <c r="F10" i="157"/>
  <c r="F11" i="157"/>
  <c r="F12" i="157"/>
  <c r="F13" i="157"/>
  <c r="F14" i="157"/>
  <c r="F15" i="157"/>
  <c r="F16" i="157"/>
  <c r="F17" i="157"/>
  <c r="F18" i="157"/>
  <c r="F19" i="157"/>
  <c r="F20" i="157"/>
  <c r="F21" i="157"/>
  <c r="F22" i="157"/>
  <c r="F23" i="157"/>
  <c r="F24" i="157"/>
  <c r="F25" i="157"/>
  <c r="F26" i="157"/>
  <c r="F27" i="157"/>
  <c r="F28" i="157"/>
  <c r="F29" i="157"/>
  <c r="F30" i="157"/>
  <c r="F31" i="157"/>
  <c r="I7" i="155"/>
  <c r="I16" i="155" s="1"/>
  <c r="K7" i="155"/>
  <c r="L7" i="155"/>
  <c r="L16" i="155" s="1"/>
  <c r="M7" i="155"/>
  <c r="M16" i="155" s="1"/>
  <c r="H7" i="155"/>
  <c r="H16" i="155" s="1"/>
  <c r="S9" i="155"/>
  <c r="S10" i="155"/>
  <c r="S11" i="155"/>
  <c r="S12" i="155"/>
  <c r="S13" i="155"/>
  <c r="S14" i="155"/>
  <c r="S15" i="155"/>
  <c r="S8" i="155"/>
  <c r="P8" i="155"/>
  <c r="P9" i="155"/>
  <c r="P10" i="155"/>
  <c r="P11" i="155"/>
  <c r="P12" i="155"/>
  <c r="P13" i="155"/>
  <c r="P14" i="155"/>
  <c r="P15" i="155"/>
  <c r="O8" i="155"/>
  <c r="O9" i="155"/>
  <c r="O10" i="155"/>
  <c r="O11" i="155"/>
  <c r="O12" i="155"/>
  <c r="O13" i="155"/>
  <c r="O14" i="155"/>
  <c r="O15" i="155"/>
  <c r="N8" i="155"/>
  <c r="N9" i="155"/>
  <c r="N10" i="155"/>
  <c r="N11" i="155"/>
  <c r="N12" i="155"/>
  <c r="N13" i="155"/>
  <c r="N14" i="155"/>
  <c r="N15" i="155"/>
  <c r="J8" i="155"/>
  <c r="J9" i="155"/>
  <c r="J10" i="155"/>
  <c r="J11" i="155"/>
  <c r="J12" i="155"/>
  <c r="J13" i="155"/>
  <c r="J14" i="155"/>
  <c r="J15" i="155"/>
  <c r="E7" i="154"/>
  <c r="E10" i="154" s="1"/>
  <c r="G7" i="154"/>
  <c r="H7" i="154"/>
  <c r="H10" i="154" s="1"/>
  <c r="I7" i="154"/>
  <c r="I10" i="154" s="1"/>
  <c r="D7" i="154"/>
  <c r="D10" i="154" s="1"/>
  <c r="L8" i="154"/>
  <c r="L9" i="154"/>
  <c r="K8" i="154"/>
  <c r="K9" i="154"/>
  <c r="J8" i="154"/>
  <c r="J9" i="154"/>
  <c r="F8" i="154"/>
  <c r="F9" i="154"/>
  <c r="E9" i="152"/>
  <c r="G9" i="152"/>
  <c r="H9" i="152"/>
  <c r="I9" i="152"/>
  <c r="D9" i="152"/>
  <c r="E7" i="152"/>
  <c r="G7" i="152"/>
  <c r="H7" i="152"/>
  <c r="I7" i="152"/>
  <c r="D7" i="152"/>
  <c r="L8" i="152"/>
  <c r="L10" i="152"/>
  <c r="L11" i="152"/>
  <c r="L12" i="152"/>
  <c r="L13" i="152"/>
  <c r="L14" i="152"/>
  <c r="L15" i="152"/>
  <c r="L16" i="152"/>
  <c r="L17" i="152"/>
  <c r="L18" i="152"/>
  <c r="L19" i="152"/>
  <c r="L20" i="152"/>
  <c r="L21" i="152"/>
  <c r="L22" i="152"/>
  <c r="L23" i="152"/>
  <c r="L24" i="152"/>
  <c r="L25" i="152"/>
  <c r="K8" i="152"/>
  <c r="K10" i="152"/>
  <c r="K11" i="152"/>
  <c r="K12" i="152"/>
  <c r="K13" i="152"/>
  <c r="K14" i="152"/>
  <c r="K15" i="152"/>
  <c r="K16" i="152"/>
  <c r="K17" i="152"/>
  <c r="K18" i="152"/>
  <c r="K19" i="152"/>
  <c r="K20" i="152"/>
  <c r="K21" i="152"/>
  <c r="K22" i="152"/>
  <c r="K23" i="152"/>
  <c r="K24" i="152"/>
  <c r="K25" i="152"/>
  <c r="J8" i="152"/>
  <c r="J10" i="152"/>
  <c r="J11" i="152"/>
  <c r="J12" i="152"/>
  <c r="J13" i="152"/>
  <c r="J14" i="152"/>
  <c r="J15" i="152"/>
  <c r="J16" i="152"/>
  <c r="J17" i="152"/>
  <c r="J18" i="152"/>
  <c r="J19" i="152"/>
  <c r="J20" i="152"/>
  <c r="J21" i="152"/>
  <c r="J22" i="152"/>
  <c r="J23" i="152"/>
  <c r="J24" i="152"/>
  <c r="J25" i="152"/>
  <c r="F8" i="152"/>
  <c r="F7" i="152" s="1"/>
  <c r="F10" i="152"/>
  <c r="F11" i="152"/>
  <c r="F12" i="152"/>
  <c r="F13" i="152"/>
  <c r="F14" i="152"/>
  <c r="F15" i="152"/>
  <c r="F16" i="152"/>
  <c r="F17" i="152"/>
  <c r="F18" i="152"/>
  <c r="F19" i="152"/>
  <c r="F20" i="152"/>
  <c r="F21" i="152"/>
  <c r="F22" i="152"/>
  <c r="F23" i="152"/>
  <c r="F24" i="152"/>
  <c r="F25" i="152"/>
  <c r="E6" i="153"/>
  <c r="G6" i="153"/>
  <c r="H6" i="153"/>
  <c r="I6" i="153"/>
  <c r="D6" i="153"/>
  <c r="L7" i="153"/>
  <c r="L8" i="153"/>
  <c r="L9" i="153"/>
  <c r="L10" i="153"/>
  <c r="L11" i="153"/>
  <c r="L12" i="153"/>
  <c r="L13" i="153"/>
  <c r="L14" i="153"/>
  <c r="L15" i="153"/>
  <c r="L16" i="153"/>
  <c r="L17" i="153"/>
  <c r="L18" i="153"/>
  <c r="L19" i="153"/>
  <c r="L20" i="153"/>
  <c r="L21" i="153"/>
  <c r="L22" i="153"/>
  <c r="L23" i="153"/>
  <c r="L24" i="153"/>
  <c r="L25" i="153"/>
  <c r="L26" i="153"/>
  <c r="L27" i="153"/>
  <c r="L28" i="153"/>
  <c r="L29" i="153"/>
  <c r="L30" i="153"/>
  <c r="K7" i="153"/>
  <c r="K8" i="153"/>
  <c r="K9" i="153"/>
  <c r="K10" i="153"/>
  <c r="K11" i="153"/>
  <c r="K12" i="153"/>
  <c r="K13" i="153"/>
  <c r="K14" i="153"/>
  <c r="K15" i="153"/>
  <c r="K16" i="153"/>
  <c r="K17" i="153"/>
  <c r="K18" i="153"/>
  <c r="K19" i="153"/>
  <c r="K20" i="153"/>
  <c r="K21" i="153"/>
  <c r="K22" i="153"/>
  <c r="K23" i="153"/>
  <c r="K24" i="153"/>
  <c r="K25" i="153"/>
  <c r="K26" i="153"/>
  <c r="K27" i="153"/>
  <c r="K28" i="153"/>
  <c r="K29" i="153"/>
  <c r="K30" i="153"/>
  <c r="J7" i="153"/>
  <c r="J8" i="153"/>
  <c r="J9" i="153"/>
  <c r="J10" i="153"/>
  <c r="J11" i="153"/>
  <c r="J12" i="153"/>
  <c r="J13" i="153"/>
  <c r="J14" i="153"/>
  <c r="J15" i="153"/>
  <c r="J16" i="153"/>
  <c r="J17" i="153"/>
  <c r="J18" i="153"/>
  <c r="J19" i="153"/>
  <c r="J20" i="153"/>
  <c r="J21" i="153"/>
  <c r="J22" i="153"/>
  <c r="J23" i="153"/>
  <c r="J24" i="153"/>
  <c r="J25" i="153"/>
  <c r="J26" i="153"/>
  <c r="J27" i="153"/>
  <c r="J28" i="153"/>
  <c r="J29" i="153"/>
  <c r="J30" i="153"/>
  <c r="F7" i="153"/>
  <c r="F8" i="153"/>
  <c r="F9" i="153"/>
  <c r="F10" i="153"/>
  <c r="F11" i="153"/>
  <c r="F12" i="153"/>
  <c r="F13" i="153"/>
  <c r="F14" i="153"/>
  <c r="F15" i="153"/>
  <c r="F16" i="153"/>
  <c r="F17" i="153"/>
  <c r="F18" i="153"/>
  <c r="F19" i="153"/>
  <c r="F20" i="153"/>
  <c r="F21" i="153"/>
  <c r="F22" i="153"/>
  <c r="F23" i="153"/>
  <c r="F24" i="153"/>
  <c r="F25" i="153"/>
  <c r="F26" i="153"/>
  <c r="F27" i="153"/>
  <c r="F28" i="153"/>
  <c r="F29" i="153"/>
  <c r="F30" i="153"/>
  <c r="I7" i="151"/>
  <c r="I18" i="151" s="1"/>
  <c r="K7" i="151"/>
  <c r="L7" i="151"/>
  <c r="L18" i="151" s="1"/>
  <c r="M7" i="151"/>
  <c r="M18" i="151" s="1"/>
  <c r="H7" i="151"/>
  <c r="H18" i="151" s="1"/>
  <c r="S9" i="151"/>
  <c r="S10" i="151"/>
  <c r="S11" i="151"/>
  <c r="S12" i="151"/>
  <c r="S13" i="151"/>
  <c r="S14" i="151"/>
  <c r="S15" i="151"/>
  <c r="S16" i="151"/>
  <c r="S17" i="151"/>
  <c r="S8" i="151"/>
  <c r="P8" i="151"/>
  <c r="P9" i="151"/>
  <c r="P10" i="151"/>
  <c r="P11" i="151"/>
  <c r="P12" i="151"/>
  <c r="P13" i="151"/>
  <c r="P14" i="151"/>
  <c r="P15" i="151"/>
  <c r="P16" i="151"/>
  <c r="P17" i="151"/>
  <c r="O8" i="151"/>
  <c r="O9" i="151"/>
  <c r="O10" i="151"/>
  <c r="O11" i="151"/>
  <c r="O12" i="151"/>
  <c r="O13" i="151"/>
  <c r="O14" i="151"/>
  <c r="O15" i="151"/>
  <c r="O16" i="151"/>
  <c r="O17" i="151"/>
  <c r="N8" i="151"/>
  <c r="N9" i="151"/>
  <c r="N10" i="151"/>
  <c r="N11" i="151"/>
  <c r="N12" i="151"/>
  <c r="N13" i="151"/>
  <c r="N14" i="151"/>
  <c r="N15" i="151"/>
  <c r="N16" i="151"/>
  <c r="N17" i="151"/>
  <c r="J8" i="151"/>
  <c r="J9" i="151"/>
  <c r="J10" i="151"/>
  <c r="J11" i="151"/>
  <c r="J12" i="151"/>
  <c r="J13" i="151"/>
  <c r="J14" i="151"/>
  <c r="J15" i="151"/>
  <c r="J16" i="151"/>
  <c r="J17" i="151"/>
  <c r="E7" i="150"/>
  <c r="E12" i="150" s="1"/>
  <c r="G7" i="150"/>
  <c r="H7" i="150"/>
  <c r="H12" i="150" s="1"/>
  <c r="I7" i="150"/>
  <c r="I12" i="150" s="1"/>
  <c r="D7" i="150"/>
  <c r="D12" i="150" s="1"/>
  <c r="L8" i="150"/>
  <c r="L9" i="150"/>
  <c r="L10" i="150"/>
  <c r="L11" i="150"/>
  <c r="K8" i="150"/>
  <c r="K9" i="150"/>
  <c r="K10" i="150"/>
  <c r="K11" i="150"/>
  <c r="J8" i="150"/>
  <c r="J9" i="150"/>
  <c r="J10" i="150"/>
  <c r="J11" i="150"/>
  <c r="F8" i="150"/>
  <c r="F9" i="150"/>
  <c r="F10" i="150"/>
  <c r="F11" i="150"/>
  <c r="E9" i="148"/>
  <c r="G9" i="148"/>
  <c r="H9" i="148"/>
  <c r="I9" i="148"/>
  <c r="D9" i="148"/>
  <c r="E7" i="148"/>
  <c r="G7" i="148"/>
  <c r="H7" i="148"/>
  <c r="I7" i="148"/>
  <c r="D7" i="148"/>
  <c r="L8" i="148"/>
  <c r="L10" i="148"/>
  <c r="L11" i="148"/>
  <c r="L12" i="148"/>
  <c r="L13" i="148"/>
  <c r="L14" i="148"/>
  <c r="L15" i="148"/>
  <c r="L16" i="148"/>
  <c r="L17" i="148"/>
  <c r="L18" i="148"/>
  <c r="L19" i="148"/>
  <c r="L20" i="148"/>
  <c r="L21" i="148"/>
  <c r="L22" i="148"/>
  <c r="L23" i="148"/>
  <c r="L24" i="148"/>
  <c r="L25" i="148"/>
  <c r="L26" i="148"/>
  <c r="L27" i="148"/>
  <c r="K8" i="148"/>
  <c r="K10" i="148"/>
  <c r="K11" i="148"/>
  <c r="K12" i="148"/>
  <c r="K13" i="148"/>
  <c r="K14" i="148"/>
  <c r="K15" i="148"/>
  <c r="K16" i="148"/>
  <c r="K17" i="148"/>
  <c r="K18" i="148"/>
  <c r="K19" i="148"/>
  <c r="K20" i="148"/>
  <c r="K21" i="148"/>
  <c r="K22" i="148"/>
  <c r="K23" i="148"/>
  <c r="K24" i="148"/>
  <c r="K25" i="148"/>
  <c r="K26" i="148"/>
  <c r="K27" i="148"/>
  <c r="J8" i="148"/>
  <c r="J10" i="148"/>
  <c r="J11" i="148"/>
  <c r="J12" i="148"/>
  <c r="J13" i="148"/>
  <c r="J14" i="148"/>
  <c r="J15" i="148"/>
  <c r="J16" i="148"/>
  <c r="J17" i="148"/>
  <c r="J18" i="148"/>
  <c r="J19" i="148"/>
  <c r="J20" i="148"/>
  <c r="J21" i="148"/>
  <c r="J22" i="148"/>
  <c r="J23" i="148"/>
  <c r="J24" i="148"/>
  <c r="J25" i="148"/>
  <c r="J26" i="148"/>
  <c r="J27" i="148"/>
  <c r="F8" i="148"/>
  <c r="F7" i="148" s="1"/>
  <c r="F10" i="148"/>
  <c r="F11" i="148"/>
  <c r="F12" i="148"/>
  <c r="F13" i="148"/>
  <c r="F14" i="148"/>
  <c r="F15" i="148"/>
  <c r="F16" i="148"/>
  <c r="F17" i="148"/>
  <c r="F18" i="148"/>
  <c r="F19" i="148"/>
  <c r="F20" i="148"/>
  <c r="F21" i="148"/>
  <c r="F22" i="148"/>
  <c r="F23" i="148"/>
  <c r="F24" i="148"/>
  <c r="F25" i="148"/>
  <c r="F26" i="148"/>
  <c r="F27" i="148"/>
  <c r="E6" i="149"/>
  <c r="G6" i="149"/>
  <c r="H6" i="149"/>
  <c r="I6" i="149"/>
  <c r="D6" i="149"/>
  <c r="L7" i="149"/>
  <c r="L8" i="149"/>
  <c r="L9" i="149"/>
  <c r="L10" i="149"/>
  <c r="L11" i="149"/>
  <c r="L12" i="149"/>
  <c r="L13" i="149"/>
  <c r="L14" i="149"/>
  <c r="L15" i="149"/>
  <c r="L16" i="149"/>
  <c r="L17" i="149"/>
  <c r="L18" i="149"/>
  <c r="L19" i="149"/>
  <c r="L20" i="149"/>
  <c r="L21" i="149"/>
  <c r="L22" i="149"/>
  <c r="L23" i="149"/>
  <c r="L24" i="149"/>
  <c r="L25" i="149"/>
  <c r="L26" i="149"/>
  <c r="L27" i="149"/>
  <c r="L28" i="149"/>
  <c r="L29" i="149"/>
  <c r="L30" i="149"/>
  <c r="L31" i="149"/>
  <c r="K7" i="149"/>
  <c r="K8" i="149"/>
  <c r="K9" i="149"/>
  <c r="K10" i="149"/>
  <c r="K11" i="149"/>
  <c r="K12" i="149"/>
  <c r="K13" i="149"/>
  <c r="K14" i="149"/>
  <c r="K15" i="149"/>
  <c r="K16" i="149"/>
  <c r="K17" i="149"/>
  <c r="K18" i="149"/>
  <c r="K19" i="149"/>
  <c r="K20" i="149"/>
  <c r="K21" i="149"/>
  <c r="K22" i="149"/>
  <c r="K23" i="149"/>
  <c r="K24" i="149"/>
  <c r="K25" i="149"/>
  <c r="K26" i="149"/>
  <c r="K27" i="149"/>
  <c r="K28" i="149"/>
  <c r="K29" i="149"/>
  <c r="K30" i="149"/>
  <c r="K31" i="149"/>
  <c r="J7" i="149"/>
  <c r="J8" i="149"/>
  <c r="J9" i="149"/>
  <c r="J10" i="149"/>
  <c r="J11" i="149"/>
  <c r="J12" i="149"/>
  <c r="J13" i="149"/>
  <c r="J14" i="149"/>
  <c r="J15" i="149"/>
  <c r="J16" i="149"/>
  <c r="J17" i="149"/>
  <c r="J18" i="149"/>
  <c r="J19" i="149"/>
  <c r="J20" i="149"/>
  <c r="J21" i="149"/>
  <c r="J22" i="149"/>
  <c r="J23" i="149"/>
  <c r="J24" i="149"/>
  <c r="J25" i="149"/>
  <c r="J26" i="149"/>
  <c r="J27" i="149"/>
  <c r="J28" i="149"/>
  <c r="J29" i="149"/>
  <c r="J30" i="149"/>
  <c r="J31" i="149"/>
  <c r="F7" i="149"/>
  <c r="F8" i="149"/>
  <c r="F9" i="149"/>
  <c r="F10" i="149"/>
  <c r="F11" i="149"/>
  <c r="F12" i="149"/>
  <c r="F13" i="149"/>
  <c r="F14" i="149"/>
  <c r="F15" i="149"/>
  <c r="F16" i="149"/>
  <c r="F17" i="149"/>
  <c r="F18" i="149"/>
  <c r="F19" i="149"/>
  <c r="F20" i="149"/>
  <c r="F21" i="149"/>
  <c r="F22" i="149"/>
  <c r="F23" i="149"/>
  <c r="F24" i="149"/>
  <c r="F25" i="149"/>
  <c r="F26" i="149"/>
  <c r="F27" i="149"/>
  <c r="F28" i="149"/>
  <c r="F29" i="149"/>
  <c r="F30" i="149"/>
  <c r="F31" i="149"/>
  <c r="I7" i="147"/>
  <c r="I23" i="147" s="1"/>
  <c r="K7" i="147"/>
  <c r="L7" i="147"/>
  <c r="L23" i="147" s="1"/>
  <c r="M7" i="147"/>
  <c r="M23" i="147" s="1"/>
  <c r="H7" i="147"/>
  <c r="H23" i="147" s="1"/>
  <c r="S9" i="147"/>
  <c r="S10" i="147"/>
  <c r="S11" i="147"/>
  <c r="S12" i="147"/>
  <c r="S13" i="147"/>
  <c r="S14" i="147"/>
  <c r="S15" i="147"/>
  <c r="S16" i="147"/>
  <c r="S17" i="147"/>
  <c r="S18" i="147"/>
  <c r="S19" i="147"/>
  <c r="S20" i="147"/>
  <c r="S21" i="147"/>
  <c r="S22" i="147"/>
  <c r="S8" i="147"/>
  <c r="P8" i="147"/>
  <c r="P9" i="147"/>
  <c r="P10" i="147"/>
  <c r="P11" i="147"/>
  <c r="P12" i="147"/>
  <c r="P13" i="147"/>
  <c r="P14" i="147"/>
  <c r="P15" i="147"/>
  <c r="P16" i="147"/>
  <c r="P17" i="147"/>
  <c r="P18" i="147"/>
  <c r="P19" i="147"/>
  <c r="P20" i="147"/>
  <c r="P21" i="147"/>
  <c r="P22" i="147"/>
  <c r="O8" i="147"/>
  <c r="O9" i="147"/>
  <c r="O10" i="147"/>
  <c r="O11" i="147"/>
  <c r="O12" i="147"/>
  <c r="O13" i="147"/>
  <c r="O14" i="147"/>
  <c r="O15" i="147"/>
  <c r="O16" i="147"/>
  <c r="O17" i="147"/>
  <c r="O18" i="147"/>
  <c r="O19" i="147"/>
  <c r="O20" i="147"/>
  <c r="O21" i="147"/>
  <c r="O22" i="147"/>
  <c r="N8" i="147"/>
  <c r="N9" i="147"/>
  <c r="N10" i="147"/>
  <c r="N11" i="147"/>
  <c r="N12" i="147"/>
  <c r="N13" i="147"/>
  <c r="N14" i="147"/>
  <c r="N15" i="147"/>
  <c r="N16" i="147"/>
  <c r="N17" i="147"/>
  <c r="N18" i="147"/>
  <c r="N19" i="147"/>
  <c r="N20" i="147"/>
  <c r="N21" i="147"/>
  <c r="N22" i="147"/>
  <c r="J8" i="147"/>
  <c r="J9" i="147"/>
  <c r="J10" i="147"/>
  <c r="J11" i="147"/>
  <c r="J12" i="147"/>
  <c r="J13" i="147"/>
  <c r="J14" i="147"/>
  <c r="J15" i="147"/>
  <c r="J16" i="147"/>
  <c r="J17" i="147"/>
  <c r="J18" i="147"/>
  <c r="J19" i="147"/>
  <c r="J20" i="147"/>
  <c r="J21" i="147"/>
  <c r="J22" i="147"/>
  <c r="E7" i="146"/>
  <c r="E11" i="146" s="1"/>
  <c r="G7" i="146"/>
  <c r="H7" i="146"/>
  <c r="H11" i="146" s="1"/>
  <c r="I7" i="146"/>
  <c r="I11" i="146" s="1"/>
  <c r="D7" i="146"/>
  <c r="D11" i="146" s="1"/>
  <c r="L8" i="146"/>
  <c r="L9" i="146"/>
  <c r="L10" i="146"/>
  <c r="K8" i="146"/>
  <c r="K9" i="146"/>
  <c r="K10" i="146"/>
  <c r="J8" i="146"/>
  <c r="J9" i="146"/>
  <c r="J10" i="146"/>
  <c r="F8" i="146"/>
  <c r="F9" i="146"/>
  <c r="F10" i="146"/>
  <c r="E7" i="144"/>
  <c r="G7" i="144"/>
  <c r="H7" i="144"/>
  <c r="I7" i="144"/>
  <c r="D7" i="144"/>
  <c r="L8" i="144"/>
  <c r="L10" i="144"/>
  <c r="K8" i="144"/>
  <c r="K10" i="144"/>
  <c r="J8" i="144"/>
  <c r="J10" i="144"/>
  <c r="F8" i="144"/>
  <c r="F7" i="144" s="1"/>
  <c r="F10" i="144"/>
  <c r="E6" i="145"/>
  <c r="G6" i="145"/>
  <c r="H6" i="145"/>
  <c r="I6" i="145"/>
  <c r="D6" i="145"/>
  <c r="L7" i="145"/>
  <c r="L8" i="145"/>
  <c r="K7" i="145"/>
  <c r="K8" i="145"/>
  <c r="J7" i="145"/>
  <c r="J8" i="145"/>
  <c r="F7" i="145"/>
  <c r="F8" i="145"/>
  <c r="I7" i="143"/>
  <c r="I17" i="143" s="1"/>
  <c r="K7" i="143"/>
  <c r="L7" i="143"/>
  <c r="L17" i="143" s="1"/>
  <c r="M7" i="143"/>
  <c r="M17" i="143" s="1"/>
  <c r="H7" i="143"/>
  <c r="H17" i="143" s="1"/>
  <c r="S9" i="143"/>
  <c r="S10" i="143"/>
  <c r="S11" i="143"/>
  <c r="S12" i="143"/>
  <c r="S13" i="143"/>
  <c r="S14" i="143"/>
  <c r="S15" i="143"/>
  <c r="S16" i="143"/>
  <c r="S8" i="143"/>
  <c r="P8" i="143"/>
  <c r="P9" i="143"/>
  <c r="P10" i="143"/>
  <c r="P11" i="143"/>
  <c r="P12" i="143"/>
  <c r="P13" i="143"/>
  <c r="P14" i="143"/>
  <c r="P15" i="143"/>
  <c r="P16" i="143"/>
  <c r="O8" i="143"/>
  <c r="O9" i="143"/>
  <c r="O10" i="143"/>
  <c r="O11" i="143"/>
  <c r="O12" i="143"/>
  <c r="O13" i="143"/>
  <c r="O14" i="143"/>
  <c r="O15" i="143"/>
  <c r="O16" i="143"/>
  <c r="N8" i="143"/>
  <c r="N9" i="143"/>
  <c r="N10" i="143"/>
  <c r="N11" i="143"/>
  <c r="N12" i="143"/>
  <c r="N13" i="143"/>
  <c r="N14" i="143"/>
  <c r="N15" i="143"/>
  <c r="N16" i="143"/>
  <c r="J8" i="143"/>
  <c r="J9" i="143"/>
  <c r="J10" i="143"/>
  <c r="J11" i="143"/>
  <c r="J12" i="143"/>
  <c r="J13" i="143"/>
  <c r="J14" i="143"/>
  <c r="J15" i="143"/>
  <c r="J16" i="143"/>
  <c r="E7" i="142"/>
  <c r="E17" i="142" s="1"/>
  <c r="G7" i="142"/>
  <c r="H7" i="142"/>
  <c r="H17" i="142" s="1"/>
  <c r="I7" i="142"/>
  <c r="I17" i="142" s="1"/>
  <c r="D7" i="142"/>
  <c r="D17" i="142" s="1"/>
  <c r="L8" i="142"/>
  <c r="L9" i="142"/>
  <c r="L10" i="142"/>
  <c r="L11" i="142"/>
  <c r="L12" i="142"/>
  <c r="L13" i="142"/>
  <c r="L14" i="142"/>
  <c r="L15" i="142"/>
  <c r="L16" i="142"/>
  <c r="K8" i="142"/>
  <c r="K9" i="142"/>
  <c r="K10" i="142"/>
  <c r="K11" i="142"/>
  <c r="K12" i="142"/>
  <c r="K13" i="142"/>
  <c r="K14" i="142"/>
  <c r="K15" i="142"/>
  <c r="K16" i="142"/>
  <c r="J8" i="142"/>
  <c r="J9" i="142"/>
  <c r="J10" i="142"/>
  <c r="J11" i="142"/>
  <c r="J12" i="142"/>
  <c r="J13" i="142"/>
  <c r="J14" i="142"/>
  <c r="J15" i="142"/>
  <c r="J16" i="142"/>
  <c r="F8" i="142"/>
  <c r="F9" i="142"/>
  <c r="F10" i="142"/>
  <c r="F11" i="142"/>
  <c r="F12" i="142"/>
  <c r="F13" i="142"/>
  <c r="F14" i="142"/>
  <c r="F15" i="142"/>
  <c r="F16" i="142"/>
  <c r="E7" i="140"/>
  <c r="G7" i="140"/>
  <c r="H7" i="140"/>
  <c r="I7" i="140"/>
  <c r="D7" i="140"/>
  <c r="L8" i="140"/>
  <c r="L10" i="140"/>
  <c r="K8" i="140"/>
  <c r="K10" i="140"/>
  <c r="J8" i="140"/>
  <c r="J10" i="140"/>
  <c r="F8" i="140"/>
  <c r="F7" i="140" s="1"/>
  <c r="F10" i="140"/>
  <c r="E6" i="141"/>
  <c r="G6" i="141"/>
  <c r="H6" i="141"/>
  <c r="I6" i="141"/>
  <c r="D6" i="141"/>
  <c r="L7" i="141"/>
  <c r="L8" i="141"/>
  <c r="L9" i="141"/>
  <c r="L10" i="141"/>
  <c r="L11" i="141"/>
  <c r="L12" i="141"/>
  <c r="L13" i="141"/>
  <c r="L14" i="141"/>
  <c r="L15" i="141"/>
  <c r="L16" i="141"/>
  <c r="L17" i="141"/>
  <c r="L18" i="141"/>
  <c r="L19" i="141"/>
  <c r="L20" i="141"/>
  <c r="L21" i="141"/>
  <c r="L22" i="141"/>
  <c r="L23" i="141"/>
  <c r="L24" i="141"/>
  <c r="L25" i="141"/>
  <c r="L26" i="141"/>
  <c r="L27" i="141"/>
  <c r="L28" i="141"/>
  <c r="L29" i="141"/>
  <c r="L30" i="141"/>
  <c r="L31" i="141"/>
  <c r="K7" i="141"/>
  <c r="K8" i="141"/>
  <c r="K9" i="141"/>
  <c r="K10" i="141"/>
  <c r="K11" i="141"/>
  <c r="K12" i="141"/>
  <c r="K13" i="141"/>
  <c r="K14" i="141"/>
  <c r="K15" i="141"/>
  <c r="K16" i="141"/>
  <c r="K17" i="141"/>
  <c r="K18" i="141"/>
  <c r="K19" i="141"/>
  <c r="K20" i="141"/>
  <c r="K21" i="141"/>
  <c r="K22" i="141"/>
  <c r="K23" i="141"/>
  <c r="K24" i="141"/>
  <c r="K25" i="141"/>
  <c r="K26" i="141"/>
  <c r="K27" i="141"/>
  <c r="K28" i="141"/>
  <c r="K29" i="141"/>
  <c r="K30" i="141"/>
  <c r="K31" i="141"/>
  <c r="J7" i="141"/>
  <c r="J8" i="141"/>
  <c r="J9" i="141"/>
  <c r="J10" i="141"/>
  <c r="J11" i="141"/>
  <c r="J12" i="141"/>
  <c r="J13" i="141"/>
  <c r="J14" i="141"/>
  <c r="J15" i="141"/>
  <c r="J16" i="141"/>
  <c r="J17" i="141"/>
  <c r="J18" i="141"/>
  <c r="J19" i="141"/>
  <c r="J20" i="141"/>
  <c r="J21" i="141"/>
  <c r="J22" i="141"/>
  <c r="J23" i="141"/>
  <c r="J24" i="141"/>
  <c r="J25" i="141"/>
  <c r="J26" i="141"/>
  <c r="J27" i="141"/>
  <c r="J28" i="141"/>
  <c r="J29" i="141"/>
  <c r="J30" i="141"/>
  <c r="J31" i="141"/>
  <c r="F7" i="141"/>
  <c r="F8" i="141"/>
  <c r="F9" i="141"/>
  <c r="F10" i="141"/>
  <c r="F11" i="141"/>
  <c r="F12" i="141"/>
  <c r="F13" i="141"/>
  <c r="F14" i="141"/>
  <c r="F15" i="141"/>
  <c r="F16" i="141"/>
  <c r="F17" i="141"/>
  <c r="F18" i="141"/>
  <c r="F19" i="141"/>
  <c r="F20" i="141"/>
  <c r="F21" i="141"/>
  <c r="F22" i="141"/>
  <c r="F23" i="141"/>
  <c r="F24" i="141"/>
  <c r="F25" i="141"/>
  <c r="F26" i="141"/>
  <c r="F27" i="141"/>
  <c r="F28" i="141"/>
  <c r="F29" i="141"/>
  <c r="F30" i="141"/>
  <c r="F31" i="141"/>
  <c r="I7" i="139"/>
  <c r="K7" i="139"/>
  <c r="K18" i="139" s="1"/>
  <c r="L7" i="139"/>
  <c r="L18" i="139" s="1"/>
  <c r="M7" i="139"/>
  <c r="M18" i="139" s="1"/>
  <c r="H7" i="139"/>
  <c r="H18" i="139" s="1"/>
  <c r="S9" i="139"/>
  <c r="S10" i="139"/>
  <c r="S11" i="139"/>
  <c r="S12" i="139"/>
  <c r="S13" i="139"/>
  <c r="S14" i="139"/>
  <c r="S15" i="139"/>
  <c r="S16" i="139"/>
  <c r="S17" i="139"/>
  <c r="S8" i="139"/>
  <c r="P8" i="139"/>
  <c r="P9" i="139"/>
  <c r="P10" i="139"/>
  <c r="P11" i="139"/>
  <c r="P12" i="139"/>
  <c r="P13" i="139"/>
  <c r="P14" i="139"/>
  <c r="P15" i="139"/>
  <c r="P16" i="139"/>
  <c r="P17" i="139"/>
  <c r="O8" i="139"/>
  <c r="O9" i="139"/>
  <c r="O10" i="139"/>
  <c r="O11" i="139"/>
  <c r="O12" i="139"/>
  <c r="O13" i="139"/>
  <c r="O14" i="139"/>
  <c r="O15" i="139"/>
  <c r="O16" i="139"/>
  <c r="O17" i="139"/>
  <c r="N8" i="139"/>
  <c r="N9" i="139"/>
  <c r="N10" i="139"/>
  <c r="N11" i="139"/>
  <c r="N12" i="139"/>
  <c r="N13" i="139"/>
  <c r="N14" i="139"/>
  <c r="N15" i="139"/>
  <c r="N16" i="139"/>
  <c r="N17" i="139"/>
  <c r="J8" i="139"/>
  <c r="J9" i="139"/>
  <c r="J10" i="139"/>
  <c r="J11" i="139"/>
  <c r="J12" i="139"/>
  <c r="J13" i="139"/>
  <c r="J14" i="139"/>
  <c r="J15" i="139"/>
  <c r="J16" i="139"/>
  <c r="J17" i="139"/>
  <c r="E7" i="138"/>
  <c r="E11" i="138" s="1"/>
  <c r="G7" i="138"/>
  <c r="H7" i="138"/>
  <c r="H11" i="138" s="1"/>
  <c r="I7" i="138"/>
  <c r="I11" i="138" s="1"/>
  <c r="D7" i="138"/>
  <c r="D11" i="138" s="1"/>
  <c r="L8" i="138"/>
  <c r="L9" i="138"/>
  <c r="L10" i="138"/>
  <c r="K8" i="138"/>
  <c r="K9" i="138"/>
  <c r="K10" i="138"/>
  <c r="J8" i="138"/>
  <c r="J9" i="138"/>
  <c r="J10" i="138"/>
  <c r="F8" i="138"/>
  <c r="F9" i="138"/>
  <c r="F10" i="138"/>
  <c r="E14" i="136"/>
  <c r="G14" i="136"/>
  <c r="H14" i="136"/>
  <c r="I14" i="136"/>
  <c r="D14" i="136"/>
  <c r="E7" i="136"/>
  <c r="G7" i="136"/>
  <c r="H7" i="136"/>
  <c r="I7" i="136"/>
  <c r="D7" i="136"/>
  <c r="L8" i="136"/>
  <c r="L9" i="136"/>
  <c r="L10" i="136"/>
  <c r="L11" i="136"/>
  <c r="L12" i="136"/>
  <c r="L13" i="136"/>
  <c r="L15" i="136"/>
  <c r="L16" i="136"/>
  <c r="L17" i="136"/>
  <c r="L18" i="136"/>
  <c r="K8" i="136"/>
  <c r="K9" i="136"/>
  <c r="K10" i="136"/>
  <c r="K11" i="136"/>
  <c r="K12" i="136"/>
  <c r="K13" i="136"/>
  <c r="K15" i="136"/>
  <c r="K16" i="136"/>
  <c r="K17" i="136"/>
  <c r="K18" i="136"/>
  <c r="J8" i="136"/>
  <c r="J9" i="136"/>
  <c r="J10" i="136"/>
  <c r="J11" i="136"/>
  <c r="J12" i="136"/>
  <c r="J13" i="136"/>
  <c r="J15" i="136"/>
  <c r="J16" i="136"/>
  <c r="J17" i="136"/>
  <c r="J18" i="136"/>
  <c r="F8" i="136"/>
  <c r="F9" i="136"/>
  <c r="F10" i="136"/>
  <c r="F11" i="136"/>
  <c r="F12" i="136"/>
  <c r="F13" i="136"/>
  <c r="F15" i="136"/>
  <c r="F16" i="136"/>
  <c r="F17" i="136"/>
  <c r="F18" i="136"/>
  <c r="E6" i="137"/>
  <c r="G6" i="137"/>
  <c r="H6" i="137"/>
  <c r="I6" i="137"/>
  <c r="D6" i="137"/>
  <c r="L7" i="137"/>
  <c r="L8" i="137"/>
  <c r="L9" i="137"/>
  <c r="L10" i="137"/>
  <c r="L11" i="137"/>
  <c r="L12" i="137"/>
  <c r="K7" i="137"/>
  <c r="K8" i="137"/>
  <c r="K9" i="137"/>
  <c r="K10" i="137"/>
  <c r="K11" i="137"/>
  <c r="K12" i="137"/>
  <c r="J7" i="137"/>
  <c r="J8" i="137"/>
  <c r="J9" i="137"/>
  <c r="J10" i="137"/>
  <c r="J11" i="137"/>
  <c r="J12" i="137"/>
  <c r="F7" i="137"/>
  <c r="F8" i="137"/>
  <c r="F9" i="137"/>
  <c r="F10" i="137"/>
  <c r="F11" i="137"/>
  <c r="F12" i="137"/>
  <c r="I7" i="135"/>
  <c r="I11" i="135" s="1"/>
  <c r="K7" i="135"/>
  <c r="K11" i="135" s="1"/>
  <c r="L7" i="135"/>
  <c r="L11" i="135" s="1"/>
  <c r="M7" i="135"/>
  <c r="M11" i="135" s="1"/>
  <c r="H7" i="135"/>
  <c r="H11" i="135" s="1"/>
  <c r="S9" i="135"/>
  <c r="S10" i="135"/>
  <c r="S8" i="135"/>
  <c r="P8" i="135"/>
  <c r="P9" i="135"/>
  <c r="P10" i="135"/>
  <c r="O8" i="135"/>
  <c r="O9" i="135"/>
  <c r="O10" i="135"/>
  <c r="N8" i="135"/>
  <c r="N9" i="135"/>
  <c r="N10" i="135"/>
  <c r="J8" i="135"/>
  <c r="J9" i="135"/>
  <c r="J10" i="135"/>
  <c r="E7" i="134"/>
  <c r="E9" i="134" s="1"/>
  <c r="G7" i="134"/>
  <c r="H7" i="134"/>
  <c r="H9" i="134" s="1"/>
  <c r="I7" i="134"/>
  <c r="I9" i="134" s="1"/>
  <c r="D7" i="134"/>
  <c r="D9" i="134" s="1"/>
  <c r="L8" i="134"/>
  <c r="K8" i="134"/>
  <c r="J8" i="134"/>
  <c r="F8" i="134"/>
  <c r="F7" i="134" s="1"/>
  <c r="F9" i="134" s="1"/>
  <c r="E9" i="132"/>
  <c r="G9" i="132"/>
  <c r="H9" i="132"/>
  <c r="I9" i="132"/>
  <c r="D9" i="132"/>
  <c r="E7" i="132"/>
  <c r="G7" i="132"/>
  <c r="H7" i="132"/>
  <c r="I7" i="132"/>
  <c r="D7" i="132"/>
  <c r="L8" i="132"/>
  <c r="L10" i="132"/>
  <c r="L11" i="132"/>
  <c r="L12" i="132"/>
  <c r="K8" i="132"/>
  <c r="K10" i="132"/>
  <c r="K11" i="132"/>
  <c r="K12" i="132"/>
  <c r="J8" i="132"/>
  <c r="J10" i="132"/>
  <c r="J11" i="132"/>
  <c r="J12" i="132"/>
  <c r="F8" i="132"/>
  <c r="F7" i="132" s="1"/>
  <c r="F10" i="132"/>
  <c r="F9" i="132" s="1"/>
  <c r="F11" i="132"/>
  <c r="F12" i="132"/>
  <c r="E6" i="133"/>
  <c r="G6" i="133"/>
  <c r="H6" i="133"/>
  <c r="I6" i="133"/>
  <c r="D6" i="133"/>
  <c r="L7" i="133"/>
  <c r="L8" i="133"/>
  <c r="L9" i="133"/>
  <c r="L10" i="133"/>
  <c r="L11" i="133"/>
  <c r="L12" i="133"/>
  <c r="L13" i="133"/>
  <c r="L14" i="133"/>
  <c r="L15" i="133"/>
  <c r="L16" i="133"/>
  <c r="L17" i="133"/>
  <c r="L18" i="133"/>
  <c r="L19" i="133"/>
  <c r="L20" i="133"/>
  <c r="L21" i="133"/>
  <c r="L22" i="133"/>
  <c r="L23" i="133"/>
  <c r="L24" i="133"/>
  <c r="L25" i="133"/>
  <c r="L26" i="133"/>
  <c r="L27" i="133"/>
  <c r="L28" i="133"/>
  <c r="L29" i="133"/>
  <c r="L30" i="133"/>
  <c r="L31" i="133"/>
  <c r="K7" i="133"/>
  <c r="K8" i="133"/>
  <c r="K9" i="133"/>
  <c r="K10" i="133"/>
  <c r="K11" i="133"/>
  <c r="K12" i="133"/>
  <c r="K13" i="133"/>
  <c r="K14" i="133"/>
  <c r="K15" i="133"/>
  <c r="K16" i="133"/>
  <c r="K17" i="133"/>
  <c r="K18" i="133"/>
  <c r="K19" i="133"/>
  <c r="K20" i="133"/>
  <c r="K21" i="133"/>
  <c r="K22" i="133"/>
  <c r="K23" i="133"/>
  <c r="K24" i="133"/>
  <c r="K25" i="133"/>
  <c r="K26" i="133"/>
  <c r="K27" i="133"/>
  <c r="K28" i="133"/>
  <c r="K29" i="133"/>
  <c r="K30" i="133"/>
  <c r="K31" i="133"/>
  <c r="J7" i="133"/>
  <c r="J8" i="133"/>
  <c r="J9" i="133"/>
  <c r="J10" i="133"/>
  <c r="J11" i="133"/>
  <c r="J12" i="133"/>
  <c r="J13" i="133"/>
  <c r="J14" i="133"/>
  <c r="J15" i="133"/>
  <c r="J16" i="133"/>
  <c r="J17" i="133"/>
  <c r="J18" i="133"/>
  <c r="J19" i="133"/>
  <c r="J20" i="133"/>
  <c r="J21" i="133"/>
  <c r="J22" i="133"/>
  <c r="J23" i="133"/>
  <c r="J24" i="133"/>
  <c r="J25" i="133"/>
  <c r="J26" i="133"/>
  <c r="J27" i="133"/>
  <c r="J28" i="133"/>
  <c r="J29" i="133"/>
  <c r="J30" i="133"/>
  <c r="J31" i="133"/>
  <c r="F7" i="133"/>
  <c r="F8" i="133"/>
  <c r="F9" i="133"/>
  <c r="F10" i="133"/>
  <c r="F11" i="133"/>
  <c r="F12" i="133"/>
  <c r="F13" i="133"/>
  <c r="F14" i="133"/>
  <c r="F15" i="133"/>
  <c r="F16" i="133"/>
  <c r="F17" i="133"/>
  <c r="F18" i="133"/>
  <c r="F19" i="133"/>
  <c r="F20" i="133"/>
  <c r="F21" i="133"/>
  <c r="F22" i="133"/>
  <c r="F23" i="133"/>
  <c r="F24" i="133"/>
  <c r="F25" i="133"/>
  <c r="F26" i="133"/>
  <c r="F27" i="133"/>
  <c r="F28" i="133"/>
  <c r="F29" i="133"/>
  <c r="F30" i="133"/>
  <c r="F31" i="133"/>
  <c r="I7" i="131"/>
  <c r="I17" i="131" s="1"/>
  <c r="K7" i="131"/>
  <c r="K17" i="131" s="1"/>
  <c r="L7" i="131"/>
  <c r="L17" i="131" s="1"/>
  <c r="M7" i="131"/>
  <c r="M17" i="131" s="1"/>
  <c r="H7" i="131"/>
  <c r="H17" i="131" s="1"/>
  <c r="S9" i="131"/>
  <c r="S10" i="131"/>
  <c r="S11" i="131"/>
  <c r="S12" i="131"/>
  <c r="S13" i="131"/>
  <c r="S14" i="131"/>
  <c r="S15" i="131"/>
  <c r="S16" i="131"/>
  <c r="S8" i="131"/>
  <c r="P8" i="131"/>
  <c r="P9" i="131"/>
  <c r="P10" i="131"/>
  <c r="P11" i="131"/>
  <c r="P12" i="131"/>
  <c r="P13" i="131"/>
  <c r="P14" i="131"/>
  <c r="P15" i="131"/>
  <c r="P16" i="131"/>
  <c r="O8" i="131"/>
  <c r="O9" i="131"/>
  <c r="O10" i="131"/>
  <c r="O11" i="131"/>
  <c r="O12" i="131"/>
  <c r="O13" i="131"/>
  <c r="O14" i="131"/>
  <c r="O15" i="131"/>
  <c r="O16" i="131"/>
  <c r="N8" i="131"/>
  <c r="N9" i="131"/>
  <c r="N10" i="131"/>
  <c r="N11" i="131"/>
  <c r="N12" i="131"/>
  <c r="N13" i="131"/>
  <c r="N14" i="131"/>
  <c r="N15" i="131"/>
  <c r="N16" i="131"/>
  <c r="J8" i="131"/>
  <c r="J9" i="131"/>
  <c r="J10" i="131"/>
  <c r="J11" i="131"/>
  <c r="J12" i="131"/>
  <c r="J13" i="131"/>
  <c r="J14" i="131"/>
  <c r="J15" i="131"/>
  <c r="J16" i="131"/>
  <c r="E7" i="130"/>
  <c r="E10" i="130" s="1"/>
  <c r="G7" i="130"/>
  <c r="H7" i="130"/>
  <c r="H10" i="130" s="1"/>
  <c r="I7" i="130"/>
  <c r="I10" i="130" s="1"/>
  <c r="D7" i="130"/>
  <c r="D10" i="130" s="1"/>
  <c r="L8" i="130"/>
  <c r="L9" i="130"/>
  <c r="K8" i="130"/>
  <c r="K9" i="130"/>
  <c r="J8" i="130"/>
  <c r="J9" i="130"/>
  <c r="F8" i="130"/>
  <c r="F9" i="130"/>
  <c r="E9" i="128"/>
  <c r="G9" i="128"/>
  <c r="H9" i="128"/>
  <c r="I9" i="128"/>
  <c r="D9" i="128"/>
  <c r="E7" i="128"/>
  <c r="G7" i="128"/>
  <c r="H7" i="128"/>
  <c r="I7" i="128"/>
  <c r="D7" i="128"/>
  <c r="L8" i="128"/>
  <c r="L10" i="128"/>
  <c r="L11" i="128"/>
  <c r="L12" i="128"/>
  <c r="L13" i="128"/>
  <c r="L14" i="128"/>
  <c r="L15" i="128"/>
  <c r="L16" i="128"/>
  <c r="L17" i="128"/>
  <c r="K8" i="128"/>
  <c r="K10" i="128"/>
  <c r="K11" i="128"/>
  <c r="K12" i="128"/>
  <c r="K13" i="128"/>
  <c r="K14" i="128"/>
  <c r="K15" i="128"/>
  <c r="K16" i="128"/>
  <c r="K17" i="128"/>
  <c r="J8" i="128"/>
  <c r="J10" i="128"/>
  <c r="J11" i="128"/>
  <c r="J12" i="128"/>
  <c r="J13" i="128"/>
  <c r="J14" i="128"/>
  <c r="J15" i="128"/>
  <c r="J16" i="128"/>
  <c r="J17" i="128"/>
  <c r="F8" i="128"/>
  <c r="F7" i="128" s="1"/>
  <c r="F10" i="128"/>
  <c r="F11" i="128"/>
  <c r="F12" i="128"/>
  <c r="F13" i="128"/>
  <c r="F14" i="128"/>
  <c r="F15" i="128"/>
  <c r="F16" i="128"/>
  <c r="F17" i="128"/>
  <c r="E6" i="129"/>
  <c r="G6" i="129"/>
  <c r="H6" i="129"/>
  <c r="I6" i="129"/>
  <c r="D6" i="129"/>
  <c r="L7" i="129"/>
  <c r="L8" i="129"/>
  <c r="L9" i="129"/>
  <c r="L10" i="129"/>
  <c r="L11" i="129"/>
  <c r="L12" i="129"/>
  <c r="L13" i="129"/>
  <c r="L14" i="129"/>
  <c r="L15" i="129"/>
  <c r="L16" i="129"/>
  <c r="L17" i="129"/>
  <c r="L18" i="129"/>
  <c r="L19" i="129"/>
  <c r="K7" i="129"/>
  <c r="K8" i="129"/>
  <c r="K9" i="129"/>
  <c r="K10" i="129"/>
  <c r="K11" i="129"/>
  <c r="K12" i="129"/>
  <c r="K13" i="129"/>
  <c r="K14" i="129"/>
  <c r="K15" i="129"/>
  <c r="K16" i="129"/>
  <c r="K17" i="129"/>
  <c r="K18" i="129"/>
  <c r="K19" i="129"/>
  <c r="J7" i="129"/>
  <c r="J8" i="129"/>
  <c r="J9" i="129"/>
  <c r="J10" i="129"/>
  <c r="J11" i="129"/>
  <c r="J12" i="129"/>
  <c r="J13" i="129"/>
  <c r="J14" i="129"/>
  <c r="J15" i="129"/>
  <c r="J16" i="129"/>
  <c r="J17" i="129"/>
  <c r="J18" i="129"/>
  <c r="J19" i="129"/>
  <c r="F7" i="129"/>
  <c r="F8" i="129"/>
  <c r="F9" i="129"/>
  <c r="F10" i="129"/>
  <c r="F11" i="129"/>
  <c r="F12" i="129"/>
  <c r="F13" i="129"/>
  <c r="F14" i="129"/>
  <c r="F15" i="129"/>
  <c r="F16" i="129"/>
  <c r="F17" i="129"/>
  <c r="F18" i="129"/>
  <c r="F19" i="129"/>
  <c r="I7" i="127"/>
  <c r="K7" i="127"/>
  <c r="K37" i="127" s="1"/>
  <c r="L7" i="127"/>
  <c r="L37" i="127" s="1"/>
  <c r="M7" i="127"/>
  <c r="M37" i="127" s="1"/>
  <c r="H7" i="127"/>
  <c r="H37" i="127" s="1"/>
  <c r="S9" i="127"/>
  <c r="S10" i="127"/>
  <c r="S11" i="127"/>
  <c r="S12" i="127"/>
  <c r="S13" i="127"/>
  <c r="S14" i="127"/>
  <c r="S15" i="127"/>
  <c r="S16" i="127"/>
  <c r="S17" i="127"/>
  <c r="S18" i="127"/>
  <c r="S19" i="127"/>
  <c r="S20" i="127"/>
  <c r="S21" i="127"/>
  <c r="S22" i="127"/>
  <c r="S23" i="127"/>
  <c r="S24" i="127"/>
  <c r="S25" i="127"/>
  <c r="S26" i="127"/>
  <c r="S27" i="127"/>
  <c r="S28" i="127"/>
  <c r="S29" i="127"/>
  <c r="S30" i="127"/>
  <c r="S31" i="127"/>
  <c r="S32" i="127"/>
  <c r="S33" i="127"/>
  <c r="S34" i="127"/>
  <c r="S35" i="127"/>
  <c r="S36" i="127"/>
  <c r="S8" i="127"/>
  <c r="P8" i="127"/>
  <c r="P9" i="127"/>
  <c r="P10" i="127"/>
  <c r="P11" i="127"/>
  <c r="P12" i="127"/>
  <c r="P13" i="127"/>
  <c r="P14" i="127"/>
  <c r="P15" i="127"/>
  <c r="P16" i="127"/>
  <c r="P17" i="127"/>
  <c r="P18" i="127"/>
  <c r="P19" i="127"/>
  <c r="P20" i="127"/>
  <c r="P21" i="127"/>
  <c r="P22" i="127"/>
  <c r="P23" i="127"/>
  <c r="P24" i="127"/>
  <c r="P25" i="127"/>
  <c r="P26" i="127"/>
  <c r="P27" i="127"/>
  <c r="P28" i="127"/>
  <c r="P29" i="127"/>
  <c r="P30" i="127"/>
  <c r="P31" i="127"/>
  <c r="P32" i="127"/>
  <c r="P33" i="127"/>
  <c r="P34" i="127"/>
  <c r="P35" i="127"/>
  <c r="P36" i="127"/>
  <c r="O8" i="127"/>
  <c r="O9" i="127"/>
  <c r="O10" i="127"/>
  <c r="O11" i="127"/>
  <c r="O12" i="127"/>
  <c r="O13" i="127"/>
  <c r="O14" i="127"/>
  <c r="O15" i="127"/>
  <c r="O16" i="127"/>
  <c r="O17" i="127"/>
  <c r="O18" i="127"/>
  <c r="O19" i="127"/>
  <c r="O20" i="127"/>
  <c r="O21" i="127"/>
  <c r="O22" i="127"/>
  <c r="O23" i="127"/>
  <c r="O24" i="127"/>
  <c r="O25" i="127"/>
  <c r="O26" i="127"/>
  <c r="O27" i="127"/>
  <c r="O28" i="127"/>
  <c r="O29" i="127"/>
  <c r="O30" i="127"/>
  <c r="O31" i="127"/>
  <c r="O32" i="127"/>
  <c r="O33" i="127"/>
  <c r="O34" i="127"/>
  <c r="O35" i="127"/>
  <c r="O36" i="127"/>
  <c r="N8" i="127"/>
  <c r="N9" i="127"/>
  <c r="N10" i="127"/>
  <c r="N11" i="127"/>
  <c r="N12" i="127"/>
  <c r="N13" i="127"/>
  <c r="N14" i="127"/>
  <c r="N15" i="127"/>
  <c r="N16" i="127"/>
  <c r="N17" i="127"/>
  <c r="N18" i="127"/>
  <c r="N19" i="127"/>
  <c r="N20" i="127"/>
  <c r="N21" i="127"/>
  <c r="N22" i="127"/>
  <c r="N23" i="127"/>
  <c r="N24" i="127"/>
  <c r="N25" i="127"/>
  <c r="N26" i="127"/>
  <c r="N27" i="127"/>
  <c r="N28" i="127"/>
  <c r="N29" i="127"/>
  <c r="N30" i="127"/>
  <c r="N31" i="127"/>
  <c r="N32" i="127"/>
  <c r="N33" i="127"/>
  <c r="N34" i="127"/>
  <c r="N35" i="127"/>
  <c r="N36" i="127"/>
  <c r="J8" i="127"/>
  <c r="J9" i="127"/>
  <c r="J10" i="127"/>
  <c r="J11" i="127"/>
  <c r="J12" i="127"/>
  <c r="J13" i="127"/>
  <c r="J14" i="127"/>
  <c r="J15" i="127"/>
  <c r="J16" i="127"/>
  <c r="J17" i="127"/>
  <c r="J18" i="127"/>
  <c r="J19" i="127"/>
  <c r="J20" i="127"/>
  <c r="J21" i="127"/>
  <c r="J22" i="127"/>
  <c r="J23" i="127"/>
  <c r="J24" i="127"/>
  <c r="J25" i="127"/>
  <c r="J26" i="127"/>
  <c r="J27" i="127"/>
  <c r="J28" i="127"/>
  <c r="J29" i="127"/>
  <c r="J30" i="127"/>
  <c r="J31" i="127"/>
  <c r="J32" i="127"/>
  <c r="J33" i="127"/>
  <c r="J34" i="127"/>
  <c r="J35" i="127"/>
  <c r="J36" i="127"/>
  <c r="E7" i="126"/>
  <c r="E26" i="126" s="1"/>
  <c r="G7" i="126"/>
  <c r="G26" i="126" s="1"/>
  <c r="H7" i="126"/>
  <c r="H26" i="126" s="1"/>
  <c r="I7" i="126"/>
  <c r="I26" i="126" s="1"/>
  <c r="D7" i="126"/>
  <c r="D26" i="126" s="1"/>
  <c r="L8" i="126"/>
  <c r="L9" i="126"/>
  <c r="L10" i="126"/>
  <c r="L11" i="126"/>
  <c r="L12" i="126"/>
  <c r="L13" i="126"/>
  <c r="L14" i="126"/>
  <c r="L15" i="126"/>
  <c r="L16" i="126"/>
  <c r="L17" i="126"/>
  <c r="L18" i="126"/>
  <c r="L19" i="126"/>
  <c r="L20" i="126"/>
  <c r="L21" i="126"/>
  <c r="L22" i="126"/>
  <c r="L23" i="126"/>
  <c r="L24" i="126"/>
  <c r="L25" i="126"/>
  <c r="K8" i="126"/>
  <c r="K9" i="126"/>
  <c r="K10" i="126"/>
  <c r="K11" i="126"/>
  <c r="K12" i="126"/>
  <c r="K13" i="126"/>
  <c r="K14" i="126"/>
  <c r="K15" i="126"/>
  <c r="K16" i="126"/>
  <c r="K17" i="126"/>
  <c r="K18" i="126"/>
  <c r="K19" i="126"/>
  <c r="K20" i="126"/>
  <c r="K21" i="126"/>
  <c r="K22" i="126"/>
  <c r="K23" i="126"/>
  <c r="K24" i="126"/>
  <c r="K25" i="126"/>
  <c r="J8" i="126"/>
  <c r="J9" i="126"/>
  <c r="J10" i="126"/>
  <c r="J11" i="126"/>
  <c r="J12" i="126"/>
  <c r="J13" i="126"/>
  <c r="J14" i="126"/>
  <c r="J15" i="126"/>
  <c r="J16" i="126"/>
  <c r="J17" i="126"/>
  <c r="J18" i="126"/>
  <c r="J19" i="126"/>
  <c r="J20" i="126"/>
  <c r="J21" i="126"/>
  <c r="J22" i="126"/>
  <c r="J23" i="126"/>
  <c r="J24" i="126"/>
  <c r="J25" i="126"/>
  <c r="F8" i="126"/>
  <c r="F9" i="126"/>
  <c r="F10" i="126"/>
  <c r="F11" i="126"/>
  <c r="F12" i="126"/>
  <c r="F13" i="126"/>
  <c r="F14" i="126"/>
  <c r="F15" i="126"/>
  <c r="F16" i="126"/>
  <c r="F17" i="126"/>
  <c r="F18" i="126"/>
  <c r="F19" i="126"/>
  <c r="F20" i="126"/>
  <c r="F21" i="126"/>
  <c r="F22" i="126"/>
  <c r="F23" i="126"/>
  <c r="F24" i="126"/>
  <c r="F25" i="126"/>
  <c r="E7" i="124"/>
  <c r="G7" i="124"/>
  <c r="H7" i="124"/>
  <c r="I7" i="124"/>
  <c r="D7" i="124"/>
  <c r="L8" i="124"/>
  <c r="L9" i="124"/>
  <c r="L10" i="124"/>
  <c r="L11" i="124"/>
  <c r="L12" i="124"/>
  <c r="L13" i="124"/>
  <c r="L14" i="124"/>
  <c r="L15" i="124"/>
  <c r="L16" i="124"/>
  <c r="L17" i="124"/>
  <c r="L18" i="124"/>
  <c r="L19" i="124"/>
  <c r="L20" i="124"/>
  <c r="L21" i="124"/>
  <c r="L22" i="124"/>
  <c r="L23" i="124"/>
  <c r="L24" i="124"/>
  <c r="L25" i="124"/>
  <c r="L26" i="124"/>
  <c r="L28" i="124"/>
  <c r="L29" i="124"/>
  <c r="L30" i="124"/>
  <c r="L31" i="124"/>
  <c r="L32" i="124"/>
  <c r="L33" i="124"/>
  <c r="L34" i="124"/>
  <c r="L35" i="124"/>
  <c r="L36" i="124"/>
  <c r="L37" i="124"/>
  <c r="L38" i="124"/>
  <c r="L39" i="124"/>
  <c r="L40" i="124"/>
  <c r="L41" i="124"/>
  <c r="L42" i="124"/>
  <c r="L43" i="124"/>
  <c r="L44" i="124"/>
  <c r="L45" i="124"/>
  <c r="L46" i="124"/>
  <c r="L47" i="124"/>
  <c r="L48" i="124"/>
  <c r="L49" i="124"/>
  <c r="L50" i="124"/>
  <c r="L51" i="124"/>
  <c r="L52" i="124"/>
  <c r="L53" i="124"/>
  <c r="L54" i="124"/>
  <c r="K8" i="124"/>
  <c r="K9" i="124"/>
  <c r="K10" i="124"/>
  <c r="K11" i="124"/>
  <c r="K12" i="124"/>
  <c r="K13" i="124"/>
  <c r="K14" i="124"/>
  <c r="K15" i="124"/>
  <c r="K16" i="124"/>
  <c r="K17" i="124"/>
  <c r="K18" i="124"/>
  <c r="K19" i="124"/>
  <c r="K20" i="124"/>
  <c r="K21" i="124"/>
  <c r="K22" i="124"/>
  <c r="K23" i="124"/>
  <c r="K24" i="124"/>
  <c r="K25" i="124"/>
  <c r="K26" i="124"/>
  <c r="K28" i="124"/>
  <c r="K29" i="124"/>
  <c r="K30" i="124"/>
  <c r="K31" i="124"/>
  <c r="K32" i="124"/>
  <c r="K33" i="124"/>
  <c r="K34" i="124"/>
  <c r="K35" i="124"/>
  <c r="K36" i="124"/>
  <c r="K37" i="124"/>
  <c r="K38" i="124"/>
  <c r="K39" i="124"/>
  <c r="K40" i="124"/>
  <c r="K41" i="124"/>
  <c r="K42" i="124"/>
  <c r="K43" i="124"/>
  <c r="K44" i="124"/>
  <c r="K45" i="124"/>
  <c r="K46" i="124"/>
  <c r="K47" i="124"/>
  <c r="K48" i="124"/>
  <c r="K49" i="124"/>
  <c r="K50" i="124"/>
  <c r="K51" i="124"/>
  <c r="K52" i="124"/>
  <c r="K53" i="124"/>
  <c r="K54" i="124"/>
  <c r="J8" i="124"/>
  <c r="J9" i="124"/>
  <c r="J10" i="124"/>
  <c r="J11" i="124"/>
  <c r="J12" i="124"/>
  <c r="J13" i="124"/>
  <c r="J14" i="124"/>
  <c r="J15" i="124"/>
  <c r="J16" i="124"/>
  <c r="J17" i="124"/>
  <c r="J18" i="124"/>
  <c r="J19" i="124"/>
  <c r="J20" i="124"/>
  <c r="J21" i="124"/>
  <c r="J22" i="124"/>
  <c r="J23" i="124"/>
  <c r="J24" i="124"/>
  <c r="J25" i="124"/>
  <c r="J26" i="124"/>
  <c r="J28" i="124"/>
  <c r="J29" i="124"/>
  <c r="J30" i="124"/>
  <c r="J31" i="124"/>
  <c r="J32" i="124"/>
  <c r="J33" i="124"/>
  <c r="J34" i="124"/>
  <c r="J35" i="124"/>
  <c r="J36" i="124"/>
  <c r="J37" i="124"/>
  <c r="J38" i="124"/>
  <c r="J39" i="124"/>
  <c r="J40" i="124"/>
  <c r="J41" i="124"/>
  <c r="J42" i="124"/>
  <c r="J43" i="124"/>
  <c r="J44" i="124"/>
  <c r="J45" i="124"/>
  <c r="J46" i="124"/>
  <c r="J47" i="124"/>
  <c r="J48" i="124"/>
  <c r="J49" i="124"/>
  <c r="J50" i="124"/>
  <c r="J51" i="124"/>
  <c r="J52" i="124"/>
  <c r="J53" i="124"/>
  <c r="J54" i="124"/>
  <c r="F8" i="124"/>
  <c r="F9" i="124"/>
  <c r="F10" i="124"/>
  <c r="F11" i="124"/>
  <c r="F12" i="124"/>
  <c r="F13" i="124"/>
  <c r="F14" i="124"/>
  <c r="F15" i="124"/>
  <c r="F16" i="124"/>
  <c r="F17" i="124"/>
  <c r="F18" i="124"/>
  <c r="F19" i="124"/>
  <c r="F20" i="124"/>
  <c r="F21" i="124"/>
  <c r="F22" i="124"/>
  <c r="F23" i="124"/>
  <c r="F24" i="124"/>
  <c r="F25" i="124"/>
  <c r="F26" i="124"/>
  <c r="F28" i="124"/>
  <c r="F29" i="124"/>
  <c r="F30" i="124"/>
  <c r="F31" i="124"/>
  <c r="F32" i="124"/>
  <c r="F33" i="124"/>
  <c r="F34" i="124"/>
  <c r="F35" i="124"/>
  <c r="F36" i="124"/>
  <c r="F37" i="124"/>
  <c r="F38" i="124"/>
  <c r="F39" i="124"/>
  <c r="F40" i="124"/>
  <c r="F41" i="124"/>
  <c r="F42" i="124"/>
  <c r="F43" i="124"/>
  <c r="F44" i="124"/>
  <c r="F45" i="124"/>
  <c r="F46" i="124"/>
  <c r="F47" i="124"/>
  <c r="F48" i="124"/>
  <c r="F49" i="124"/>
  <c r="F50" i="124"/>
  <c r="F51" i="124"/>
  <c r="F52" i="124"/>
  <c r="F53" i="124"/>
  <c r="F54" i="124"/>
  <c r="E6" i="125"/>
  <c r="G6" i="125"/>
  <c r="H6" i="125"/>
  <c r="I6" i="125"/>
  <c r="D6" i="125"/>
  <c r="L7" i="125"/>
  <c r="L8" i="125"/>
  <c r="L9" i="125"/>
  <c r="L10" i="125"/>
  <c r="L11" i="125"/>
  <c r="L12" i="125"/>
  <c r="L13" i="125"/>
  <c r="L14" i="125"/>
  <c r="L15" i="125"/>
  <c r="L16" i="125"/>
  <c r="L17" i="125"/>
  <c r="L18" i="125"/>
  <c r="L19" i="125"/>
  <c r="L20" i="125"/>
  <c r="L21" i="125"/>
  <c r="L22" i="125"/>
  <c r="L23" i="125"/>
  <c r="L24" i="125"/>
  <c r="L25" i="125"/>
  <c r="L26" i="125"/>
  <c r="L27" i="125"/>
  <c r="L28" i="125"/>
  <c r="L29" i="125"/>
  <c r="L30" i="125"/>
  <c r="L31" i="125"/>
  <c r="K7" i="125"/>
  <c r="K8" i="125"/>
  <c r="K9" i="125"/>
  <c r="K10" i="125"/>
  <c r="K11" i="125"/>
  <c r="K12" i="125"/>
  <c r="K13" i="125"/>
  <c r="K14" i="125"/>
  <c r="K15" i="125"/>
  <c r="K16" i="125"/>
  <c r="K17" i="125"/>
  <c r="K18" i="125"/>
  <c r="K19" i="125"/>
  <c r="K20" i="125"/>
  <c r="K21" i="125"/>
  <c r="K22" i="125"/>
  <c r="K23" i="125"/>
  <c r="K24" i="125"/>
  <c r="K25" i="125"/>
  <c r="K26" i="125"/>
  <c r="K27" i="125"/>
  <c r="K28" i="125"/>
  <c r="K29" i="125"/>
  <c r="K30" i="125"/>
  <c r="K31" i="125"/>
  <c r="J7" i="125"/>
  <c r="J8" i="125"/>
  <c r="J9" i="125"/>
  <c r="J10" i="125"/>
  <c r="J11" i="125"/>
  <c r="J12" i="125"/>
  <c r="J13" i="125"/>
  <c r="J14" i="125"/>
  <c r="J15" i="125"/>
  <c r="J16" i="125"/>
  <c r="J17" i="125"/>
  <c r="J18" i="125"/>
  <c r="J19" i="125"/>
  <c r="J20" i="125"/>
  <c r="J21" i="125"/>
  <c r="J22" i="125"/>
  <c r="J23" i="125"/>
  <c r="J24" i="125"/>
  <c r="J25" i="125"/>
  <c r="J26" i="125"/>
  <c r="J27" i="125"/>
  <c r="J28" i="125"/>
  <c r="J29" i="125"/>
  <c r="J30" i="125"/>
  <c r="J31" i="125"/>
  <c r="F7" i="125"/>
  <c r="F8" i="125"/>
  <c r="F9" i="125"/>
  <c r="F10" i="125"/>
  <c r="F11" i="125"/>
  <c r="F12" i="125"/>
  <c r="F13" i="125"/>
  <c r="F14" i="125"/>
  <c r="F15" i="125"/>
  <c r="F16" i="125"/>
  <c r="F17" i="125"/>
  <c r="F18" i="125"/>
  <c r="F19" i="125"/>
  <c r="F20" i="125"/>
  <c r="F21" i="125"/>
  <c r="F22" i="125"/>
  <c r="F23" i="125"/>
  <c r="F24" i="125"/>
  <c r="F25" i="125"/>
  <c r="F26" i="125"/>
  <c r="F27" i="125"/>
  <c r="F28" i="125"/>
  <c r="F29" i="125"/>
  <c r="F30" i="125"/>
  <c r="F31" i="125"/>
  <c r="I7" i="123"/>
  <c r="I17" i="123" s="1"/>
  <c r="K7" i="123"/>
  <c r="L7" i="123"/>
  <c r="L17" i="123" s="1"/>
  <c r="M7" i="123"/>
  <c r="M17" i="123" s="1"/>
  <c r="H7" i="123"/>
  <c r="H17" i="123" s="1"/>
  <c r="S9" i="123"/>
  <c r="S10" i="123"/>
  <c r="S11" i="123"/>
  <c r="S12" i="123"/>
  <c r="S13" i="123"/>
  <c r="S14" i="123"/>
  <c r="S15" i="123"/>
  <c r="S16" i="123"/>
  <c r="S8" i="123"/>
  <c r="P8" i="123"/>
  <c r="P9" i="123"/>
  <c r="P10" i="123"/>
  <c r="P11" i="123"/>
  <c r="P12" i="123"/>
  <c r="P13" i="123"/>
  <c r="P14" i="123"/>
  <c r="P15" i="123"/>
  <c r="P16" i="123"/>
  <c r="O8" i="123"/>
  <c r="O9" i="123"/>
  <c r="O10" i="123"/>
  <c r="O11" i="123"/>
  <c r="O12" i="123"/>
  <c r="O13" i="123"/>
  <c r="O14" i="123"/>
  <c r="O15" i="123"/>
  <c r="O16" i="123"/>
  <c r="N8" i="123"/>
  <c r="N9" i="123"/>
  <c r="N10" i="123"/>
  <c r="N11" i="123"/>
  <c r="N12" i="123"/>
  <c r="N13" i="123"/>
  <c r="N14" i="123"/>
  <c r="N15" i="123"/>
  <c r="N16" i="123"/>
  <c r="J8" i="123"/>
  <c r="J9" i="123"/>
  <c r="J10" i="123"/>
  <c r="J11" i="123"/>
  <c r="J12" i="123"/>
  <c r="J13" i="123"/>
  <c r="J14" i="123"/>
  <c r="J15" i="123"/>
  <c r="J16" i="123"/>
  <c r="E7" i="122"/>
  <c r="E12" i="122" s="1"/>
  <c r="G7" i="122"/>
  <c r="G12" i="122" s="1"/>
  <c r="H7" i="122"/>
  <c r="H12" i="122" s="1"/>
  <c r="I7" i="122"/>
  <c r="I12" i="122" s="1"/>
  <c r="D7" i="122"/>
  <c r="D12" i="122" s="1"/>
  <c r="L8" i="122"/>
  <c r="L9" i="122"/>
  <c r="L10" i="122"/>
  <c r="L11" i="122"/>
  <c r="K8" i="122"/>
  <c r="K9" i="122"/>
  <c r="K10" i="122"/>
  <c r="K11" i="122"/>
  <c r="J8" i="122"/>
  <c r="J9" i="122"/>
  <c r="J10" i="122"/>
  <c r="J11" i="122"/>
  <c r="F8" i="122"/>
  <c r="F9" i="122"/>
  <c r="F10" i="122"/>
  <c r="F11" i="122"/>
  <c r="E7" i="120"/>
  <c r="G7" i="120"/>
  <c r="H7" i="120"/>
  <c r="I7" i="120"/>
  <c r="D7" i="120"/>
  <c r="L8" i="120"/>
  <c r="L10" i="120"/>
  <c r="K8" i="120"/>
  <c r="K10" i="120"/>
  <c r="J8" i="120"/>
  <c r="J10" i="120"/>
  <c r="F8" i="120"/>
  <c r="F7" i="120" s="1"/>
  <c r="F10" i="120"/>
  <c r="E6" i="121"/>
  <c r="G6" i="121"/>
  <c r="H6" i="121"/>
  <c r="I6" i="121"/>
  <c r="D6" i="121"/>
  <c r="L7" i="121"/>
  <c r="L8" i="121"/>
  <c r="L9" i="121"/>
  <c r="L10" i="121"/>
  <c r="L11" i="121"/>
  <c r="L12" i="121"/>
  <c r="L13" i="121"/>
  <c r="L14" i="121"/>
  <c r="L15" i="121"/>
  <c r="L16" i="121"/>
  <c r="L17" i="121"/>
  <c r="L18" i="121"/>
  <c r="L19" i="121"/>
  <c r="L20" i="121"/>
  <c r="L21" i="121"/>
  <c r="L22" i="121"/>
  <c r="L23" i="121"/>
  <c r="L24" i="121"/>
  <c r="L25" i="121"/>
  <c r="L26" i="121"/>
  <c r="L27" i="121"/>
  <c r="L28" i="121"/>
  <c r="L29" i="121"/>
  <c r="L30" i="121"/>
  <c r="K7" i="121"/>
  <c r="K8" i="121"/>
  <c r="K9" i="121"/>
  <c r="K10" i="121"/>
  <c r="K11" i="121"/>
  <c r="K12" i="121"/>
  <c r="K13" i="121"/>
  <c r="K14" i="121"/>
  <c r="K15" i="121"/>
  <c r="K16" i="121"/>
  <c r="K17" i="121"/>
  <c r="K18" i="121"/>
  <c r="K19" i="121"/>
  <c r="K20" i="121"/>
  <c r="K21" i="121"/>
  <c r="K22" i="121"/>
  <c r="K23" i="121"/>
  <c r="K24" i="121"/>
  <c r="K25" i="121"/>
  <c r="K26" i="121"/>
  <c r="K27" i="121"/>
  <c r="K28" i="121"/>
  <c r="K29" i="121"/>
  <c r="K30" i="121"/>
  <c r="J7" i="121"/>
  <c r="J8" i="121"/>
  <c r="J9" i="121"/>
  <c r="J10" i="121"/>
  <c r="J11" i="121"/>
  <c r="J12" i="121"/>
  <c r="J13" i="121"/>
  <c r="J14" i="121"/>
  <c r="J15" i="121"/>
  <c r="J16" i="121"/>
  <c r="J17" i="121"/>
  <c r="J18" i="121"/>
  <c r="J19" i="121"/>
  <c r="J20" i="121"/>
  <c r="J21" i="121"/>
  <c r="J22" i="121"/>
  <c r="J23" i="121"/>
  <c r="J24" i="121"/>
  <c r="J25" i="121"/>
  <c r="J26" i="121"/>
  <c r="J27" i="121"/>
  <c r="J28" i="121"/>
  <c r="J29" i="121"/>
  <c r="J30" i="121"/>
  <c r="F7" i="121"/>
  <c r="F8" i="121"/>
  <c r="F9" i="121"/>
  <c r="F10" i="121"/>
  <c r="F11" i="121"/>
  <c r="F12" i="121"/>
  <c r="F13" i="121"/>
  <c r="F14" i="121"/>
  <c r="F15" i="121"/>
  <c r="F16" i="121"/>
  <c r="F17" i="121"/>
  <c r="F18" i="121"/>
  <c r="F19" i="121"/>
  <c r="F20" i="121"/>
  <c r="F21" i="121"/>
  <c r="F22" i="121"/>
  <c r="F23" i="121"/>
  <c r="F24" i="121"/>
  <c r="F25" i="121"/>
  <c r="F26" i="121"/>
  <c r="F27" i="121"/>
  <c r="F28" i="121"/>
  <c r="F29" i="121"/>
  <c r="F30" i="121"/>
  <c r="I7" i="119"/>
  <c r="I25" i="119" s="1"/>
  <c r="K7" i="119"/>
  <c r="L7" i="119"/>
  <c r="L25" i="119" s="1"/>
  <c r="M7" i="119"/>
  <c r="M25" i="119" s="1"/>
  <c r="H7" i="119"/>
  <c r="H25" i="119" s="1"/>
  <c r="S9" i="119"/>
  <c r="S10" i="119"/>
  <c r="S11" i="119"/>
  <c r="S12" i="119"/>
  <c r="S13" i="119"/>
  <c r="S14" i="119"/>
  <c r="S15" i="119"/>
  <c r="S16" i="119"/>
  <c r="S17" i="119"/>
  <c r="S18" i="119"/>
  <c r="S19" i="119"/>
  <c r="S20" i="119"/>
  <c r="S21" i="119"/>
  <c r="S22" i="119"/>
  <c r="S23" i="119"/>
  <c r="S24" i="119"/>
  <c r="S8" i="119"/>
  <c r="P8" i="119"/>
  <c r="P9" i="119"/>
  <c r="P10" i="119"/>
  <c r="P11" i="119"/>
  <c r="P12" i="119"/>
  <c r="P13" i="119"/>
  <c r="P14" i="119"/>
  <c r="P15" i="119"/>
  <c r="P16" i="119"/>
  <c r="P17" i="119"/>
  <c r="P18" i="119"/>
  <c r="P19" i="119"/>
  <c r="P20" i="119"/>
  <c r="P21" i="119"/>
  <c r="P22" i="119"/>
  <c r="P23" i="119"/>
  <c r="P24" i="119"/>
  <c r="O8" i="119"/>
  <c r="O9" i="119"/>
  <c r="O10" i="119"/>
  <c r="O11" i="119"/>
  <c r="O12" i="119"/>
  <c r="O13" i="119"/>
  <c r="O14" i="119"/>
  <c r="O15" i="119"/>
  <c r="O16" i="119"/>
  <c r="O17" i="119"/>
  <c r="O18" i="119"/>
  <c r="O19" i="119"/>
  <c r="O20" i="119"/>
  <c r="O21" i="119"/>
  <c r="O22" i="119"/>
  <c r="O23" i="119"/>
  <c r="O24" i="119"/>
  <c r="N8" i="119"/>
  <c r="N9" i="119"/>
  <c r="N10" i="119"/>
  <c r="N11" i="119"/>
  <c r="N12" i="119"/>
  <c r="N13" i="119"/>
  <c r="N14" i="119"/>
  <c r="N15" i="119"/>
  <c r="N16" i="119"/>
  <c r="N17" i="119"/>
  <c r="N18" i="119"/>
  <c r="N19" i="119"/>
  <c r="N20" i="119"/>
  <c r="N21" i="119"/>
  <c r="N22" i="119"/>
  <c r="N23" i="119"/>
  <c r="N24" i="119"/>
  <c r="J8" i="119"/>
  <c r="J9" i="119"/>
  <c r="J10" i="119"/>
  <c r="J11" i="119"/>
  <c r="J12" i="119"/>
  <c r="J13" i="119"/>
  <c r="J14" i="119"/>
  <c r="J15" i="119"/>
  <c r="J16" i="119"/>
  <c r="J17" i="119"/>
  <c r="J18" i="119"/>
  <c r="J19" i="119"/>
  <c r="J20" i="119"/>
  <c r="J21" i="119"/>
  <c r="J22" i="119"/>
  <c r="J23" i="119"/>
  <c r="J24" i="119"/>
  <c r="E7" i="118"/>
  <c r="E14" i="118" s="1"/>
  <c r="G7" i="118"/>
  <c r="H7" i="118"/>
  <c r="H14" i="118" s="1"/>
  <c r="I7" i="118"/>
  <c r="I14" i="118" s="1"/>
  <c r="D7" i="118"/>
  <c r="D14" i="118" s="1"/>
  <c r="L8" i="118"/>
  <c r="L9" i="118"/>
  <c r="L10" i="118"/>
  <c r="L11" i="118"/>
  <c r="L12" i="118"/>
  <c r="L13" i="118"/>
  <c r="K8" i="118"/>
  <c r="K9" i="118"/>
  <c r="K10" i="118"/>
  <c r="K11" i="118"/>
  <c r="K12" i="118"/>
  <c r="K13" i="118"/>
  <c r="J8" i="118"/>
  <c r="J9" i="118"/>
  <c r="J10" i="118"/>
  <c r="J11" i="118"/>
  <c r="J12" i="118"/>
  <c r="J13" i="118"/>
  <c r="F8" i="118"/>
  <c r="F9" i="118"/>
  <c r="F10" i="118"/>
  <c r="F11" i="118"/>
  <c r="F12" i="118"/>
  <c r="F13" i="118"/>
  <c r="G52" i="116"/>
  <c r="H52" i="116"/>
  <c r="I52" i="116"/>
  <c r="L8" i="116"/>
  <c r="L9" i="116"/>
  <c r="L10" i="116"/>
  <c r="L11" i="116"/>
  <c r="L12" i="116"/>
  <c r="L13" i="116"/>
  <c r="L14" i="116"/>
  <c r="L15" i="116"/>
  <c r="L16" i="116"/>
  <c r="L17" i="116"/>
  <c r="L18" i="116"/>
  <c r="L19" i="116"/>
  <c r="L20" i="116"/>
  <c r="L21" i="116"/>
  <c r="L22" i="116"/>
  <c r="L23" i="116"/>
  <c r="L24" i="116"/>
  <c r="L25" i="116"/>
  <c r="L26" i="116"/>
  <c r="L27" i="116"/>
  <c r="L28" i="116"/>
  <c r="L29" i="116"/>
  <c r="L30" i="116"/>
  <c r="L31" i="116"/>
  <c r="L32" i="116"/>
  <c r="L33" i="116"/>
  <c r="L34" i="116"/>
  <c r="L35" i="116"/>
  <c r="L36" i="116"/>
  <c r="L37" i="116"/>
  <c r="L38" i="116"/>
  <c r="L39" i="116"/>
  <c r="L40" i="116"/>
  <c r="L41" i="116"/>
  <c r="L42" i="116"/>
  <c r="L43" i="116"/>
  <c r="L44" i="116"/>
  <c r="L45" i="116"/>
  <c r="L46" i="116"/>
  <c r="L47" i="116"/>
  <c r="L48" i="116"/>
  <c r="L49" i="116"/>
  <c r="L50" i="116"/>
  <c r="L51" i="116"/>
  <c r="L53" i="116"/>
  <c r="L54" i="116"/>
  <c r="K8" i="116"/>
  <c r="K9" i="116"/>
  <c r="K10" i="116"/>
  <c r="K11" i="116"/>
  <c r="K12" i="116"/>
  <c r="K13" i="116"/>
  <c r="K14" i="116"/>
  <c r="K15" i="116"/>
  <c r="K16" i="116"/>
  <c r="K17" i="116"/>
  <c r="K18" i="116"/>
  <c r="K19" i="116"/>
  <c r="K20" i="116"/>
  <c r="K21" i="116"/>
  <c r="K22" i="116"/>
  <c r="K23" i="116"/>
  <c r="K24" i="116"/>
  <c r="K25" i="116"/>
  <c r="K26" i="116"/>
  <c r="K27" i="116"/>
  <c r="K28" i="116"/>
  <c r="K29" i="116"/>
  <c r="K30" i="116"/>
  <c r="K31" i="116"/>
  <c r="K32" i="116"/>
  <c r="K33" i="116"/>
  <c r="K34" i="116"/>
  <c r="K35" i="116"/>
  <c r="K36" i="116"/>
  <c r="K37" i="116"/>
  <c r="K38" i="116"/>
  <c r="K39" i="116"/>
  <c r="K40" i="116"/>
  <c r="K41" i="116"/>
  <c r="K42" i="116"/>
  <c r="K43" i="116"/>
  <c r="K44" i="116"/>
  <c r="K45" i="116"/>
  <c r="K46" i="116"/>
  <c r="K47" i="116"/>
  <c r="K48" i="116"/>
  <c r="K49" i="116"/>
  <c r="K50" i="116"/>
  <c r="K51" i="116"/>
  <c r="K53" i="116"/>
  <c r="K54" i="116"/>
  <c r="J8" i="116"/>
  <c r="J9" i="116"/>
  <c r="J10" i="116"/>
  <c r="J11" i="116"/>
  <c r="J12" i="116"/>
  <c r="J13" i="116"/>
  <c r="J14" i="116"/>
  <c r="J15" i="116"/>
  <c r="J16" i="116"/>
  <c r="J17" i="116"/>
  <c r="J18" i="116"/>
  <c r="J19" i="116"/>
  <c r="J20" i="116"/>
  <c r="J21" i="116"/>
  <c r="J22" i="116"/>
  <c r="J23" i="116"/>
  <c r="J24" i="116"/>
  <c r="J25" i="116"/>
  <c r="J26" i="116"/>
  <c r="J27" i="116"/>
  <c r="J28" i="116"/>
  <c r="J29" i="116"/>
  <c r="J30" i="116"/>
  <c r="J31" i="116"/>
  <c r="J32" i="116"/>
  <c r="J33" i="116"/>
  <c r="J34" i="116"/>
  <c r="J35" i="116"/>
  <c r="J36" i="116"/>
  <c r="J37" i="116"/>
  <c r="J38" i="116"/>
  <c r="J39" i="116"/>
  <c r="J40" i="116"/>
  <c r="J41" i="116"/>
  <c r="J42" i="116"/>
  <c r="J43" i="116"/>
  <c r="J44" i="116"/>
  <c r="J45" i="116"/>
  <c r="J46" i="116"/>
  <c r="J47" i="116"/>
  <c r="J48" i="116"/>
  <c r="J49" i="116"/>
  <c r="J50" i="116"/>
  <c r="J51" i="116"/>
  <c r="J53" i="116"/>
  <c r="J54" i="116"/>
  <c r="F8" i="116"/>
  <c r="F9" i="116"/>
  <c r="F10" i="116"/>
  <c r="F11" i="116"/>
  <c r="F12" i="116"/>
  <c r="F13" i="116"/>
  <c r="F14" i="116"/>
  <c r="F15" i="116"/>
  <c r="F16" i="116"/>
  <c r="F17" i="116"/>
  <c r="F18" i="116"/>
  <c r="F19" i="116"/>
  <c r="F20" i="116"/>
  <c r="F21" i="116"/>
  <c r="F22" i="116"/>
  <c r="F23" i="116"/>
  <c r="F24" i="116"/>
  <c r="F25" i="116"/>
  <c r="F26" i="116"/>
  <c r="F27" i="116"/>
  <c r="F28" i="116"/>
  <c r="F29" i="116"/>
  <c r="F30" i="116"/>
  <c r="F31" i="116"/>
  <c r="F32" i="116"/>
  <c r="F33" i="116"/>
  <c r="F34" i="116"/>
  <c r="F35" i="116"/>
  <c r="F36" i="116"/>
  <c r="F37" i="116"/>
  <c r="F38" i="116"/>
  <c r="F39" i="116"/>
  <c r="F40" i="116"/>
  <c r="F41" i="116"/>
  <c r="F42" i="116"/>
  <c r="F43" i="116"/>
  <c r="F44" i="116"/>
  <c r="F45" i="116"/>
  <c r="F46" i="116"/>
  <c r="F47" i="116"/>
  <c r="F48" i="116"/>
  <c r="F49" i="116"/>
  <c r="F50" i="116"/>
  <c r="F51" i="116"/>
  <c r="F53" i="116"/>
  <c r="F54" i="116"/>
  <c r="E6" i="117"/>
  <c r="G6" i="117"/>
  <c r="H6" i="117"/>
  <c r="I6" i="117"/>
  <c r="D6" i="117"/>
  <c r="L7" i="117"/>
  <c r="L8" i="117"/>
  <c r="L9" i="117"/>
  <c r="L10" i="117"/>
  <c r="L11" i="117"/>
  <c r="L12" i="117"/>
  <c r="L13" i="117"/>
  <c r="L14" i="117"/>
  <c r="L15" i="117"/>
  <c r="L16" i="117"/>
  <c r="L17" i="117"/>
  <c r="L18" i="117"/>
  <c r="L19" i="117"/>
  <c r="L20" i="117"/>
  <c r="L21" i="117"/>
  <c r="L22" i="117"/>
  <c r="L23" i="117"/>
  <c r="L24" i="117"/>
  <c r="L25" i="117"/>
  <c r="L26" i="117"/>
  <c r="L27" i="117"/>
  <c r="L28" i="117"/>
  <c r="L29" i="117"/>
  <c r="L30" i="117"/>
  <c r="L31" i="117"/>
  <c r="K7" i="117"/>
  <c r="K8" i="117"/>
  <c r="K9" i="117"/>
  <c r="K10" i="117"/>
  <c r="K11" i="117"/>
  <c r="K12" i="117"/>
  <c r="K13" i="117"/>
  <c r="K14" i="117"/>
  <c r="K15" i="117"/>
  <c r="K16" i="117"/>
  <c r="K17" i="117"/>
  <c r="K18" i="117"/>
  <c r="K19" i="117"/>
  <c r="K20" i="117"/>
  <c r="K21" i="117"/>
  <c r="K22" i="117"/>
  <c r="K23" i="117"/>
  <c r="K24" i="117"/>
  <c r="K25" i="117"/>
  <c r="K26" i="117"/>
  <c r="K27" i="117"/>
  <c r="K28" i="117"/>
  <c r="K29" i="117"/>
  <c r="K30" i="117"/>
  <c r="K31" i="117"/>
  <c r="J7" i="117"/>
  <c r="J8" i="117"/>
  <c r="J9" i="117"/>
  <c r="J10" i="117"/>
  <c r="J11" i="117"/>
  <c r="J12" i="117"/>
  <c r="J13" i="117"/>
  <c r="J14" i="117"/>
  <c r="J15" i="117"/>
  <c r="J16" i="117"/>
  <c r="J17" i="117"/>
  <c r="J18" i="117"/>
  <c r="J19" i="117"/>
  <c r="J20" i="117"/>
  <c r="J21" i="117"/>
  <c r="J22" i="117"/>
  <c r="J23" i="117"/>
  <c r="J24" i="117"/>
  <c r="J25" i="117"/>
  <c r="J26" i="117"/>
  <c r="J27" i="117"/>
  <c r="J28" i="117"/>
  <c r="J29" i="117"/>
  <c r="J30" i="117"/>
  <c r="J31" i="117"/>
  <c r="F7" i="117"/>
  <c r="F8" i="117"/>
  <c r="F9" i="117"/>
  <c r="F10" i="117"/>
  <c r="F11" i="117"/>
  <c r="F12" i="117"/>
  <c r="F13" i="117"/>
  <c r="F14" i="117"/>
  <c r="F15" i="117"/>
  <c r="F16" i="117"/>
  <c r="F17" i="117"/>
  <c r="F18" i="117"/>
  <c r="F19" i="117"/>
  <c r="F20" i="117"/>
  <c r="F21" i="117"/>
  <c r="F22" i="117"/>
  <c r="F23" i="117"/>
  <c r="F24" i="117"/>
  <c r="F25" i="117"/>
  <c r="F26" i="117"/>
  <c r="F27" i="117"/>
  <c r="F28" i="117"/>
  <c r="F29" i="117"/>
  <c r="F30" i="117"/>
  <c r="F31" i="117"/>
  <c r="I7" i="115"/>
  <c r="I15" i="115" s="1"/>
  <c r="K7" i="115"/>
  <c r="L7" i="115"/>
  <c r="L15" i="115" s="1"/>
  <c r="M7" i="115"/>
  <c r="M15" i="115" s="1"/>
  <c r="H7" i="115"/>
  <c r="H15" i="115" s="1"/>
  <c r="S9" i="115"/>
  <c r="S10" i="115"/>
  <c r="S11" i="115"/>
  <c r="S12" i="115"/>
  <c r="S13" i="115"/>
  <c r="S14" i="115"/>
  <c r="S8" i="115"/>
  <c r="P8" i="115"/>
  <c r="P9" i="115"/>
  <c r="P10" i="115"/>
  <c r="P11" i="115"/>
  <c r="P12" i="115"/>
  <c r="P13" i="115"/>
  <c r="P14" i="115"/>
  <c r="O8" i="115"/>
  <c r="O9" i="115"/>
  <c r="O10" i="115"/>
  <c r="O11" i="115"/>
  <c r="O12" i="115"/>
  <c r="O13" i="115"/>
  <c r="O14" i="115"/>
  <c r="N8" i="115"/>
  <c r="N9" i="115"/>
  <c r="N10" i="115"/>
  <c r="N11" i="115"/>
  <c r="N12" i="115"/>
  <c r="N13" i="115"/>
  <c r="N14" i="115"/>
  <c r="J8" i="115"/>
  <c r="J9" i="115"/>
  <c r="J10" i="115"/>
  <c r="J11" i="115"/>
  <c r="J12" i="115"/>
  <c r="J13" i="115"/>
  <c r="J14" i="115"/>
  <c r="E7" i="114"/>
  <c r="E12" i="114" s="1"/>
  <c r="G7" i="114"/>
  <c r="H7" i="114"/>
  <c r="H12" i="114" s="1"/>
  <c r="I7" i="114"/>
  <c r="I12" i="114" s="1"/>
  <c r="D7" i="114"/>
  <c r="D12" i="114" s="1"/>
  <c r="L8" i="114"/>
  <c r="L9" i="114"/>
  <c r="L10" i="114"/>
  <c r="L11" i="114"/>
  <c r="K8" i="114"/>
  <c r="K9" i="114"/>
  <c r="K10" i="114"/>
  <c r="K11" i="114"/>
  <c r="J8" i="114"/>
  <c r="J9" i="114"/>
  <c r="J10" i="114"/>
  <c r="J11" i="114"/>
  <c r="F8" i="114"/>
  <c r="F9" i="114"/>
  <c r="F10" i="114"/>
  <c r="F11" i="114"/>
  <c r="E10" i="112"/>
  <c r="G10" i="112"/>
  <c r="H10" i="112"/>
  <c r="I10" i="112"/>
  <c r="D10" i="112"/>
  <c r="E7" i="112"/>
  <c r="G7" i="112"/>
  <c r="H7" i="112"/>
  <c r="I7" i="112"/>
  <c r="D7" i="112"/>
  <c r="L8" i="112"/>
  <c r="L9" i="112"/>
  <c r="L11" i="112"/>
  <c r="L12" i="112"/>
  <c r="K8" i="112"/>
  <c r="K9" i="112"/>
  <c r="K11" i="112"/>
  <c r="K12" i="112"/>
  <c r="J8" i="112"/>
  <c r="J9" i="112"/>
  <c r="J11" i="112"/>
  <c r="J12" i="112"/>
  <c r="F8" i="112"/>
  <c r="F9" i="112"/>
  <c r="F11" i="112"/>
  <c r="F10" i="112" s="1"/>
  <c r="F12" i="112"/>
  <c r="E6" i="113"/>
  <c r="G6" i="113"/>
  <c r="H6" i="113"/>
  <c r="I6" i="113"/>
  <c r="D6" i="113"/>
  <c r="L7" i="113"/>
  <c r="L8" i="113"/>
  <c r="L9" i="113"/>
  <c r="K7" i="113"/>
  <c r="K8" i="113"/>
  <c r="K9" i="113"/>
  <c r="J7" i="113"/>
  <c r="J8" i="113"/>
  <c r="J9" i="113"/>
  <c r="F7" i="113"/>
  <c r="F8" i="113"/>
  <c r="F9" i="113"/>
  <c r="I7" i="111"/>
  <c r="I13" i="111" s="1"/>
  <c r="K7" i="111"/>
  <c r="L7" i="111"/>
  <c r="L13" i="111" s="1"/>
  <c r="M7" i="111"/>
  <c r="M13" i="111" s="1"/>
  <c r="H7" i="111"/>
  <c r="H13" i="111" s="1"/>
  <c r="S9" i="111"/>
  <c r="S10" i="111"/>
  <c r="S11" i="111"/>
  <c r="S12" i="111"/>
  <c r="S8" i="111"/>
  <c r="P8" i="111"/>
  <c r="P9" i="111"/>
  <c r="P10" i="111"/>
  <c r="P11" i="111"/>
  <c r="P12" i="111"/>
  <c r="O8" i="111"/>
  <c r="O9" i="111"/>
  <c r="O10" i="111"/>
  <c r="O11" i="111"/>
  <c r="O12" i="111"/>
  <c r="N8" i="111"/>
  <c r="N9" i="111"/>
  <c r="N10" i="111"/>
  <c r="N11" i="111"/>
  <c r="N12" i="111"/>
  <c r="J8" i="111"/>
  <c r="J9" i="111"/>
  <c r="J10" i="111"/>
  <c r="J11" i="111"/>
  <c r="J12" i="111"/>
  <c r="E7" i="110"/>
  <c r="E11" i="110" s="1"/>
  <c r="G7" i="110"/>
  <c r="H7" i="110"/>
  <c r="H11" i="110" s="1"/>
  <c r="I7" i="110"/>
  <c r="I11" i="110" s="1"/>
  <c r="D7" i="110"/>
  <c r="D11" i="110" s="1"/>
  <c r="L8" i="110"/>
  <c r="L9" i="110"/>
  <c r="L10" i="110"/>
  <c r="K8" i="110"/>
  <c r="K9" i="110"/>
  <c r="K10" i="110"/>
  <c r="J8" i="110"/>
  <c r="J9" i="110"/>
  <c r="J10" i="110"/>
  <c r="F8" i="110"/>
  <c r="F9" i="110"/>
  <c r="F10" i="110"/>
  <c r="E7" i="108"/>
  <c r="G7" i="108"/>
  <c r="H7" i="108"/>
  <c r="I7" i="108"/>
  <c r="D7" i="108"/>
  <c r="L8" i="108"/>
  <c r="L10" i="108"/>
  <c r="K8" i="108"/>
  <c r="K10" i="108"/>
  <c r="J8" i="108"/>
  <c r="J10" i="108"/>
  <c r="F8" i="108"/>
  <c r="F7" i="108" s="1"/>
  <c r="F10" i="108"/>
  <c r="E6" i="109"/>
  <c r="G6" i="109"/>
  <c r="H6" i="109"/>
  <c r="I6" i="109"/>
  <c r="D6" i="109"/>
  <c r="L7" i="109"/>
  <c r="L8" i="109"/>
  <c r="K7" i="109"/>
  <c r="K8" i="109"/>
  <c r="J7" i="109"/>
  <c r="J8" i="109"/>
  <c r="F7" i="109"/>
  <c r="F8" i="109"/>
  <c r="I7" i="107"/>
  <c r="I50" i="107" s="1"/>
  <c r="K7" i="107"/>
  <c r="L7" i="107"/>
  <c r="L50" i="107" s="1"/>
  <c r="M7" i="107"/>
  <c r="M50" i="107" s="1"/>
  <c r="H7" i="107"/>
  <c r="H50" i="107" s="1"/>
  <c r="S9" i="107"/>
  <c r="S10" i="107"/>
  <c r="S11" i="107"/>
  <c r="S12" i="107"/>
  <c r="S13" i="107"/>
  <c r="S14" i="107"/>
  <c r="S15" i="107"/>
  <c r="S16" i="107"/>
  <c r="S17" i="107"/>
  <c r="S18" i="107"/>
  <c r="S19" i="107"/>
  <c r="S20" i="107"/>
  <c r="S21" i="107"/>
  <c r="S22" i="107"/>
  <c r="S23" i="107"/>
  <c r="S24" i="107"/>
  <c r="S25" i="107"/>
  <c r="S26" i="107"/>
  <c r="S27" i="107"/>
  <c r="S28" i="107"/>
  <c r="S29" i="107"/>
  <c r="S30" i="107"/>
  <c r="S31" i="107"/>
  <c r="S32" i="107"/>
  <c r="S33" i="107"/>
  <c r="S34" i="107"/>
  <c r="S35" i="107"/>
  <c r="S36" i="107"/>
  <c r="S37" i="107"/>
  <c r="S38" i="107"/>
  <c r="S39" i="107"/>
  <c r="S40" i="107"/>
  <c r="S41" i="107"/>
  <c r="S42" i="107"/>
  <c r="S43" i="107"/>
  <c r="S44" i="107"/>
  <c r="S45" i="107"/>
  <c r="S46" i="107"/>
  <c r="S47" i="107"/>
  <c r="S48" i="107"/>
  <c r="S49" i="107"/>
  <c r="S8" i="107"/>
  <c r="P8" i="107"/>
  <c r="P9" i="107"/>
  <c r="P10" i="107"/>
  <c r="P11" i="107"/>
  <c r="P12" i="107"/>
  <c r="P13" i="107"/>
  <c r="P14" i="107"/>
  <c r="P15" i="107"/>
  <c r="P16" i="107"/>
  <c r="P17" i="107"/>
  <c r="P18" i="107"/>
  <c r="P19" i="107"/>
  <c r="P20" i="107"/>
  <c r="P21" i="107"/>
  <c r="P22" i="107"/>
  <c r="P23" i="107"/>
  <c r="P24" i="107"/>
  <c r="P25" i="107"/>
  <c r="P26" i="107"/>
  <c r="P27" i="107"/>
  <c r="P28" i="107"/>
  <c r="P29" i="107"/>
  <c r="P30" i="107"/>
  <c r="P31" i="107"/>
  <c r="P32" i="107"/>
  <c r="P33" i="107"/>
  <c r="P34" i="107"/>
  <c r="P35" i="107"/>
  <c r="P36" i="107"/>
  <c r="P37" i="107"/>
  <c r="P38" i="107"/>
  <c r="P39" i="107"/>
  <c r="P40" i="107"/>
  <c r="P41" i="107"/>
  <c r="P42" i="107"/>
  <c r="P43" i="107"/>
  <c r="P44" i="107"/>
  <c r="P45" i="107"/>
  <c r="P46" i="107"/>
  <c r="P47" i="107"/>
  <c r="P48" i="107"/>
  <c r="P49" i="107"/>
  <c r="O8" i="107"/>
  <c r="O9" i="107"/>
  <c r="O10" i="107"/>
  <c r="O11" i="107"/>
  <c r="O12" i="107"/>
  <c r="O13" i="107"/>
  <c r="O14" i="107"/>
  <c r="O15" i="107"/>
  <c r="O16" i="107"/>
  <c r="O17" i="107"/>
  <c r="O18" i="107"/>
  <c r="O19" i="107"/>
  <c r="O20" i="107"/>
  <c r="O21" i="107"/>
  <c r="O22" i="107"/>
  <c r="O23" i="107"/>
  <c r="O24" i="107"/>
  <c r="O25" i="107"/>
  <c r="O26" i="107"/>
  <c r="O27" i="107"/>
  <c r="O28" i="107"/>
  <c r="O29" i="107"/>
  <c r="O30" i="107"/>
  <c r="O31" i="107"/>
  <c r="O32" i="107"/>
  <c r="O33" i="107"/>
  <c r="O34" i="107"/>
  <c r="O35" i="107"/>
  <c r="O36" i="107"/>
  <c r="O37" i="107"/>
  <c r="O38" i="107"/>
  <c r="O39" i="107"/>
  <c r="O40" i="107"/>
  <c r="O41" i="107"/>
  <c r="O42" i="107"/>
  <c r="O43" i="107"/>
  <c r="O44" i="107"/>
  <c r="O45" i="107"/>
  <c r="O46" i="107"/>
  <c r="O47" i="107"/>
  <c r="O48" i="107"/>
  <c r="O49" i="107"/>
  <c r="N8" i="107"/>
  <c r="N9" i="107"/>
  <c r="N10" i="107"/>
  <c r="N11" i="107"/>
  <c r="N12" i="107"/>
  <c r="N13" i="107"/>
  <c r="N14" i="107"/>
  <c r="N15" i="107"/>
  <c r="N16" i="107"/>
  <c r="N17" i="107"/>
  <c r="N18" i="107"/>
  <c r="N19" i="107"/>
  <c r="N20" i="107"/>
  <c r="N21" i="107"/>
  <c r="N22" i="107"/>
  <c r="N23" i="107"/>
  <c r="N24" i="107"/>
  <c r="N25" i="107"/>
  <c r="N26" i="107"/>
  <c r="N27" i="107"/>
  <c r="N28" i="107"/>
  <c r="N29" i="107"/>
  <c r="N30" i="107"/>
  <c r="N31" i="107"/>
  <c r="N32" i="107"/>
  <c r="N33" i="107"/>
  <c r="N34" i="107"/>
  <c r="N35" i="107"/>
  <c r="N36" i="107"/>
  <c r="N37" i="107"/>
  <c r="N38" i="107"/>
  <c r="N39" i="107"/>
  <c r="N40" i="107"/>
  <c r="N41" i="107"/>
  <c r="N42" i="107"/>
  <c r="N43" i="107"/>
  <c r="N44" i="107"/>
  <c r="N45" i="107"/>
  <c r="N46" i="107"/>
  <c r="N47" i="107"/>
  <c r="N48" i="107"/>
  <c r="N49" i="107"/>
  <c r="J8" i="107"/>
  <c r="J9" i="107"/>
  <c r="J10" i="107"/>
  <c r="J11" i="107"/>
  <c r="J12" i="107"/>
  <c r="J13" i="107"/>
  <c r="J14" i="107"/>
  <c r="J15" i="107"/>
  <c r="J16" i="107"/>
  <c r="J17" i="107"/>
  <c r="J18" i="107"/>
  <c r="J19" i="107"/>
  <c r="J20" i="107"/>
  <c r="J21" i="107"/>
  <c r="J22" i="107"/>
  <c r="J23" i="107"/>
  <c r="J24" i="107"/>
  <c r="J25" i="107"/>
  <c r="J26" i="107"/>
  <c r="J27" i="107"/>
  <c r="J28" i="107"/>
  <c r="J29" i="107"/>
  <c r="J30" i="107"/>
  <c r="J31" i="107"/>
  <c r="J32" i="107"/>
  <c r="J33" i="107"/>
  <c r="J34" i="107"/>
  <c r="J35" i="107"/>
  <c r="J36" i="107"/>
  <c r="J37" i="107"/>
  <c r="J38" i="107"/>
  <c r="J39" i="107"/>
  <c r="J40" i="107"/>
  <c r="J41" i="107"/>
  <c r="J42" i="107"/>
  <c r="J43" i="107"/>
  <c r="J44" i="107"/>
  <c r="J45" i="107"/>
  <c r="J46" i="107"/>
  <c r="J47" i="107"/>
  <c r="J48" i="107"/>
  <c r="J49" i="107"/>
  <c r="E7" i="106"/>
  <c r="E20" i="106" s="1"/>
  <c r="G7" i="106"/>
  <c r="H7" i="106"/>
  <c r="H20" i="106" s="1"/>
  <c r="I7" i="106"/>
  <c r="I20" i="106" s="1"/>
  <c r="D7" i="106"/>
  <c r="D20" i="106" s="1"/>
  <c r="L8" i="106"/>
  <c r="L9" i="106"/>
  <c r="L10" i="106"/>
  <c r="L11" i="106"/>
  <c r="L12" i="106"/>
  <c r="L13" i="106"/>
  <c r="L14" i="106"/>
  <c r="L15" i="106"/>
  <c r="L16" i="106"/>
  <c r="L17" i="106"/>
  <c r="L18" i="106"/>
  <c r="L19" i="106"/>
  <c r="K8" i="106"/>
  <c r="K9" i="106"/>
  <c r="K10" i="106"/>
  <c r="K11" i="106"/>
  <c r="K12" i="106"/>
  <c r="K13" i="106"/>
  <c r="K14" i="106"/>
  <c r="K15" i="106"/>
  <c r="K16" i="106"/>
  <c r="K17" i="106"/>
  <c r="K18" i="106"/>
  <c r="K19" i="106"/>
  <c r="J8" i="106"/>
  <c r="J9" i="106"/>
  <c r="J10" i="106"/>
  <c r="J11" i="106"/>
  <c r="J12" i="106"/>
  <c r="J13" i="106"/>
  <c r="J14" i="106"/>
  <c r="J15" i="106"/>
  <c r="J16" i="106"/>
  <c r="J17" i="106"/>
  <c r="J18" i="106"/>
  <c r="J19" i="106"/>
  <c r="F8" i="106"/>
  <c r="F9" i="106"/>
  <c r="F10" i="106"/>
  <c r="F11" i="106"/>
  <c r="F12" i="106"/>
  <c r="F13" i="106"/>
  <c r="F14" i="106"/>
  <c r="F15" i="106"/>
  <c r="F16" i="106"/>
  <c r="F17" i="106"/>
  <c r="F18" i="106"/>
  <c r="F19" i="106"/>
  <c r="E10" i="104"/>
  <c r="G10" i="104"/>
  <c r="H10" i="104"/>
  <c r="I10" i="104"/>
  <c r="D10" i="104"/>
  <c r="E7" i="104"/>
  <c r="G7" i="104"/>
  <c r="H7" i="104"/>
  <c r="I7" i="104"/>
  <c r="D7" i="104"/>
  <c r="L8" i="104"/>
  <c r="L9" i="104"/>
  <c r="L11" i="104"/>
  <c r="L12" i="104"/>
  <c r="L13" i="104"/>
  <c r="L14" i="104"/>
  <c r="L15" i="104"/>
  <c r="L16" i="104"/>
  <c r="L17" i="104"/>
  <c r="L18" i="104"/>
  <c r="L19" i="104"/>
  <c r="L20" i="104"/>
  <c r="L21" i="104"/>
  <c r="L22" i="104"/>
  <c r="L23" i="104"/>
  <c r="L24" i="104"/>
  <c r="L25" i="104"/>
  <c r="L26" i="104"/>
  <c r="L27" i="104"/>
  <c r="L28" i="104"/>
  <c r="L29" i="104"/>
  <c r="L30" i="104"/>
  <c r="L31" i="104"/>
  <c r="L32" i="104"/>
  <c r="L33" i="104"/>
  <c r="L34" i="104"/>
  <c r="L35" i="104"/>
  <c r="L36" i="104"/>
  <c r="K8" i="104"/>
  <c r="K9" i="104"/>
  <c r="K11" i="104"/>
  <c r="K12" i="104"/>
  <c r="K13" i="104"/>
  <c r="K14" i="104"/>
  <c r="K15" i="104"/>
  <c r="K16" i="104"/>
  <c r="K17" i="104"/>
  <c r="K18" i="104"/>
  <c r="K19" i="104"/>
  <c r="K20" i="104"/>
  <c r="K21" i="104"/>
  <c r="K22" i="104"/>
  <c r="K23" i="104"/>
  <c r="K24" i="104"/>
  <c r="K25" i="104"/>
  <c r="K26" i="104"/>
  <c r="K27" i="104"/>
  <c r="K28" i="104"/>
  <c r="K29" i="104"/>
  <c r="K30" i="104"/>
  <c r="K31" i="104"/>
  <c r="K32" i="104"/>
  <c r="K33" i="104"/>
  <c r="K34" i="104"/>
  <c r="K35" i="104"/>
  <c r="K36" i="104"/>
  <c r="J8" i="104"/>
  <c r="J9" i="104"/>
  <c r="J11" i="104"/>
  <c r="J12" i="104"/>
  <c r="J13" i="104"/>
  <c r="J14" i="104"/>
  <c r="J15" i="104"/>
  <c r="J16" i="104"/>
  <c r="J17" i="104"/>
  <c r="J18" i="104"/>
  <c r="J19" i="104"/>
  <c r="J20" i="104"/>
  <c r="J21" i="104"/>
  <c r="J22" i="104"/>
  <c r="J23" i="104"/>
  <c r="J24" i="104"/>
  <c r="J25" i="104"/>
  <c r="J26" i="104"/>
  <c r="J27" i="104"/>
  <c r="J28" i="104"/>
  <c r="J29" i="104"/>
  <c r="J30" i="104"/>
  <c r="J31" i="104"/>
  <c r="J32" i="104"/>
  <c r="J33" i="104"/>
  <c r="J34" i="104"/>
  <c r="J35" i="104"/>
  <c r="J36" i="104"/>
  <c r="F8" i="104"/>
  <c r="F9" i="104"/>
  <c r="F11" i="104"/>
  <c r="F12" i="104"/>
  <c r="F13" i="104"/>
  <c r="F14" i="104"/>
  <c r="F15" i="104"/>
  <c r="F16" i="104"/>
  <c r="F17" i="104"/>
  <c r="F18" i="104"/>
  <c r="F19" i="104"/>
  <c r="F20" i="104"/>
  <c r="F21" i="104"/>
  <c r="F22" i="104"/>
  <c r="F23" i="104"/>
  <c r="F24" i="104"/>
  <c r="F25" i="104"/>
  <c r="F26" i="104"/>
  <c r="F27" i="104"/>
  <c r="F28" i="104"/>
  <c r="F29" i="104"/>
  <c r="F30" i="104"/>
  <c r="F31" i="104"/>
  <c r="F32" i="104"/>
  <c r="F33" i="104"/>
  <c r="F34" i="104"/>
  <c r="F35" i="104"/>
  <c r="F36" i="104"/>
  <c r="E6" i="105"/>
  <c r="G6" i="105"/>
  <c r="H6" i="105"/>
  <c r="I6" i="105"/>
  <c r="D6" i="105"/>
  <c r="L7" i="105"/>
  <c r="L8" i="105"/>
  <c r="L9" i="105"/>
  <c r="L10" i="105"/>
  <c r="L11" i="105"/>
  <c r="L12" i="105"/>
  <c r="L13" i="105"/>
  <c r="L14" i="105"/>
  <c r="L15" i="105"/>
  <c r="L16" i="105"/>
  <c r="L17" i="105"/>
  <c r="L18" i="105"/>
  <c r="L19" i="105"/>
  <c r="L20" i="105"/>
  <c r="L21" i="105"/>
  <c r="L22" i="105"/>
  <c r="L23" i="105"/>
  <c r="L24" i="105"/>
  <c r="L25" i="105"/>
  <c r="L26" i="105"/>
  <c r="L27" i="105"/>
  <c r="L28" i="105"/>
  <c r="L29" i="105"/>
  <c r="L30" i="105"/>
  <c r="L31" i="105"/>
  <c r="K7" i="105"/>
  <c r="K8" i="105"/>
  <c r="K9" i="105"/>
  <c r="K10" i="105"/>
  <c r="K11" i="105"/>
  <c r="K12" i="105"/>
  <c r="K13" i="105"/>
  <c r="K14" i="105"/>
  <c r="K15" i="105"/>
  <c r="K16" i="105"/>
  <c r="K17" i="105"/>
  <c r="K18" i="105"/>
  <c r="K19" i="105"/>
  <c r="K20" i="105"/>
  <c r="K21" i="105"/>
  <c r="K22" i="105"/>
  <c r="K23" i="105"/>
  <c r="K24" i="105"/>
  <c r="K25" i="105"/>
  <c r="K26" i="105"/>
  <c r="K27" i="105"/>
  <c r="K28" i="105"/>
  <c r="K29" i="105"/>
  <c r="K30" i="105"/>
  <c r="K31" i="105"/>
  <c r="J7" i="105"/>
  <c r="J8" i="105"/>
  <c r="J9" i="105"/>
  <c r="J10" i="105"/>
  <c r="J11" i="105"/>
  <c r="J12" i="105"/>
  <c r="J13" i="105"/>
  <c r="J14" i="105"/>
  <c r="J15" i="105"/>
  <c r="J16" i="105"/>
  <c r="J17" i="105"/>
  <c r="J18" i="105"/>
  <c r="J19" i="105"/>
  <c r="J20" i="105"/>
  <c r="J21" i="105"/>
  <c r="J22" i="105"/>
  <c r="J23" i="105"/>
  <c r="J24" i="105"/>
  <c r="J25" i="105"/>
  <c r="J26" i="105"/>
  <c r="J27" i="105"/>
  <c r="J28" i="105"/>
  <c r="J29" i="105"/>
  <c r="J30" i="105"/>
  <c r="J31" i="105"/>
  <c r="F7" i="105"/>
  <c r="F8" i="105"/>
  <c r="F9" i="105"/>
  <c r="F10" i="105"/>
  <c r="F11" i="105"/>
  <c r="F12" i="105"/>
  <c r="F13" i="105"/>
  <c r="F14" i="105"/>
  <c r="F15" i="105"/>
  <c r="F16" i="105"/>
  <c r="F17" i="105"/>
  <c r="F18" i="105"/>
  <c r="F19" i="105"/>
  <c r="F20" i="105"/>
  <c r="F21" i="105"/>
  <c r="F22" i="105"/>
  <c r="F23" i="105"/>
  <c r="F24" i="105"/>
  <c r="F25" i="105"/>
  <c r="F26" i="105"/>
  <c r="F27" i="105"/>
  <c r="F28" i="105"/>
  <c r="F29" i="105"/>
  <c r="F30" i="105"/>
  <c r="F31" i="105"/>
  <c r="I7" i="103"/>
  <c r="I16" i="103" s="1"/>
  <c r="K7" i="103"/>
  <c r="K16" i="103" s="1"/>
  <c r="L7" i="103"/>
  <c r="L16" i="103" s="1"/>
  <c r="M7" i="103"/>
  <c r="M16" i="103" s="1"/>
  <c r="H7" i="103"/>
  <c r="H16" i="103" s="1"/>
  <c r="S9" i="103"/>
  <c r="S10" i="103"/>
  <c r="S11" i="103"/>
  <c r="S12" i="103"/>
  <c r="S13" i="103"/>
  <c r="S14" i="103"/>
  <c r="S15" i="103"/>
  <c r="S8" i="103"/>
  <c r="P8" i="103"/>
  <c r="P9" i="103"/>
  <c r="P10" i="103"/>
  <c r="P11" i="103"/>
  <c r="P12" i="103"/>
  <c r="P13" i="103"/>
  <c r="P14" i="103"/>
  <c r="P15" i="103"/>
  <c r="O8" i="103"/>
  <c r="O9" i="103"/>
  <c r="O10" i="103"/>
  <c r="O11" i="103"/>
  <c r="O12" i="103"/>
  <c r="O13" i="103"/>
  <c r="O14" i="103"/>
  <c r="O15" i="103"/>
  <c r="N8" i="103"/>
  <c r="N9" i="103"/>
  <c r="N10" i="103"/>
  <c r="N11" i="103"/>
  <c r="N12" i="103"/>
  <c r="N13" i="103"/>
  <c r="N14" i="103"/>
  <c r="N15" i="103"/>
  <c r="J8" i="103"/>
  <c r="J9" i="103"/>
  <c r="J10" i="103"/>
  <c r="J11" i="103"/>
  <c r="J12" i="103"/>
  <c r="J13" i="103"/>
  <c r="J14" i="103"/>
  <c r="J15" i="103"/>
  <c r="E7" i="102"/>
  <c r="E11" i="102" s="1"/>
  <c r="G7" i="102"/>
  <c r="G11" i="102" s="1"/>
  <c r="H7" i="102"/>
  <c r="H11" i="102" s="1"/>
  <c r="I7" i="102"/>
  <c r="I11" i="102" s="1"/>
  <c r="D7" i="102"/>
  <c r="D11" i="102" s="1"/>
  <c r="L8" i="102"/>
  <c r="L9" i="102"/>
  <c r="L10" i="102"/>
  <c r="K8" i="102"/>
  <c r="K9" i="102"/>
  <c r="K10" i="102"/>
  <c r="J8" i="102"/>
  <c r="J9" i="102"/>
  <c r="J10" i="102"/>
  <c r="F8" i="102"/>
  <c r="F9" i="102"/>
  <c r="F10" i="102"/>
  <c r="E10" i="100"/>
  <c r="G10" i="100"/>
  <c r="H10" i="100"/>
  <c r="I10" i="100"/>
  <c r="D10" i="100"/>
  <c r="E7" i="100"/>
  <c r="G7" i="100"/>
  <c r="H7" i="100"/>
  <c r="I7" i="100"/>
  <c r="D7" i="100"/>
  <c r="L8" i="100"/>
  <c r="L9" i="100"/>
  <c r="L11" i="100"/>
  <c r="L12" i="100"/>
  <c r="K8" i="100"/>
  <c r="K9" i="100"/>
  <c r="K11" i="100"/>
  <c r="K12" i="100"/>
  <c r="J8" i="100"/>
  <c r="J9" i="100"/>
  <c r="J11" i="100"/>
  <c r="J12" i="100"/>
  <c r="F8" i="100"/>
  <c r="F9" i="100"/>
  <c r="F11" i="100"/>
  <c r="F10" i="100" s="1"/>
  <c r="F12" i="100"/>
  <c r="E6" i="101"/>
  <c r="G6" i="101"/>
  <c r="H6" i="101"/>
  <c r="I6" i="101"/>
  <c r="D6" i="101"/>
  <c r="L7" i="101"/>
  <c r="L8" i="101"/>
  <c r="L9" i="101"/>
  <c r="L10" i="101"/>
  <c r="L11" i="101"/>
  <c r="L12" i="101"/>
  <c r="L13" i="101"/>
  <c r="L14" i="101"/>
  <c r="K7" i="101"/>
  <c r="K8" i="101"/>
  <c r="K9" i="101"/>
  <c r="K10" i="101"/>
  <c r="K11" i="101"/>
  <c r="K12" i="101"/>
  <c r="K13" i="101"/>
  <c r="K14" i="101"/>
  <c r="J7" i="101"/>
  <c r="J8" i="101"/>
  <c r="J9" i="101"/>
  <c r="J10" i="101"/>
  <c r="J11" i="101"/>
  <c r="J12" i="101"/>
  <c r="J13" i="101"/>
  <c r="J14" i="101"/>
  <c r="F7" i="101"/>
  <c r="F8" i="101"/>
  <c r="F9" i="101"/>
  <c r="F10" i="101"/>
  <c r="F11" i="101"/>
  <c r="F12" i="101"/>
  <c r="F13" i="101"/>
  <c r="F14" i="101"/>
  <c r="I7" i="99"/>
  <c r="I14" i="99" s="1"/>
  <c r="K7" i="99"/>
  <c r="K14" i="99" s="1"/>
  <c r="L7" i="99"/>
  <c r="L14" i="99" s="1"/>
  <c r="M7" i="99"/>
  <c r="M14" i="99" s="1"/>
  <c r="H7" i="99"/>
  <c r="H14" i="99" s="1"/>
  <c r="S9" i="99"/>
  <c r="S10" i="99"/>
  <c r="S11" i="99"/>
  <c r="S12" i="99"/>
  <c r="S13" i="99"/>
  <c r="S8" i="99"/>
  <c r="P8" i="99"/>
  <c r="P9" i="99"/>
  <c r="P10" i="99"/>
  <c r="P11" i="99"/>
  <c r="P12" i="99"/>
  <c r="P13" i="99"/>
  <c r="O8" i="99"/>
  <c r="O9" i="99"/>
  <c r="O10" i="99"/>
  <c r="O11" i="99"/>
  <c r="O12" i="99"/>
  <c r="O13" i="99"/>
  <c r="N8" i="99"/>
  <c r="N9" i="99"/>
  <c r="N10" i="99"/>
  <c r="N11" i="99"/>
  <c r="N12" i="99"/>
  <c r="N13" i="99"/>
  <c r="J8" i="99"/>
  <c r="J9" i="99"/>
  <c r="J10" i="99"/>
  <c r="J11" i="99"/>
  <c r="J12" i="99"/>
  <c r="J13" i="99"/>
  <c r="E7" i="98"/>
  <c r="E10" i="98" s="1"/>
  <c r="G7" i="98"/>
  <c r="H7" i="98"/>
  <c r="H10" i="98" s="1"/>
  <c r="I7" i="98"/>
  <c r="I10" i="98" s="1"/>
  <c r="D7" i="98"/>
  <c r="D10" i="98" s="1"/>
  <c r="L8" i="98"/>
  <c r="L9" i="98"/>
  <c r="K8" i="98"/>
  <c r="K9" i="98"/>
  <c r="J8" i="98"/>
  <c r="J9" i="98"/>
  <c r="F8" i="98"/>
  <c r="F9" i="98"/>
  <c r="E9" i="96"/>
  <c r="G9" i="96"/>
  <c r="H9" i="96"/>
  <c r="I9" i="96"/>
  <c r="D9" i="96"/>
  <c r="E7" i="96"/>
  <c r="G7" i="96"/>
  <c r="H7" i="96"/>
  <c r="I7" i="96"/>
  <c r="D7" i="96"/>
  <c r="L8" i="96"/>
  <c r="L10" i="96"/>
  <c r="L11" i="96"/>
  <c r="K8" i="96"/>
  <c r="K10" i="96"/>
  <c r="K11" i="96"/>
  <c r="J8" i="96"/>
  <c r="J10" i="96"/>
  <c r="J11" i="96"/>
  <c r="F8" i="96"/>
  <c r="F7" i="96" s="1"/>
  <c r="F10" i="96"/>
  <c r="F9" i="96" s="1"/>
  <c r="F11" i="96"/>
  <c r="E6" i="97"/>
  <c r="G6" i="97"/>
  <c r="H6" i="97"/>
  <c r="I6" i="97"/>
  <c r="D6" i="97"/>
  <c r="L7" i="97"/>
  <c r="L8" i="97"/>
  <c r="K7" i="97"/>
  <c r="K8" i="97"/>
  <c r="J7" i="97"/>
  <c r="J8" i="97"/>
  <c r="F7" i="97"/>
  <c r="F6" i="97" s="1"/>
  <c r="F8" i="97"/>
  <c r="I7" i="95"/>
  <c r="I17" i="95" s="1"/>
  <c r="K7" i="95"/>
  <c r="L7" i="95"/>
  <c r="L17" i="95" s="1"/>
  <c r="M7" i="95"/>
  <c r="M17" i="95" s="1"/>
  <c r="H7" i="95"/>
  <c r="H17" i="95" s="1"/>
  <c r="S9" i="95"/>
  <c r="S10" i="95"/>
  <c r="S11" i="95"/>
  <c r="S12" i="95"/>
  <c r="S13" i="95"/>
  <c r="S14" i="95"/>
  <c r="S15" i="95"/>
  <c r="S16" i="95"/>
  <c r="S8" i="95"/>
  <c r="P8" i="95"/>
  <c r="P9" i="95"/>
  <c r="P10" i="95"/>
  <c r="P11" i="95"/>
  <c r="P12" i="95"/>
  <c r="P13" i="95"/>
  <c r="P14" i="95"/>
  <c r="P15" i="95"/>
  <c r="P16" i="95"/>
  <c r="O8" i="95"/>
  <c r="O9" i="95"/>
  <c r="O10" i="95"/>
  <c r="O11" i="95"/>
  <c r="O12" i="95"/>
  <c r="O13" i="95"/>
  <c r="O14" i="95"/>
  <c r="O15" i="95"/>
  <c r="O16" i="95"/>
  <c r="N8" i="95"/>
  <c r="N9" i="95"/>
  <c r="N10" i="95"/>
  <c r="N11" i="95"/>
  <c r="N12" i="95"/>
  <c r="N13" i="95"/>
  <c r="N14" i="95"/>
  <c r="N15" i="95"/>
  <c r="N16" i="95"/>
  <c r="J8" i="95"/>
  <c r="J9" i="95"/>
  <c r="J10" i="95"/>
  <c r="J11" i="95"/>
  <c r="J12" i="95"/>
  <c r="J13" i="95"/>
  <c r="J14" i="95"/>
  <c r="J15" i="95"/>
  <c r="J16" i="95"/>
  <c r="E7" i="94"/>
  <c r="E11" i="94" s="1"/>
  <c r="G7" i="94"/>
  <c r="H7" i="94"/>
  <c r="H11" i="94" s="1"/>
  <c r="I7" i="94"/>
  <c r="I11" i="94" s="1"/>
  <c r="D7" i="94"/>
  <c r="D11" i="94" s="1"/>
  <c r="L8" i="94"/>
  <c r="L9" i="94"/>
  <c r="L10" i="94"/>
  <c r="K8" i="94"/>
  <c r="K9" i="94"/>
  <c r="K10" i="94"/>
  <c r="J8" i="94"/>
  <c r="J9" i="94"/>
  <c r="J10" i="94"/>
  <c r="F8" i="94"/>
  <c r="F9" i="94"/>
  <c r="F10" i="94"/>
  <c r="E7" i="92"/>
  <c r="G7" i="92"/>
  <c r="H7" i="92"/>
  <c r="I7" i="92"/>
  <c r="D7" i="92"/>
  <c r="L8" i="92"/>
  <c r="L10" i="92"/>
  <c r="K8" i="92"/>
  <c r="K10" i="92"/>
  <c r="J8" i="92"/>
  <c r="J10" i="92"/>
  <c r="F8" i="92"/>
  <c r="F7" i="92" s="1"/>
  <c r="F10" i="92"/>
  <c r="E6" i="93"/>
  <c r="G6" i="93"/>
  <c r="H6" i="93"/>
  <c r="I6" i="93"/>
  <c r="D6" i="93"/>
  <c r="L7" i="93"/>
  <c r="L8" i="93"/>
  <c r="L9" i="93"/>
  <c r="L10" i="93"/>
  <c r="L11" i="93"/>
  <c r="L12" i="93"/>
  <c r="L13" i="93"/>
  <c r="L14" i="93"/>
  <c r="L15" i="93"/>
  <c r="L16" i="93"/>
  <c r="L17" i="93"/>
  <c r="L18" i="93"/>
  <c r="L19" i="93"/>
  <c r="L20" i="93"/>
  <c r="L21" i="93"/>
  <c r="L22" i="93"/>
  <c r="L23" i="93"/>
  <c r="L24" i="93"/>
  <c r="L25" i="93"/>
  <c r="L26" i="93"/>
  <c r="L27" i="93"/>
  <c r="L28" i="93"/>
  <c r="L29" i="93"/>
  <c r="L30" i="93"/>
  <c r="K7" i="93"/>
  <c r="K8" i="93"/>
  <c r="K9" i="93"/>
  <c r="K10" i="93"/>
  <c r="K11" i="93"/>
  <c r="K12" i="93"/>
  <c r="K13" i="93"/>
  <c r="K14" i="93"/>
  <c r="K15" i="93"/>
  <c r="K16" i="93"/>
  <c r="K17" i="93"/>
  <c r="K18" i="93"/>
  <c r="K19" i="93"/>
  <c r="K20" i="93"/>
  <c r="K21" i="93"/>
  <c r="K22" i="93"/>
  <c r="K23" i="93"/>
  <c r="K24" i="93"/>
  <c r="K25" i="93"/>
  <c r="K26" i="93"/>
  <c r="K27" i="93"/>
  <c r="K28" i="93"/>
  <c r="K29" i="93"/>
  <c r="K30" i="93"/>
  <c r="J7" i="93"/>
  <c r="J8" i="93"/>
  <c r="J9" i="93"/>
  <c r="J10" i="93"/>
  <c r="J11" i="93"/>
  <c r="J12" i="93"/>
  <c r="J13" i="93"/>
  <c r="J14" i="93"/>
  <c r="J15" i="93"/>
  <c r="J16" i="93"/>
  <c r="J17" i="93"/>
  <c r="J18" i="93"/>
  <c r="J19" i="93"/>
  <c r="J20" i="93"/>
  <c r="J21" i="93"/>
  <c r="J22" i="93"/>
  <c r="J23" i="93"/>
  <c r="J24" i="93"/>
  <c r="J25" i="93"/>
  <c r="J26" i="93"/>
  <c r="J27" i="93"/>
  <c r="J28" i="93"/>
  <c r="J29" i="93"/>
  <c r="J30" i="93"/>
  <c r="F7" i="93"/>
  <c r="F8" i="93"/>
  <c r="F9" i="93"/>
  <c r="F10" i="93"/>
  <c r="F11" i="93"/>
  <c r="F12" i="93"/>
  <c r="F13" i="93"/>
  <c r="F14" i="93"/>
  <c r="F15" i="93"/>
  <c r="F16" i="93"/>
  <c r="F17" i="93"/>
  <c r="F18" i="93"/>
  <c r="F19" i="93"/>
  <c r="F20" i="93"/>
  <c r="F21" i="93"/>
  <c r="F22" i="93"/>
  <c r="F23" i="93"/>
  <c r="F24" i="93"/>
  <c r="F25" i="93"/>
  <c r="F26" i="93"/>
  <c r="F27" i="93"/>
  <c r="F28" i="93"/>
  <c r="F29" i="93"/>
  <c r="F30" i="93"/>
  <c r="I7" i="91"/>
  <c r="K7" i="91"/>
  <c r="K21" i="91" s="1"/>
  <c r="L7" i="91"/>
  <c r="L21" i="91" s="1"/>
  <c r="M7" i="91"/>
  <c r="M21" i="91" s="1"/>
  <c r="H7" i="91"/>
  <c r="H21" i="91" s="1"/>
  <c r="S9" i="91"/>
  <c r="S10" i="91"/>
  <c r="S11" i="91"/>
  <c r="S12" i="91"/>
  <c r="S13" i="91"/>
  <c r="S14" i="91"/>
  <c r="S15" i="91"/>
  <c r="S16" i="91"/>
  <c r="S17" i="91"/>
  <c r="S18" i="91"/>
  <c r="S19" i="91"/>
  <c r="S20" i="91"/>
  <c r="S8" i="91"/>
  <c r="P8" i="91"/>
  <c r="P9" i="91"/>
  <c r="P10" i="91"/>
  <c r="P11" i="91"/>
  <c r="P12" i="91"/>
  <c r="P13" i="91"/>
  <c r="P14" i="91"/>
  <c r="P15" i="91"/>
  <c r="P16" i="91"/>
  <c r="P17" i="91"/>
  <c r="P18" i="91"/>
  <c r="P19" i="91"/>
  <c r="P20" i="91"/>
  <c r="O8" i="91"/>
  <c r="O9" i="91"/>
  <c r="O10" i="91"/>
  <c r="O11" i="91"/>
  <c r="O12" i="91"/>
  <c r="O13" i="91"/>
  <c r="O14" i="91"/>
  <c r="O15" i="91"/>
  <c r="O16" i="91"/>
  <c r="O17" i="91"/>
  <c r="O18" i="91"/>
  <c r="O19" i="91"/>
  <c r="O20" i="91"/>
  <c r="N8" i="91"/>
  <c r="N9" i="91"/>
  <c r="N10" i="91"/>
  <c r="N11" i="91"/>
  <c r="N12" i="91"/>
  <c r="N13" i="91"/>
  <c r="N14" i="91"/>
  <c r="N15" i="91"/>
  <c r="N16" i="91"/>
  <c r="N17" i="91"/>
  <c r="N18" i="91"/>
  <c r="N19" i="91"/>
  <c r="N20" i="91"/>
  <c r="J8" i="91"/>
  <c r="J9" i="91"/>
  <c r="J10" i="91"/>
  <c r="J11" i="91"/>
  <c r="J12" i="91"/>
  <c r="J13" i="91"/>
  <c r="J14" i="91"/>
  <c r="J15" i="91"/>
  <c r="J16" i="91"/>
  <c r="J17" i="91"/>
  <c r="J18" i="91"/>
  <c r="J19" i="91"/>
  <c r="J20" i="91"/>
  <c r="E7" i="90"/>
  <c r="E14" i="90" s="1"/>
  <c r="G7" i="90"/>
  <c r="H7" i="90"/>
  <c r="H14" i="90" s="1"/>
  <c r="I7" i="90"/>
  <c r="I14" i="90" s="1"/>
  <c r="D7" i="90"/>
  <c r="D14" i="90" s="1"/>
  <c r="L8" i="90"/>
  <c r="L9" i="90"/>
  <c r="L10" i="90"/>
  <c r="L11" i="90"/>
  <c r="L12" i="90"/>
  <c r="L13" i="90"/>
  <c r="K8" i="90"/>
  <c r="K9" i="90"/>
  <c r="K10" i="90"/>
  <c r="K11" i="90"/>
  <c r="K12" i="90"/>
  <c r="K13" i="90"/>
  <c r="J8" i="90"/>
  <c r="J9" i="90"/>
  <c r="J10" i="90"/>
  <c r="J11" i="90"/>
  <c r="J12" i="90"/>
  <c r="J13" i="90"/>
  <c r="F8" i="90"/>
  <c r="F9" i="90"/>
  <c r="F10" i="90"/>
  <c r="F11" i="90"/>
  <c r="F12" i="90"/>
  <c r="F13" i="90"/>
  <c r="E9" i="88"/>
  <c r="G9" i="88"/>
  <c r="H9" i="88"/>
  <c r="I9" i="88"/>
  <c r="D9" i="88"/>
  <c r="E7" i="88"/>
  <c r="G7" i="88"/>
  <c r="H7" i="88"/>
  <c r="I7" i="88"/>
  <c r="D7" i="88"/>
  <c r="L8" i="88"/>
  <c r="L10" i="88"/>
  <c r="L11" i="88"/>
  <c r="L12" i="88"/>
  <c r="L13" i="88"/>
  <c r="L14" i="88"/>
  <c r="L15" i="88"/>
  <c r="L16" i="88"/>
  <c r="L17" i="88"/>
  <c r="K8" i="88"/>
  <c r="K10" i="88"/>
  <c r="K11" i="88"/>
  <c r="K12" i="88"/>
  <c r="K13" i="88"/>
  <c r="K14" i="88"/>
  <c r="K15" i="88"/>
  <c r="K16" i="88"/>
  <c r="K17" i="88"/>
  <c r="J8" i="88"/>
  <c r="J10" i="88"/>
  <c r="J11" i="88"/>
  <c r="J12" i="88"/>
  <c r="J13" i="88"/>
  <c r="J14" i="88"/>
  <c r="J15" i="88"/>
  <c r="J16" i="88"/>
  <c r="J17" i="88"/>
  <c r="F8" i="88"/>
  <c r="F7" i="88" s="1"/>
  <c r="F10" i="88"/>
  <c r="F11" i="88"/>
  <c r="F12" i="88"/>
  <c r="F13" i="88"/>
  <c r="F14" i="88"/>
  <c r="F15" i="88"/>
  <c r="F16" i="88"/>
  <c r="F17" i="88"/>
  <c r="E6" i="89"/>
  <c r="G6" i="89"/>
  <c r="H6" i="89"/>
  <c r="I6" i="89"/>
  <c r="D6" i="89"/>
  <c r="L7" i="89"/>
  <c r="L8" i="89"/>
  <c r="L9" i="89"/>
  <c r="L10" i="89"/>
  <c r="L11" i="89"/>
  <c r="L12" i="89"/>
  <c r="L13" i="89"/>
  <c r="L14" i="89"/>
  <c r="L15" i="89"/>
  <c r="L16" i="89"/>
  <c r="L17" i="89"/>
  <c r="L18" i="89"/>
  <c r="L19" i="89"/>
  <c r="L20" i="89"/>
  <c r="L21" i="89"/>
  <c r="L22" i="89"/>
  <c r="L23" i="89"/>
  <c r="L24" i="89"/>
  <c r="L25" i="89"/>
  <c r="L26" i="89"/>
  <c r="L27" i="89"/>
  <c r="L28" i="89"/>
  <c r="K7" i="89"/>
  <c r="K8" i="89"/>
  <c r="K9" i="89"/>
  <c r="K10" i="89"/>
  <c r="K11" i="89"/>
  <c r="K12" i="89"/>
  <c r="K13" i="89"/>
  <c r="K14" i="89"/>
  <c r="K15" i="89"/>
  <c r="K16" i="89"/>
  <c r="K17" i="89"/>
  <c r="K18" i="89"/>
  <c r="K19" i="89"/>
  <c r="K20" i="89"/>
  <c r="K21" i="89"/>
  <c r="K22" i="89"/>
  <c r="K23" i="89"/>
  <c r="K24" i="89"/>
  <c r="K25" i="89"/>
  <c r="K26" i="89"/>
  <c r="K27" i="89"/>
  <c r="K28" i="89"/>
  <c r="J7" i="89"/>
  <c r="J8" i="89"/>
  <c r="J9" i="89"/>
  <c r="J10" i="89"/>
  <c r="J11" i="89"/>
  <c r="J12" i="89"/>
  <c r="J13" i="89"/>
  <c r="J14" i="89"/>
  <c r="J15" i="89"/>
  <c r="J16" i="89"/>
  <c r="J17" i="89"/>
  <c r="J18" i="89"/>
  <c r="J19" i="89"/>
  <c r="J20" i="89"/>
  <c r="J21" i="89"/>
  <c r="J22" i="89"/>
  <c r="J23" i="89"/>
  <c r="J24" i="89"/>
  <c r="J25" i="89"/>
  <c r="J26" i="89"/>
  <c r="J27" i="89"/>
  <c r="J28" i="89"/>
  <c r="F7" i="89"/>
  <c r="F8" i="89"/>
  <c r="F9" i="89"/>
  <c r="F10" i="89"/>
  <c r="F11" i="89"/>
  <c r="F12" i="89"/>
  <c r="F13" i="89"/>
  <c r="F14" i="89"/>
  <c r="F15" i="89"/>
  <c r="F16" i="89"/>
  <c r="F17" i="89"/>
  <c r="F18" i="89"/>
  <c r="F19" i="89"/>
  <c r="F20" i="89"/>
  <c r="F21" i="89"/>
  <c r="F22" i="89"/>
  <c r="F23" i="89"/>
  <c r="F24" i="89"/>
  <c r="F25" i="89"/>
  <c r="F26" i="89"/>
  <c r="F27" i="89"/>
  <c r="F28" i="89"/>
  <c r="I7" i="87"/>
  <c r="I22" i="87" s="1"/>
  <c r="K7" i="87"/>
  <c r="K22" i="87" s="1"/>
  <c r="L7" i="87"/>
  <c r="L22" i="87" s="1"/>
  <c r="M7" i="87"/>
  <c r="M22" i="87" s="1"/>
  <c r="H7" i="87"/>
  <c r="H22" i="87" s="1"/>
  <c r="S9" i="87"/>
  <c r="S10" i="87"/>
  <c r="S11" i="87"/>
  <c r="S12" i="87"/>
  <c r="S13" i="87"/>
  <c r="S14" i="87"/>
  <c r="S15" i="87"/>
  <c r="S16" i="87"/>
  <c r="S17" i="87"/>
  <c r="S18" i="87"/>
  <c r="S19" i="87"/>
  <c r="S20" i="87"/>
  <c r="S21" i="87"/>
  <c r="S8" i="87"/>
  <c r="P8" i="87"/>
  <c r="P9" i="87"/>
  <c r="P10" i="87"/>
  <c r="P11" i="87"/>
  <c r="P12" i="87"/>
  <c r="P13" i="87"/>
  <c r="P14" i="87"/>
  <c r="P15" i="87"/>
  <c r="P16" i="87"/>
  <c r="P17" i="87"/>
  <c r="P18" i="87"/>
  <c r="P19" i="87"/>
  <c r="P20" i="87"/>
  <c r="P21" i="87"/>
  <c r="O8" i="87"/>
  <c r="O9" i="87"/>
  <c r="O10" i="87"/>
  <c r="O11" i="87"/>
  <c r="O12" i="87"/>
  <c r="O13" i="87"/>
  <c r="O14" i="87"/>
  <c r="O15" i="87"/>
  <c r="O16" i="87"/>
  <c r="O17" i="87"/>
  <c r="O18" i="87"/>
  <c r="O19" i="87"/>
  <c r="O20" i="87"/>
  <c r="O21" i="87"/>
  <c r="N8" i="87"/>
  <c r="N9" i="87"/>
  <c r="N10" i="87"/>
  <c r="N11" i="87"/>
  <c r="N12" i="87"/>
  <c r="N13" i="87"/>
  <c r="N14" i="87"/>
  <c r="N15" i="87"/>
  <c r="N16" i="87"/>
  <c r="N17" i="87"/>
  <c r="N18" i="87"/>
  <c r="N19" i="87"/>
  <c r="N20" i="87"/>
  <c r="N21" i="87"/>
  <c r="J8" i="87"/>
  <c r="J9" i="87"/>
  <c r="J10" i="87"/>
  <c r="J11" i="87"/>
  <c r="J12" i="87"/>
  <c r="J13" i="87"/>
  <c r="J14" i="87"/>
  <c r="J15" i="87"/>
  <c r="J16" i="87"/>
  <c r="J17" i="87"/>
  <c r="J18" i="87"/>
  <c r="J19" i="87"/>
  <c r="J20" i="87"/>
  <c r="J21" i="87"/>
  <c r="E7" i="86"/>
  <c r="E13" i="86" s="1"/>
  <c r="G7" i="86"/>
  <c r="H7" i="86"/>
  <c r="H13" i="86" s="1"/>
  <c r="I7" i="86"/>
  <c r="I13" i="86" s="1"/>
  <c r="D7" i="86"/>
  <c r="D13" i="86" s="1"/>
  <c r="L8" i="86"/>
  <c r="L9" i="86"/>
  <c r="L10" i="86"/>
  <c r="L11" i="86"/>
  <c r="L12" i="86"/>
  <c r="K8" i="86"/>
  <c r="K9" i="86"/>
  <c r="K10" i="86"/>
  <c r="K11" i="86"/>
  <c r="K12" i="86"/>
  <c r="J8" i="86"/>
  <c r="J9" i="86"/>
  <c r="J10" i="86"/>
  <c r="J11" i="86"/>
  <c r="J12" i="86"/>
  <c r="F8" i="86"/>
  <c r="F9" i="86"/>
  <c r="F10" i="86"/>
  <c r="F11" i="86"/>
  <c r="F12" i="86"/>
  <c r="E14" i="84"/>
  <c r="G14" i="84"/>
  <c r="H14" i="84"/>
  <c r="I14" i="84"/>
  <c r="D14" i="84"/>
  <c r="E7" i="84"/>
  <c r="G7" i="84"/>
  <c r="H7" i="84"/>
  <c r="I7" i="84"/>
  <c r="D7" i="84"/>
  <c r="L8" i="84"/>
  <c r="L9" i="84"/>
  <c r="L10" i="84"/>
  <c r="L11" i="84"/>
  <c r="L12" i="84"/>
  <c r="L13" i="84"/>
  <c r="L15" i="84"/>
  <c r="L16" i="84"/>
  <c r="L17" i="84"/>
  <c r="L18" i="84"/>
  <c r="L19" i="84"/>
  <c r="L20" i="84"/>
  <c r="L21" i="84"/>
  <c r="L22" i="84"/>
  <c r="L23" i="84"/>
  <c r="L24" i="84"/>
  <c r="L25" i="84"/>
  <c r="L26" i="84"/>
  <c r="L27" i="84"/>
  <c r="L28" i="84"/>
  <c r="L29" i="84"/>
  <c r="L30" i="84"/>
  <c r="L31" i="84"/>
  <c r="L32" i="84"/>
  <c r="L33" i="84"/>
  <c r="L34" i="84"/>
  <c r="K8" i="84"/>
  <c r="K9" i="84"/>
  <c r="K10" i="84"/>
  <c r="K11" i="84"/>
  <c r="K12" i="84"/>
  <c r="K13" i="84"/>
  <c r="K15" i="84"/>
  <c r="K16" i="84"/>
  <c r="K17" i="84"/>
  <c r="K18" i="84"/>
  <c r="K19" i="84"/>
  <c r="K20" i="84"/>
  <c r="K21" i="84"/>
  <c r="K22" i="84"/>
  <c r="K23" i="84"/>
  <c r="K24" i="84"/>
  <c r="K25" i="84"/>
  <c r="K26" i="84"/>
  <c r="K27" i="84"/>
  <c r="K28" i="84"/>
  <c r="K29" i="84"/>
  <c r="K30" i="84"/>
  <c r="K31" i="84"/>
  <c r="K32" i="84"/>
  <c r="K33" i="84"/>
  <c r="K34" i="84"/>
  <c r="J8" i="84"/>
  <c r="J9" i="84"/>
  <c r="J10" i="84"/>
  <c r="J11" i="84"/>
  <c r="J12" i="84"/>
  <c r="J13" i="84"/>
  <c r="J15" i="84"/>
  <c r="J16" i="84"/>
  <c r="J17" i="84"/>
  <c r="J18" i="84"/>
  <c r="J19" i="84"/>
  <c r="J20" i="84"/>
  <c r="J21" i="84"/>
  <c r="J22" i="84"/>
  <c r="J23" i="84"/>
  <c r="J24" i="84"/>
  <c r="J25" i="84"/>
  <c r="J26" i="84"/>
  <c r="J27" i="84"/>
  <c r="J28" i="84"/>
  <c r="J29" i="84"/>
  <c r="J30" i="84"/>
  <c r="J31" i="84"/>
  <c r="J32" i="84"/>
  <c r="J33" i="84"/>
  <c r="J34" i="84"/>
  <c r="F8" i="84"/>
  <c r="F9" i="84"/>
  <c r="F10" i="84"/>
  <c r="F11" i="84"/>
  <c r="F12" i="84"/>
  <c r="F13" i="84"/>
  <c r="F15" i="84"/>
  <c r="F16" i="84"/>
  <c r="F17" i="84"/>
  <c r="F18" i="84"/>
  <c r="F19" i="84"/>
  <c r="F20" i="84"/>
  <c r="F21" i="84"/>
  <c r="F22" i="84"/>
  <c r="F23" i="84"/>
  <c r="F24" i="84"/>
  <c r="F25" i="84"/>
  <c r="F26" i="84"/>
  <c r="F27" i="84"/>
  <c r="F28" i="84"/>
  <c r="F29" i="84"/>
  <c r="F30" i="84"/>
  <c r="F31" i="84"/>
  <c r="F32" i="84"/>
  <c r="F33" i="84"/>
  <c r="F34" i="84"/>
  <c r="E6" i="85"/>
  <c r="G6" i="85"/>
  <c r="H6" i="85"/>
  <c r="I6" i="85"/>
  <c r="D6" i="85"/>
  <c r="L7" i="85"/>
  <c r="L8" i="85"/>
  <c r="L9" i="85"/>
  <c r="L10" i="85"/>
  <c r="L11" i="85"/>
  <c r="L12" i="85"/>
  <c r="L13" i="85"/>
  <c r="L14" i="85"/>
  <c r="L15" i="85"/>
  <c r="L16" i="85"/>
  <c r="L17" i="85"/>
  <c r="L18" i="85"/>
  <c r="L19" i="85"/>
  <c r="L20" i="85"/>
  <c r="L21" i="85"/>
  <c r="L22" i="85"/>
  <c r="L23" i="85"/>
  <c r="L24" i="85"/>
  <c r="L25" i="85"/>
  <c r="L26" i="85"/>
  <c r="K7" i="85"/>
  <c r="K8" i="85"/>
  <c r="K9" i="85"/>
  <c r="K10" i="85"/>
  <c r="K11" i="85"/>
  <c r="K12" i="85"/>
  <c r="K13" i="85"/>
  <c r="K14" i="85"/>
  <c r="K15" i="85"/>
  <c r="K16" i="85"/>
  <c r="K17" i="85"/>
  <c r="K18" i="85"/>
  <c r="K19" i="85"/>
  <c r="K20" i="85"/>
  <c r="K21" i="85"/>
  <c r="K22" i="85"/>
  <c r="K23" i="85"/>
  <c r="K24" i="85"/>
  <c r="K25" i="85"/>
  <c r="K26" i="85"/>
  <c r="J7" i="85"/>
  <c r="J8" i="85"/>
  <c r="J9" i="85"/>
  <c r="J10" i="85"/>
  <c r="J11" i="85"/>
  <c r="J12" i="85"/>
  <c r="J13" i="85"/>
  <c r="J14" i="85"/>
  <c r="J15" i="85"/>
  <c r="J16" i="85"/>
  <c r="J17" i="85"/>
  <c r="J18" i="85"/>
  <c r="J19" i="85"/>
  <c r="J20" i="85"/>
  <c r="J21" i="85"/>
  <c r="J22" i="85"/>
  <c r="J23" i="85"/>
  <c r="J24" i="85"/>
  <c r="J25" i="85"/>
  <c r="J26" i="85"/>
  <c r="F7" i="85"/>
  <c r="F8" i="85"/>
  <c r="F9" i="85"/>
  <c r="F10" i="85"/>
  <c r="F11" i="85"/>
  <c r="F12" i="85"/>
  <c r="F13" i="85"/>
  <c r="F14" i="85"/>
  <c r="F15" i="85"/>
  <c r="F16" i="85"/>
  <c r="F17" i="85"/>
  <c r="F18" i="85"/>
  <c r="F19" i="85"/>
  <c r="F20" i="85"/>
  <c r="F21" i="85"/>
  <c r="F22" i="85"/>
  <c r="F23" i="85"/>
  <c r="F24" i="85"/>
  <c r="F25" i="85"/>
  <c r="F26" i="85"/>
  <c r="I7" i="83"/>
  <c r="I14" i="83" s="1"/>
  <c r="K7" i="83"/>
  <c r="L7" i="83"/>
  <c r="L14" i="83" s="1"/>
  <c r="M7" i="83"/>
  <c r="M14" i="83" s="1"/>
  <c r="H7" i="83"/>
  <c r="H14" i="83" s="1"/>
  <c r="S9" i="83"/>
  <c r="S10" i="83"/>
  <c r="S11" i="83"/>
  <c r="S12" i="83"/>
  <c r="S13" i="83"/>
  <c r="S8" i="83"/>
  <c r="P8" i="83"/>
  <c r="P9" i="83"/>
  <c r="P10" i="83"/>
  <c r="P11" i="83"/>
  <c r="P12" i="83"/>
  <c r="P13" i="83"/>
  <c r="O8" i="83"/>
  <c r="O9" i="83"/>
  <c r="O10" i="83"/>
  <c r="O11" i="83"/>
  <c r="O12" i="83"/>
  <c r="O13" i="83"/>
  <c r="N8" i="83"/>
  <c r="N9" i="83"/>
  <c r="N10" i="83"/>
  <c r="N11" i="83"/>
  <c r="N12" i="83"/>
  <c r="N13" i="83"/>
  <c r="J8" i="83"/>
  <c r="J9" i="83"/>
  <c r="J10" i="83"/>
  <c r="J11" i="83"/>
  <c r="J12" i="83"/>
  <c r="J13" i="83"/>
  <c r="E7" i="82"/>
  <c r="E10" i="82" s="1"/>
  <c r="G7" i="82"/>
  <c r="H7" i="82"/>
  <c r="H10" i="82" s="1"/>
  <c r="I7" i="82"/>
  <c r="I10" i="82" s="1"/>
  <c r="D7" i="82"/>
  <c r="D10" i="82" s="1"/>
  <c r="L8" i="82"/>
  <c r="L9" i="82"/>
  <c r="K8" i="82"/>
  <c r="K9" i="82"/>
  <c r="J8" i="82"/>
  <c r="J9" i="82"/>
  <c r="F8" i="82"/>
  <c r="F9" i="82"/>
  <c r="F7" i="82" s="1"/>
  <c r="F10" i="82" s="1"/>
  <c r="E7" i="80"/>
  <c r="G7" i="80"/>
  <c r="H7" i="80"/>
  <c r="I7" i="80"/>
  <c r="D7" i="80"/>
  <c r="L8" i="80"/>
  <c r="L10" i="80"/>
  <c r="K8" i="80"/>
  <c r="K10" i="80"/>
  <c r="J8" i="80"/>
  <c r="J10" i="80"/>
  <c r="F8" i="80"/>
  <c r="F7" i="80" s="1"/>
  <c r="F10" i="80"/>
  <c r="E6" i="81"/>
  <c r="G6" i="81"/>
  <c r="H6" i="81"/>
  <c r="I6" i="81"/>
  <c r="D6" i="81"/>
  <c r="L7" i="81"/>
  <c r="L8" i="81"/>
  <c r="L9" i="81"/>
  <c r="L10" i="81"/>
  <c r="L11" i="81"/>
  <c r="L12" i="81"/>
  <c r="L13" i="81"/>
  <c r="L14" i="81"/>
  <c r="L15" i="81"/>
  <c r="L16" i="81"/>
  <c r="L17" i="81"/>
  <c r="L18" i="81"/>
  <c r="L19" i="81"/>
  <c r="L20" i="81"/>
  <c r="L21" i="81"/>
  <c r="L22" i="81"/>
  <c r="L23" i="81"/>
  <c r="L24" i="81"/>
  <c r="L25" i="81"/>
  <c r="L26" i="81"/>
  <c r="K7" i="81"/>
  <c r="K8" i="81"/>
  <c r="K9" i="81"/>
  <c r="K10" i="81"/>
  <c r="K11" i="81"/>
  <c r="K12" i="81"/>
  <c r="K13" i="81"/>
  <c r="K14" i="81"/>
  <c r="K15" i="81"/>
  <c r="K16" i="81"/>
  <c r="K17" i="81"/>
  <c r="K18" i="81"/>
  <c r="K19" i="81"/>
  <c r="K20" i="81"/>
  <c r="K21" i="81"/>
  <c r="K22" i="81"/>
  <c r="K23" i="81"/>
  <c r="K24" i="81"/>
  <c r="K25" i="81"/>
  <c r="K26" i="81"/>
  <c r="J7" i="81"/>
  <c r="J8" i="81"/>
  <c r="J9" i="81"/>
  <c r="J10" i="81"/>
  <c r="J11" i="81"/>
  <c r="J12" i="81"/>
  <c r="J13" i="81"/>
  <c r="J14" i="81"/>
  <c r="J15" i="81"/>
  <c r="J16" i="81"/>
  <c r="J17" i="81"/>
  <c r="J18" i="81"/>
  <c r="J19" i="81"/>
  <c r="J20" i="81"/>
  <c r="J21" i="81"/>
  <c r="J22" i="81"/>
  <c r="J23" i="81"/>
  <c r="J24" i="81"/>
  <c r="J25" i="81"/>
  <c r="J26" i="81"/>
  <c r="F7" i="81"/>
  <c r="F8" i="81"/>
  <c r="F9" i="81"/>
  <c r="F10" i="81"/>
  <c r="F11" i="81"/>
  <c r="F12" i="81"/>
  <c r="F13" i="81"/>
  <c r="F14" i="81"/>
  <c r="F15" i="81"/>
  <c r="F16" i="81"/>
  <c r="F17" i="81"/>
  <c r="F18" i="81"/>
  <c r="F19" i="81"/>
  <c r="F20" i="81"/>
  <c r="F21" i="81"/>
  <c r="F22" i="81"/>
  <c r="F23" i="81"/>
  <c r="F24" i="81"/>
  <c r="F25" i="81"/>
  <c r="F26" i="81"/>
  <c r="I7" i="79"/>
  <c r="I18" i="79" s="1"/>
  <c r="K7" i="79"/>
  <c r="L7" i="79"/>
  <c r="L18" i="79" s="1"/>
  <c r="M7" i="79"/>
  <c r="M18" i="79" s="1"/>
  <c r="H7" i="79"/>
  <c r="H18" i="79" s="1"/>
  <c r="S9" i="79"/>
  <c r="S10" i="79"/>
  <c r="S11" i="79"/>
  <c r="S12" i="79"/>
  <c r="S13" i="79"/>
  <c r="S14" i="79"/>
  <c r="S15" i="79"/>
  <c r="S16" i="79"/>
  <c r="S17" i="79"/>
  <c r="S8" i="79"/>
  <c r="P8" i="79"/>
  <c r="P9" i="79"/>
  <c r="P10" i="79"/>
  <c r="P11" i="79"/>
  <c r="P12" i="79"/>
  <c r="P13" i="79"/>
  <c r="P14" i="79"/>
  <c r="P15" i="79"/>
  <c r="P16" i="79"/>
  <c r="P17" i="79"/>
  <c r="O8" i="79"/>
  <c r="O9" i="79"/>
  <c r="O10" i="79"/>
  <c r="O11" i="79"/>
  <c r="O12" i="79"/>
  <c r="O13" i="79"/>
  <c r="O14" i="79"/>
  <c r="O15" i="79"/>
  <c r="O16" i="79"/>
  <c r="O17" i="79"/>
  <c r="N8" i="79"/>
  <c r="N9" i="79"/>
  <c r="N10" i="79"/>
  <c r="N11" i="79"/>
  <c r="N12" i="79"/>
  <c r="N13" i="79"/>
  <c r="N14" i="79"/>
  <c r="N15" i="79"/>
  <c r="N16" i="79"/>
  <c r="N17" i="79"/>
  <c r="J8" i="79"/>
  <c r="J9" i="79"/>
  <c r="J10" i="79"/>
  <c r="J11" i="79"/>
  <c r="J12" i="79"/>
  <c r="J13" i="79"/>
  <c r="J14" i="79"/>
  <c r="J15" i="79"/>
  <c r="J16" i="79"/>
  <c r="J17" i="79"/>
  <c r="E7" i="78"/>
  <c r="E12" i="78" s="1"/>
  <c r="G7" i="78"/>
  <c r="H7" i="78"/>
  <c r="H12" i="78" s="1"/>
  <c r="I7" i="78"/>
  <c r="I12" i="78" s="1"/>
  <c r="D7" i="78"/>
  <c r="D12" i="78" s="1"/>
  <c r="L8" i="78"/>
  <c r="L9" i="78"/>
  <c r="L10" i="78"/>
  <c r="L11" i="78"/>
  <c r="K8" i="78"/>
  <c r="K9" i="78"/>
  <c r="K10" i="78"/>
  <c r="K11" i="78"/>
  <c r="J8" i="78"/>
  <c r="J9" i="78"/>
  <c r="J10" i="78"/>
  <c r="J11" i="78"/>
  <c r="F8" i="78"/>
  <c r="F9" i="78"/>
  <c r="F10" i="78"/>
  <c r="F11" i="78"/>
  <c r="E9" i="76"/>
  <c r="G9" i="76"/>
  <c r="H9" i="76"/>
  <c r="I9" i="76"/>
  <c r="D9" i="76"/>
  <c r="E7" i="76"/>
  <c r="G7" i="76"/>
  <c r="H7" i="76"/>
  <c r="I7" i="76"/>
  <c r="D7" i="76"/>
  <c r="L8" i="76"/>
  <c r="L10" i="76"/>
  <c r="L11" i="76"/>
  <c r="L12" i="76"/>
  <c r="L13" i="76"/>
  <c r="L14" i="76"/>
  <c r="L15" i="76"/>
  <c r="K8" i="76"/>
  <c r="K10" i="76"/>
  <c r="K11" i="76"/>
  <c r="K12" i="76"/>
  <c r="K13" i="76"/>
  <c r="K14" i="76"/>
  <c r="K15" i="76"/>
  <c r="J8" i="76"/>
  <c r="J10" i="76"/>
  <c r="J11" i="76"/>
  <c r="J12" i="76"/>
  <c r="J13" i="76"/>
  <c r="J14" i="76"/>
  <c r="J15" i="76"/>
  <c r="F8" i="76"/>
  <c r="F7" i="76" s="1"/>
  <c r="F10" i="76"/>
  <c r="F11" i="76"/>
  <c r="F12" i="76"/>
  <c r="F13" i="76"/>
  <c r="F14" i="76"/>
  <c r="F15" i="76"/>
  <c r="E6" i="77"/>
  <c r="G6" i="77"/>
  <c r="H6" i="77"/>
  <c r="I6" i="77"/>
  <c r="D6" i="77"/>
  <c r="L7" i="77"/>
  <c r="L8" i="77"/>
  <c r="L9" i="77"/>
  <c r="L10" i="77"/>
  <c r="L11" i="77"/>
  <c r="L12" i="77"/>
  <c r="K7" i="77"/>
  <c r="K8" i="77"/>
  <c r="K9" i="77"/>
  <c r="K10" i="77"/>
  <c r="K11" i="77"/>
  <c r="K12" i="77"/>
  <c r="J7" i="77"/>
  <c r="J8" i="77"/>
  <c r="J9" i="77"/>
  <c r="J10" i="77"/>
  <c r="J11" i="77"/>
  <c r="J12" i="77"/>
  <c r="F7" i="77"/>
  <c r="F8" i="77"/>
  <c r="F9" i="77"/>
  <c r="F10" i="77"/>
  <c r="F11" i="77"/>
  <c r="F12" i="77"/>
  <c r="I7" i="75"/>
  <c r="I26" i="75" s="1"/>
  <c r="K7" i="75"/>
  <c r="K26" i="75" s="1"/>
  <c r="L7" i="75"/>
  <c r="L26" i="75" s="1"/>
  <c r="M7" i="75"/>
  <c r="M26" i="75" s="1"/>
  <c r="H7" i="75"/>
  <c r="H26" i="75" s="1"/>
  <c r="S9" i="75"/>
  <c r="S10" i="75"/>
  <c r="S11" i="75"/>
  <c r="S12" i="75"/>
  <c r="S13" i="75"/>
  <c r="S14" i="75"/>
  <c r="S15" i="75"/>
  <c r="S16" i="75"/>
  <c r="S17" i="75"/>
  <c r="S18" i="75"/>
  <c r="S19" i="75"/>
  <c r="S20" i="75"/>
  <c r="S21" i="75"/>
  <c r="S22" i="75"/>
  <c r="S23" i="75"/>
  <c r="S24" i="75"/>
  <c r="S25" i="75"/>
  <c r="S8" i="75"/>
  <c r="P8" i="75"/>
  <c r="P9" i="75"/>
  <c r="P10" i="75"/>
  <c r="P11" i="75"/>
  <c r="P12" i="75"/>
  <c r="P13" i="75"/>
  <c r="P14" i="75"/>
  <c r="P15" i="75"/>
  <c r="P16" i="75"/>
  <c r="P17" i="75"/>
  <c r="P18" i="75"/>
  <c r="P19" i="75"/>
  <c r="P20" i="75"/>
  <c r="P21" i="75"/>
  <c r="P22" i="75"/>
  <c r="P23" i="75"/>
  <c r="P24" i="75"/>
  <c r="P25" i="75"/>
  <c r="O8" i="75"/>
  <c r="O9" i="75"/>
  <c r="O10" i="75"/>
  <c r="O11" i="75"/>
  <c r="O12" i="75"/>
  <c r="O13" i="75"/>
  <c r="O14" i="75"/>
  <c r="O15" i="75"/>
  <c r="O16" i="75"/>
  <c r="O17" i="75"/>
  <c r="O18" i="75"/>
  <c r="O19" i="75"/>
  <c r="O20" i="75"/>
  <c r="O21" i="75"/>
  <c r="O22" i="75"/>
  <c r="O23" i="75"/>
  <c r="O24" i="75"/>
  <c r="O25" i="75"/>
  <c r="N8" i="75"/>
  <c r="N9" i="75"/>
  <c r="N10" i="75"/>
  <c r="N11" i="75"/>
  <c r="N12" i="75"/>
  <c r="N13" i="75"/>
  <c r="N14" i="75"/>
  <c r="N15" i="75"/>
  <c r="N16" i="75"/>
  <c r="N17" i="75"/>
  <c r="N18" i="75"/>
  <c r="N19" i="75"/>
  <c r="N20" i="75"/>
  <c r="N21" i="75"/>
  <c r="N22" i="75"/>
  <c r="N23" i="75"/>
  <c r="N24" i="75"/>
  <c r="N25" i="75"/>
  <c r="J8" i="75"/>
  <c r="J9" i="75"/>
  <c r="J10" i="75"/>
  <c r="J11" i="75"/>
  <c r="J12" i="75"/>
  <c r="J13" i="75"/>
  <c r="J14" i="75"/>
  <c r="J15" i="75"/>
  <c r="J16" i="75"/>
  <c r="J17" i="75"/>
  <c r="J18" i="75"/>
  <c r="J19" i="75"/>
  <c r="J20" i="75"/>
  <c r="J21" i="75"/>
  <c r="J22" i="75"/>
  <c r="J23" i="75"/>
  <c r="J24" i="75"/>
  <c r="J25" i="75"/>
  <c r="E7" i="74"/>
  <c r="E13" i="74" s="1"/>
  <c r="G7" i="74"/>
  <c r="H7" i="74"/>
  <c r="H13" i="74" s="1"/>
  <c r="I7" i="74"/>
  <c r="I13" i="74" s="1"/>
  <c r="D7" i="74"/>
  <c r="D13" i="74" s="1"/>
  <c r="L8" i="74"/>
  <c r="L9" i="74"/>
  <c r="L10" i="74"/>
  <c r="L11" i="74"/>
  <c r="L12" i="74"/>
  <c r="K8" i="74"/>
  <c r="K9" i="74"/>
  <c r="K10" i="74"/>
  <c r="K11" i="74"/>
  <c r="K12" i="74"/>
  <c r="J8" i="74"/>
  <c r="J9" i="74"/>
  <c r="J10" i="74"/>
  <c r="J11" i="74"/>
  <c r="J12" i="74"/>
  <c r="F8" i="74"/>
  <c r="F9" i="74"/>
  <c r="F10" i="74"/>
  <c r="F11" i="74"/>
  <c r="F12" i="74"/>
  <c r="E9" i="72"/>
  <c r="G9" i="72"/>
  <c r="H9" i="72"/>
  <c r="I9" i="72"/>
  <c r="D9" i="72"/>
  <c r="E7" i="72"/>
  <c r="G7" i="72"/>
  <c r="H7" i="72"/>
  <c r="I7" i="72"/>
  <c r="D7" i="72"/>
  <c r="L8" i="72"/>
  <c r="L10" i="72"/>
  <c r="L11" i="72"/>
  <c r="L12" i="72"/>
  <c r="L13" i="72"/>
  <c r="L14" i="72"/>
  <c r="L15" i="72"/>
  <c r="L16" i="72"/>
  <c r="L17" i="72"/>
  <c r="L18" i="72"/>
  <c r="K8" i="72"/>
  <c r="K10" i="72"/>
  <c r="K11" i="72"/>
  <c r="K12" i="72"/>
  <c r="K13" i="72"/>
  <c r="K14" i="72"/>
  <c r="K15" i="72"/>
  <c r="K16" i="72"/>
  <c r="K17" i="72"/>
  <c r="K18" i="72"/>
  <c r="J8" i="72"/>
  <c r="J10" i="72"/>
  <c r="J11" i="72"/>
  <c r="J12" i="72"/>
  <c r="J13" i="72"/>
  <c r="J14" i="72"/>
  <c r="J15" i="72"/>
  <c r="J16" i="72"/>
  <c r="J17" i="72"/>
  <c r="J18" i="72"/>
  <c r="F8" i="72"/>
  <c r="F7" i="72" s="1"/>
  <c r="F10" i="72"/>
  <c r="F11" i="72"/>
  <c r="F12" i="72"/>
  <c r="F13" i="72"/>
  <c r="F14" i="72"/>
  <c r="F15" i="72"/>
  <c r="F16" i="72"/>
  <c r="F17" i="72"/>
  <c r="F18" i="72"/>
  <c r="E6" i="73"/>
  <c r="G6" i="73"/>
  <c r="H6" i="73"/>
  <c r="I6" i="73"/>
  <c r="D6" i="73"/>
  <c r="L7" i="73"/>
  <c r="L8" i="73"/>
  <c r="L9" i="73"/>
  <c r="L10" i="73"/>
  <c r="L11" i="73"/>
  <c r="L12" i="73"/>
  <c r="L13" i="73"/>
  <c r="L14" i="73"/>
  <c r="L15" i="73"/>
  <c r="L16" i="73"/>
  <c r="L17" i="73"/>
  <c r="L18" i="73"/>
  <c r="L19" i="73"/>
  <c r="L20" i="73"/>
  <c r="L21" i="73"/>
  <c r="L22" i="73"/>
  <c r="L23" i="73"/>
  <c r="L24" i="73"/>
  <c r="L25" i="73"/>
  <c r="L26" i="73"/>
  <c r="L27" i="73"/>
  <c r="L28" i="73"/>
  <c r="L29" i="73"/>
  <c r="L30" i="73"/>
  <c r="L31" i="73"/>
  <c r="K7" i="73"/>
  <c r="K8" i="73"/>
  <c r="K9" i="73"/>
  <c r="K10" i="73"/>
  <c r="K11" i="73"/>
  <c r="K12" i="73"/>
  <c r="K13" i="73"/>
  <c r="K14" i="73"/>
  <c r="K15" i="73"/>
  <c r="K16" i="73"/>
  <c r="K17" i="73"/>
  <c r="K18" i="73"/>
  <c r="K19" i="73"/>
  <c r="K20" i="73"/>
  <c r="K21" i="73"/>
  <c r="K22" i="73"/>
  <c r="K23" i="73"/>
  <c r="K24" i="73"/>
  <c r="K25" i="73"/>
  <c r="K26" i="73"/>
  <c r="K27" i="73"/>
  <c r="K28" i="73"/>
  <c r="K29" i="73"/>
  <c r="K30" i="73"/>
  <c r="K31" i="73"/>
  <c r="J7" i="73"/>
  <c r="J8" i="73"/>
  <c r="J9" i="73"/>
  <c r="J10" i="73"/>
  <c r="J11" i="73"/>
  <c r="J12" i="73"/>
  <c r="J13" i="73"/>
  <c r="J14" i="73"/>
  <c r="J15" i="73"/>
  <c r="J16" i="73"/>
  <c r="J17" i="73"/>
  <c r="J18" i="73"/>
  <c r="J19" i="73"/>
  <c r="J20" i="73"/>
  <c r="J21" i="73"/>
  <c r="J22" i="73"/>
  <c r="J23" i="73"/>
  <c r="J24" i="73"/>
  <c r="J25" i="73"/>
  <c r="J26" i="73"/>
  <c r="J27" i="73"/>
  <c r="J28" i="73"/>
  <c r="J29" i="73"/>
  <c r="J30" i="73"/>
  <c r="J31" i="73"/>
  <c r="F7" i="73"/>
  <c r="F8" i="73"/>
  <c r="F9" i="73"/>
  <c r="F10" i="73"/>
  <c r="F11" i="73"/>
  <c r="F12" i="73"/>
  <c r="F13" i="73"/>
  <c r="F14" i="73"/>
  <c r="F15" i="73"/>
  <c r="F16" i="73"/>
  <c r="F17" i="73"/>
  <c r="F18" i="73"/>
  <c r="F19" i="73"/>
  <c r="F20" i="73"/>
  <c r="F21" i="73"/>
  <c r="F22" i="73"/>
  <c r="F23" i="73"/>
  <c r="F24" i="73"/>
  <c r="F25" i="73"/>
  <c r="F26" i="73"/>
  <c r="F27" i="73"/>
  <c r="F28" i="73"/>
  <c r="F29" i="73"/>
  <c r="F30" i="73"/>
  <c r="F31" i="73"/>
  <c r="I7" i="71"/>
  <c r="I14" i="71" s="1"/>
  <c r="K7" i="71"/>
  <c r="K14" i="71" s="1"/>
  <c r="L7" i="71"/>
  <c r="L14" i="71" s="1"/>
  <c r="M7" i="71"/>
  <c r="M14" i="71" s="1"/>
  <c r="H7" i="71"/>
  <c r="H14" i="71" s="1"/>
  <c r="S9" i="71"/>
  <c r="S10" i="71"/>
  <c r="S11" i="71"/>
  <c r="S12" i="71"/>
  <c r="S13" i="71"/>
  <c r="S8" i="71"/>
  <c r="P8" i="71"/>
  <c r="P9" i="71"/>
  <c r="P10" i="71"/>
  <c r="P11" i="71"/>
  <c r="P12" i="71"/>
  <c r="P13" i="71"/>
  <c r="O8" i="71"/>
  <c r="O9" i="71"/>
  <c r="O10" i="71"/>
  <c r="O11" i="71"/>
  <c r="O12" i="71"/>
  <c r="O13" i="71"/>
  <c r="N8" i="71"/>
  <c r="N9" i="71"/>
  <c r="N10" i="71"/>
  <c r="N11" i="71"/>
  <c r="N12" i="71"/>
  <c r="N13" i="71"/>
  <c r="J8" i="71"/>
  <c r="J9" i="71"/>
  <c r="J10" i="71"/>
  <c r="J11" i="71"/>
  <c r="J12" i="71"/>
  <c r="J13" i="71"/>
  <c r="E7" i="70"/>
  <c r="E12" i="70" s="1"/>
  <c r="G7" i="70"/>
  <c r="H7" i="70"/>
  <c r="H12" i="70" s="1"/>
  <c r="I7" i="70"/>
  <c r="I12" i="70" s="1"/>
  <c r="D7" i="70"/>
  <c r="D12" i="70" s="1"/>
  <c r="L8" i="70"/>
  <c r="L9" i="70"/>
  <c r="L10" i="70"/>
  <c r="L11" i="70"/>
  <c r="K8" i="70"/>
  <c r="K9" i="70"/>
  <c r="K10" i="70"/>
  <c r="K11" i="70"/>
  <c r="J8" i="70"/>
  <c r="J9" i="70"/>
  <c r="J10" i="70"/>
  <c r="J11" i="70"/>
  <c r="F8" i="70"/>
  <c r="F9" i="70"/>
  <c r="F10" i="70"/>
  <c r="F11" i="70"/>
  <c r="E9" i="68"/>
  <c r="G9" i="68"/>
  <c r="H9" i="68"/>
  <c r="I9" i="68"/>
  <c r="D9" i="68"/>
  <c r="E7" i="68"/>
  <c r="G7" i="68"/>
  <c r="H7" i="68"/>
  <c r="I7" i="68"/>
  <c r="D7" i="68"/>
  <c r="L8" i="68"/>
  <c r="L10" i="68"/>
  <c r="L11" i="68"/>
  <c r="L12" i="68"/>
  <c r="L13" i="68"/>
  <c r="L14" i="68"/>
  <c r="L15" i="68"/>
  <c r="L16" i="68"/>
  <c r="L17" i="68"/>
  <c r="L18" i="68"/>
  <c r="L19" i="68"/>
  <c r="L20" i="68"/>
  <c r="L21" i="68"/>
  <c r="L22" i="68"/>
  <c r="L23" i="68"/>
  <c r="L24" i="68"/>
  <c r="L25" i="68"/>
  <c r="K8" i="68"/>
  <c r="K10" i="68"/>
  <c r="K11" i="68"/>
  <c r="K12" i="68"/>
  <c r="K13" i="68"/>
  <c r="K14" i="68"/>
  <c r="K15" i="68"/>
  <c r="K16" i="68"/>
  <c r="K17" i="68"/>
  <c r="K18" i="68"/>
  <c r="K19" i="68"/>
  <c r="K20" i="68"/>
  <c r="K21" i="68"/>
  <c r="K22" i="68"/>
  <c r="K23" i="68"/>
  <c r="K24" i="68"/>
  <c r="K25" i="68"/>
  <c r="J8" i="68"/>
  <c r="J10" i="68"/>
  <c r="J11" i="68"/>
  <c r="J12" i="68"/>
  <c r="J13" i="68"/>
  <c r="J14" i="68"/>
  <c r="J15" i="68"/>
  <c r="J16" i="68"/>
  <c r="J17" i="68"/>
  <c r="J18" i="68"/>
  <c r="J19" i="68"/>
  <c r="J20" i="68"/>
  <c r="J21" i="68"/>
  <c r="J22" i="68"/>
  <c r="J23" i="68"/>
  <c r="J24" i="68"/>
  <c r="J25" i="68"/>
  <c r="F8" i="68"/>
  <c r="F7" i="68" s="1"/>
  <c r="F10" i="68"/>
  <c r="F11" i="68"/>
  <c r="F12" i="68"/>
  <c r="F13" i="68"/>
  <c r="F14" i="68"/>
  <c r="F15" i="68"/>
  <c r="F16" i="68"/>
  <c r="F17" i="68"/>
  <c r="F18" i="68"/>
  <c r="F19" i="68"/>
  <c r="F20" i="68"/>
  <c r="F21" i="68"/>
  <c r="F22" i="68"/>
  <c r="F23" i="68"/>
  <c r="F24" i="68"/>
  <c r="F25" i="68"/>
  <c r="E6" i="69"/>
  <c r="G6" i="69"/>
  <c r="H6" i="69"/>
  <c r="I6" i="69"/>
  <c r="D6" i="69"/>
  <c r="L7" i="69"/>
  <c r="L8" i="69"/>
  <c r="L9" i="69"/>
  <c r="L10" i="69"/>
  <c r="L11" i="69"/>
  <c r="L12" i="69"/>
  <c r="L13" i="69"/>
  <c r="L14" i="69"/>
  <c r="L15" i="69"/>
  <c r="L16" i="69"/>
  <c r="L17" i="69"/>
  <c r="L18" i="69"/>
  <c r="L19" i="69"/>
  <c r="L20" i="69"/>
  <c r="L21" i="69"/>
  <c r="L22" i="69"/>
  <c r="L23" i="69"/>
  <c r="L24" i="69"/>
  <c r="L25" i="69"/>
  <c r="L26" i="69"/>
  <c r="L27" i="69"/>
  <c r="L28" i="69"/>
  <c r="L29" i="69"/>
  <c r="L30" i="69"/>
  <c r="K7" i="69"/>
  <c r="K8" i="69"/>
  <c r="K9" i="69"/>
  <c r="K10" i="69"/>
  <c r="K11" i="69"/>
  <c r="K12" i="69"/>
  <c r="K13" i="69"/>
  <c r="K14" i="69"/>
  <c r="K15" i="69"/>
  <c r="K16" i="69"/>
  <c r="K17" i="69"/>
  <c r="K18" i="69"/>
  <c r="K19" i="69"/>
  <c r="K20" i="69"/>
  <c r="K21" i="69"/>
  <c r="K22" i="69"/>
  <c r="K23" i="69"/>
  <c r="K24" i="69"/>
  <c r="K25" i="69"/>
  <c r="K26" i="69"/>
  <c r="K27" i="69"/>
  <c r="K28" i="69"/>
  <c r="K29" i="69"/>
  <c r="K30" i="69"/>
  <c r="J7" i="69"/>
  <c r="J8" i="69"/>
  <c r="J9" i="69"/>
  <c r="J10" i="69"/>
  <c r="J11" i="69"/>
  <c r="J12" i="69"/>
  <c r="J13" i="69"/>
  <c r="J14" i="69"/>
  <c r="J15" i="69"/>
  <c r="J16" i="69"/>
  <c r="J17" i="69"/>
  <c r="J18" i="69"/>
  <c r="J19" i="69"/>
  <c r="J20" i="69"/>
  <c r="J21" i="69"/>
  <c r="J22" i="69"/>
  <c r="J23" i="69"/>
  <c r="J24" i="69"/>
  <c r="J25" i="69"/>
  <c r="J26" i="69"/>
  <c r="J27" i="69"/>
  <c r="J28" i="69"/>
  <c r="J29" i="69"/>
  <c r="J30" i="69"/>
  <c r="F7" i="69"/>
  <c r="F8" i="69"/>
  <c r="F9" i="69"/>
  <c r="F10" i="69"/>
  <c r="F11" i="69"/>
  <c r="F12" i="69"/>
  <c r="F13" i="69"/>
  <c r="F14" i="69"/>
  <c r="F15" i="69"/>
  <c r="F16" i="69"/>
  <c r="F17" i="69"/>
  <c r="F18" i="69"/>
  <c r="F19" i="69"/>
  <c r="F20" i="69"/>
  <c r="F21" i="69"/>
  <c r="F22" i="69"/>
  <c r="F23" i="69"/>
  <c r="F24" i="69"/>
  <c r="F25" i="69"/>
  <c r="F26" i="69"/>
  <c r="F27" i="69"/>
  <c r="F28" i="69"/>
  <c r="F29" i="69"/>
  <c r="F30" i="69"/>
  <c r="I7" i="67"/>
  <c r="I16" i="67" s="1"/>
  <c r="K7" i="67"/>
  <c r="K16" i="67" s="1"/>
  <c r="L7" i="67"/>
  <c r="L16" i="67" s="1"/>
  <c r="M7" i="67"/>
  <c r="M16" i="67" s="1"/>
  <c r="H7" i="67"/>
  <c r="H16" i="67" s="1"/>
  <c r="S9" i="67"/>
  <c r="S10" i="67"/>
  <c r="S11" i="67"/>
  <c r="S12" i="67"/>
  <c r="S13" i="67"/>
  <c r="S14" i="67"/>
  <c r="S15" i="67"/>
  <c r="S8" i="67"/>
  <c r="P8" i="67"/>
  <c r="P9" i="67"/>
  <c r="P10" i="67"/>
  <c r="P11" i="67"/>
  <c r="P12" i="67"/>
  <c r="P13" i="67"/>
  <c r="P14" i="67"/>
  <c r="P15" i="67"/>
  <c r="O8" i="67"/>
  <c r="O9" i="67"/>
  <c r="O10" i="67"/>
  <c r="O11" i="67"/>
  <c r="O12" i="67"/>
  <c r="O13" i="67"/>
  <c r="O14" i="67"/>
  <c r="O15" i="67"/>
  <c r="N8" i="67"/>
  <c r="N9" i="67"/>
  <c r="N10" i="67"/>
  <c r="N11" i="67"/>
  <c r="N12" i="67"/>
  <c r="N13" i="67"/>
  <c r="N14" i="67"/>
  <c r="N15" i="67"/>
  <c r="J8" i="67"/>
  <c r="J9" i="67"/>
  <c r="J10" i="67"/>
  <c r="J11" i="67"/>
  <c r="J12" i="67"/>
  <c r="J13" i="67"/>
  <c r="J14" i="67"/>
  <c r="J15" i="67"/>
  <c r="E7" i="66"/>
  <c r="E11" i="66" s="1"/>
  <c r="G7" i="66"/>
  <c r="H7" i="66"/>
  <c r="H11" i="66" s="1"/>
  <c r="I7" i="66"/>
  <c r="I11" i="66" s="1"/>
  <c r="D7" i="66"/>
  <c r="D11" i="66" s="1"/>
  <c r="L8" i="66"/>
  <c r="L9" i="66"/>
  <c r="L10" i="66"/>
  <c r="K8" i="66"/>
  <c r="K9" i="66"/>
  <c r="K10" i="66"/>
  <c r="J8" i="66"/>
  <c r="J9" i="66"/>
  <c r="J10" i="66"/>
  <c r="F8" i="66"/>
  <c r="F9" i="66"/>
  <c r="F10" i="66"/>
  <c r="E10" i="64"/>
  <c r="G10" i="64"/>
  <c r="H10" i="64"/>
  <c r="I10" i="64"/>
  <c r="D10" i="64"/>
  <c r="E7" i="64"/>
  <c r="G7" i="64"/>
  <c r="H7" i="64"/>
  <c r="I7" i="64"/>
  <c r="D7" i="64"/>
  <c r="L8" i="64"/>
  <c r="L9" i="64"/>
  <c r="L11" i="64"/>
  <c r="L12" i="64"/>
  <c r="L13" i="64"/>
  <c r="L14" i="64"/>
  <c r="L15" i="64"/>
  <c r="L16" i="64"/>
  <c r="L17" i="64"/>
  <c r="L18" i="64"/>
  <c r="L19" i="64"/>
  <c r="L20" i="64"/>
  <c r="L21" i="64"/>
  <c r="L22" i="64"/>
  <c r="L23" i="64"/>
  <c r="L24" i="64"/>
  <c r="L25" i="64"/>
  <c r="L26" i="64"/>
  <c r="L27" i="64"/>
  <c r="L28" i="64"/>
  <c r="L29" i="64"/>
  <c r="L30" i="64"/>
  <c r="L31" i="64"/>
  <c r="L32" i="64"/>
  <c r="L33" i="64"/>
  <c r="L34" i="64"/>
  <c r="L35" i="64"/>
  <c r="L36" i="64"/>
  <c r="K8" i="64"/>
  <c r="K9" i="64"/>
  <c r="K11" i="64"/>
  <c r="K12" i="64"/>
  <c r="K13" i="64"/>
  <c r="K14" i="64"/>
  <c r="K15" i="64"/>
  <c r="K16" i="64"/>
  <c r="K17" i="64"/>
  <c r="K18" i="64"/>
  <c r="K19" i="64"/>
  <c r="K20" i="64"/>
  <c r="K21" i="64"/>
  <c r="K22" i="64"/>
  <c r="K23" i="64"/>
  <c r="K24" i="64"/>
  <c r="K25" i="64"/>
  <c r="K26" i="64"/>
  <c r="K27" i="64"/>
  <c r="K28" i="64"/>
  <c r="K29" i="64"/>
  <c r="K30" i="64"/>
  <c r="K31" i="64"/>
  <c r="K32" i="64"/>
  <c r="K33" i="64"/>
  <c r="K34" i="64"/>
  <c r="K35" i="64"/>
  <c r="K36" i="64"/>
  <c r="J8" i="64"/>
  <c r="J9" i="64"/>
  <c r="J11" i="64"/>
  <c r="J12" i="64"/>
  <c r="J13" i="64"/>
  <c r="J14" i="64"/>
  <c r="J15" i="64"/>
  <c r="J16" i="64"/>
  <c r="J17" i="64"/>
  <c r="J18" i="64"/>
  <c r="J19" i="64"/>
  <c r="J20" i="64"/>
  <c r="J21" i="64"/>
  <c r="J22" i="64"/>
  <c r="J23" i="64"/>
  <c r="J24" i="64"/>
  <c r="J25" i="64"/>
  <c r="J26" i="64"/>
  <c r="J27" i="64"/>
  <c r="J28" i="64"/>
  <c r="J29" i="64"/>
  <c r="J30" i="64"/>
  <c r="J31" i="64"/>
  <c r="J32" i="64"/>
  <c r="J33" i="64"/>
  <c r="J34" i="64"/>
  <c r="J35" i="64"/>
  <c r="J36" i="64"/>
  <c r="F8" i="64"/>
  <c r="F7" i="64" s="1"/>
  <c r="F9" i="64"/>
  <c r="F11" i="64"/>
  <c r="F12" i="64"/>
  <c r="F13" i="64"/>
  <c r="F14" i="64"/>
  <c r="F15" i="64"/>
  <c r="F16" i="64"/>
  <c r="F17" i="64"/>
  <c r="F18" i="64"/>
  <c r="F19" i="64"/>
  <c r="F20" i="64"/>
  <c r="F21" i="64"/>
  <c r="F22" i="64"/>
  <c r="F23" i="64"/>
  <c r="F24" i="64"/>
  <c r="F25" i="64"/>
  <c r="F26" i="64"/>
  <c r="F27" i="64"/>
  <c r="F28" i="64"/>
  <c r="F29" i="64"/>
  <c r="F30" i="64"/>
  <c r="F31" i="64"/>
  <c r="F32" i="64"/>
  <c r="F33" i="64"/>
  <c r="F34" i="64"/>
  <c r="F35" i="64"/>
  <c r="F36" i="64"/>
  <c r="E6" i="65"/>
  <c r="G6" i="65"/>
  <c r="H6" i="65"/>
  <c r="I6" i="65"/>
  <c r="D6" i="65"/>
  <c r="L7" i="65"/>
  <c r="L8" i="65"/>
  <c r="L9" i="65"/>
  <c r="L10" i="65"/>
  <c r="L11" i="65"/>
  <c r="L12" i="65"/>
  <c r="L13" i="65"/>
  <c r="L14" i="65"/>
  <c r="L15" i="65"/>
  <c r="L16" i="65"/>
  <c r="L17" i="65"/>
  <c r="L18" i="65"/>
  <c r="L19" i="65"/>
  <c r="L20" i="65"/>
  <c r="L21" i="65"/>
  <c r="L22" i="65"/>
  <c r="L23" i="65"/>
  <c r="L24" i="65"/>
  <c r="L25" i="65"/>
  <c r="L26" i="65"/>
  <c r="L27" i="65"/>
  <c r="L28" i="65"/>
  <c r="L29" i="65"/>
  <c r="L30" i="65"/>
  <c r="K7" i="65"/>
  <c r="K8" i="65"/>
  <c r="K9" i="65"/>
  <c r="K10" i="65"/>
  <c r="K11" i="65"/>
  <c r="K12" i="65"/>
  <c r="K13" i="65"/>
  <c r="K14" i="65"/>
  <c r="K15" i="65"/>
  <c r="K16" i="65"/>
  <c r="K17" i="65"/>
  <c r="K18" i="65"/>
  <c r="K19" i="65"/>
  <c r="K20" i="65"/>
  <c r="K21" i="65"/>
  <c r="K22" i="65"/>
  <c r="K23" i="65"/>
  <c r="K24" i="65"/>
  <c r="K25" i="65"/>
  <c r="K26" i="65"/>
  <c r="K27" i="65"/>
  <c r="K28" i="65"/>
  <c r="K29" i="65"/>
  <c r="K30" i="65"/>
  <c r="J7" i="65"/>
  <c r="J8" i="65"/>
  <c r="J9" i="65"/>
  <c r="J10" i="65"/>
  <c r="J11" i="65"/>
  <c r="J12" i="65"/>
  <c r="J13" i="65"/>
  <c r="J14" i="65"/>
  <c r="J15" i="65"/>
  <c r="J16" i="65"/>
  <c r="J17" i="65"/>
  <c r="J18" i="65"/>
  <c r="J19" i="65"/>
  <c r="J20" i="65"/>
  <c r="J21" i="65"/>
  <c r="J22" i="65"/>
  <c r="J23" i="65"/>
  <c r="J24" i="65"/>
  <c r="J25" i="65"/>
  <c r="J26" i="65"/>
  <c r="J27" i="65"/>
  <c r="J28" i="65"/>
  <c r="J29" i="65"/>
  <c r="J30" i="65"/>
  <c r="F7" i="65"/>
  <c r="F8" i="65"/>
  <c r="F9" i="65"/>
  <c r="F10" i="65"/>
  <c r="F11" i="65"/>
  <c r="F12" i="65"/>
  <c r="F13" i="65"/>
  <c r="F14" i="65"/>
  <c r="F15" i="65"/>
  <c r="F16" i="65"/>
  <c r="F17" i="65"/>
  <c r="F18" i="65"/>
  <c r="F19" i="65"/>
  <c r="F20" i="65"/>
  <c r="F21" i="65"/>
  <c r="F22" i="65"/>
  <c r="F23" i="65"/>
  <c r="F24" i="65"/>
  <c r="F25" i="65"/>
  <c r="F26" i="65"/>
  <c r="F27" i="65"/>
  <c r="F28" i="65"/>
  <c r="F29" i="65"/>
  <c r="F30" i="65"/>
  <c r="I7" i="63"/>
  <c r="I15" i="63" s="1"/>
  <c r="K7" i="63"/>
  <c r="K15" i="63" s="1"/>
  <c r="L7" i="63"/>
  <c r="L15" i="63" s="1"/>
  <c r="M7" i="63"/>
  <c r="M15" i="63" s="1"/>
  <c r="H7" i="63"/>
  <c r="H15" i="63" s="1"/>
  <c r="S9" i="63"/>
  <c r="S10" i="63"/>
  <c r="S11" i="63"/>
  <c r="S12" i="63"/>
  <c r="S13" i="63"/>
  <c r="S14" i="63"/>
  <c r="S8" i="63"/>
  <c r="P8" i="63"/>
  <c r="P9" i="63"/>
  <c r="P10" i="63"/>
  <c r="P11" i="63"/>
  <c r="P12" i="63"/>
  <c r="P13" i="63"/>
  <c r="P14" i="63"/>
  <c r="O8" i="63"/>
  <c r="O9" i="63"/>
  <c r="O10" i="63"/>
  <c r="O11" i="63"/>
  <c r="O12" i="63"/>
  <c r="O13" i="63"/>
  <c r="O14" i="63"/>
  <c r="N8" i="63"/>
  <c r="N9" i="63"/>
  <c r="N10" i="63"/>
  <c r="N11" i="63"/>
  <c r="N12" i="63"/>
  <c r="N13" i="63"/>
  <c r="N14" i="63"/>
  <c r="J8" i="63"/>
  <c r="J9" i="63"/>
  <c r="J10" i="63"/>
  <c r="J11" i="63"/>
  <c r="J12" i="63"/>
  <c r="J13" i="63"/>
  <c r="J14" i="63"/>
  <c r="E7" i="62"/>
  <c r="E10" i="62" s="1"/>
  <c r="G7" i="62"/>
  <c r="H7" i="62"/>
  <c r="H10" i="62" s="1"/>
  <c r="I7" i="62"/>
  <c r="I10" i="62" s="1"/>
  <c r="D7" i="62"/>
  <c r="D10" i="62" s="1"/>
  <c r="L8" i="62"/>
  <c r="L9" i="62"/>
  <c r="K8" i="62"/>
  <c r="K9" i="62"/>
  <c r="J8" i="62"/>
  <c r="J9" i="62"/>
  <c r="F8" i="62"/>
  <c r="F9" i="62"/>
  <c r="E9" i="60"/>
  <c r="G9" i="60"/>
  <c r="H9" i="60"/>
  <c r="I9" i="60"/>
  <c r="D9" i="60"/>
  <c r="E7" i="60"/>
  <c r="G7" i="60"/>
  <c r="H7" i="60"/>
  <c r="I7" i="60"/>
  <c r="D7" i="60"/>
  <c r="L8" i="60"/>
  <c r="L10" i="60"/>
  <c r="L11" i="60"/>
  <c r="L12" i="60"/>
  <c r="L13" i="60"/>
  <c r="L14" i="60"/>
  <c r="L15" i="60"/>
  <c r="L16" i="60"/>
  <c r="L17" i="60"/>
  <c r="L18" i="60"/>
  <c r="L19" i="60"/>
  <c r="L20" i="60"/>
  <c r="K8" i="60"/>
  <c r="K10" i="60"/>
  <c r="K11" i="60"/>
  <c r="K12" i="60"/>
  <c r="K13" i="60"/>
  <c r="K14" i="60"/>
  <c r="K15" i="60"/>
  <c r="K16" i="60"/>
  <c r="K17" i="60"/>
  <c r="K18" i="60"/>
  <c r="K19" i="60"/>
  <c r="K20" i="60"/>
  <c r="J8" i="60"/>
  <c r="J10" i="60"/>
  <c r="J11" i="60"/>
  <c r="J12" i="60"/>
  <c r="J13" i="60"/>
  <c r="J14" i="60"/>
  <c r="J15" i="60"/>
  <c r="J16" i="60"/>
  <c r="J17" i="60"/>
  <c r="J18" i="60"/>
  <c r="J19" i="60"/>
  <c r="J20" i="60"/>
  <c r="F8" i="60"/>
  <c r="F7" i="60" s="1"/>
  <c r="F10" i="60"/>
  <c r="F11" i="60"/>
  <c r="F12" i="60"/>
  <c r="F13" i="60"/>
  <c r="F14" i="60"/>
  <c r="F15" i="60"/>
  <c r="F16" i="60"/>
  <c r="F17" i="60"/>
  <c r="F18" i="60"/>
  <c r="F19" i="60"/>
  <c r="F20" i="60"/>
  <c r="E6" i="61"/>
  <c r="G6" i="61"/>
  <c r="H6" i="61"/>
  <c r="I6" i="61"/>
  <c r="D6" i="61"/>
  <c r="L7" i="61"/>
  <c r="L8" i="61"/>
  <c r="L9" i="61"/>
  <c r="L10" i="61"/>
  <c r="L11" i="61"/>
  <c r="L12" i="61"/>
  <c r="L13" i="61"/>
  <c r="L14" i="61"/>
  <c r="L15" i="61"/>
  <c r="L16" i="61"/>
  <c r="L17" i="61"/>
  <c r="L18" i="61"/>
  <c r="L19" i="61"/>
  <c r="L20" i="61"/>
  <c r="L21" i="61"/>
  <c r="L22" i="61"/>
  <c r="L23" i="61"/>
  <c r="L24" i="61"/>
  <c r="L25" i="61"/>
  <c r="L26" i="61"/>
  <c r="L27" i="61"/>
  <c r="L28" i="61"/>
  <c r="L29" i="61"/>
  <c r="L30" i="61"/>
  <c r="L31" i="61"/>
  <c r="K7" i="61"/>
  <c r="K8" i="61"/>
  <c r="K9" i="61"/>
  <c r="K10" i="61"/>
  <c r="K11" i="61"/>
  <c r="K12" i="61"/>
  <c r="K13" i="61"/>
  <c r="K14" i="61"/>
  <c r="K15" i="61"/>
  <c r="K16" i="61"/>
  <c r="K17" i="61"/>
  <c r="K18" i="61"/>
  <c r="K19" i="61"/>
  <c r="K20" i="61"/>
  <c r="K21" i="61"/>
  <c r="K22" i="61"/>
  <c r="K23" i="61"/>
  <c r="K24" i="61"/>
  <c r="K25" i="61"/>
  <c r="K26" i="61"/>
  <c r="K27" i="61"/>
  <c r="K28" i="61"/>
  <c r="K29" i="61"/>
  <c r="K30" i="61"/>
  <c r="K31" i="61"/>
  <c r="J7" i="61"/>
  <c r="J8" i="61"/>
  <c r="J9" i="61"/>
  <c r="J10" i="61"/>
  <c r="J11" i="61"/>
  <c r="J12" i="61"/>
  <c r="J13" i="61"/>
  <c r="J14" i="61"/>
  <c r="J15" i="61"/>
  <c r="J16" i="61"/>
  <c r="J17" i="61"/>
  <c r="J18" i="61"/>
  <c r="J19" i="61"/>
  <c r="J20" i="61"/>
  <c r="J21" i="61"/>
  <c r="J22" i="61"/>
  <c r="J23" i="61"/>
  <c r="J24" i="61"/>
  <c r="J25" i="61"/>
  <c r="J26" i="61"/>
  <c r="J27" i="61"/>
  <c r="J28" i="61"/>
  <c r="J29" i="61"/>
  <c r="J30" i="61"/>
  <c r="J31" i="61"/>
  <c r="F7" i="61"/>
  <c r="F8" i="61"/>
  <c r="F9" i="61"/>
  <c r="F10" i="61"/>
  <c r="F11" i="61"/>
  <c r="F12" i="61"/>
  <c r="F13" i="61"/>
  <c r="F14" i="61"/>
  <c r="F15" i="61"/>
  <c r="F16" i="61"/>
  <c r="F17" i="61"/>
  <c r="F18" i="61"/>
  <c r="F19" i="61"/>
  <c r="F20" i="61"/>
  <c r="F21" i="61"/>
  <c r="F22" i="61"/>
  <c r="F23" i="61"/>
  <c r="F24" i="61"/>
  <c r="F25" i="61"/>
  <c r="F26" i="61"/>
  <c r="F27" i="61"/>
  <c r="F28" i="61"/>
  <c r="F29" i="61"/>
  <c r="F30" i="61"/>
  <c r="F31" i="61"/>
  <c r="I7" i="59"/>
  <c r="I19" i="59" s="1"/>
  <c r="K7" i="59"/>
  <c r="L7" i="59"/>
  <c r="L19" i="59" s="1"/>
  <c r="M7" i="59"/>
  <c r="M19" i="59" s="1"/>
  <c r="H7" i="59"/>
  <c r="H19" i="59" s="1"/>
  <c r="S9" i="59"/>
  <c r="S10" i="59"/>
  <c r="S11" i="59"/>
  <c r="S12" i="59"/>
  <c r="S13" i="59"/>
  <c r="S14" i="59"/>
  <c r="S15" i="59"/>
  <c r="S16" i="59"/>
  <c r="S17" i="59"/>
  <c r="S18" i="59"/>
  <c r="S8" i="59"/>
  <c r="P8" i="59"/>
  <c r="P9" i="59"/>
  <c r="P10" i="59"/>
  <c r="P11" i="59"/>
  <c r="P12" i="59"/>
  <c r="P13" i="59"/>
  <c r="P14" i="59"/>
  <c r="P15" i="59"/>
  <c r="P16" i="59"/>
  <c r="P17" i="59"/>
  <c r="P18" i="59"/>
  <c r="O8" i="59"/>
  <c r="O9" i="59"/>
  <c r="O10" i="59"/>
  <c r="O11" i="59"/>
  <c r="O12" i="59"/>
  <c r="O13" i="59"/>
  <c r="O14" i="59"/>
  <c r="O15" i="59"/>
  <c r="O16" i="59"/>
  <c r="O17" i="59"/>
  <c r="O18" i="59"/>
  <c r="N8" i="59"/>
  <c r="N9" i="59"/>
  <c r="N10" i="59"/>
  <c r="N11" i="59"/>
  <c r="N12" i="59"/>
  <c r="N13" i="59"/>
  <c r="N14" i="59"/>
  <c r="N15" i="59"/>
  <c r="N16" i="59"/>
  <c r="N17" i="59"/>
  <c r="N18" i="59"/>
  <c r="J8" i="59"/>
  <c r="J9" i="59"/>
  <c r="J10" i="59"/>
  <c r="J11" i="59"/>
  <c r="J12" i="59"/>
  <c r="J13" i="59"/>
  <c r="J14" i="59"/>
  <c r="J15" i="59"/>
  <c r="J16" i="59"/>
  <c r="J17" i="59"/>
  <c r="J18" i="59"/>
  <c r="E7" i="58"/>
  <c r="E11" i="58" s="1"/>
  <c r="G7" i="58"/>
  <c r="H7" i="58"/>
  <c r="H11" i="58" s="1"/>
  <c r="I7" i="58"/>
  <c r="I11" i="58" s="1"/>
  <c r="D7" i="58"/>
  <c r="D11" i="58" s="1"/>
  <c r="L8" i="58"/>
  <c r="L9" i="58"/>
  <c r="L10" i="58"/>
  <c r="K8" i="58"/>
  <c r="K9" i="58"/>
  <c r="K10" i="58"/>
  <c r="J8" i="58"/>
  <c r="J9" i="58"/>
  <c r="J10" i="58"/>
  <c r="F8" i="58"/>
  <c r="F9" i="58"/>
  <c r="F10" i="58"/>
  <c r="E9" i="56"/>
  <c r="G9" i="56"/>
  <c r="H9" i="56"/>
  <c r="I9" i="56"/>
  <c r="D9" i="56"/>
  <c r="E7" i="56"/>
  <c r="G7" i="56"/>
  <c r="H7" i="56"/>
  <c r="I7" i="56"/>
  <c r="D7" i="56"/>
  <c r="L8" i="56"/>
  <c r="L10" i="56"/>
  <c r="L11" i="56"/>
  <c r="L12" i="56"/>
  <c r="L13" i="56"/>
  <c r="K8" i="56"/>
  <c r="K10" i="56"/>
  <c r="K11" i="56"/>
  <c r="K12" i="56"/>
  <c r="K13" i="56"/>
  <c r="J8" i="56"/>
  <c r="J10" i="56"/>
  <c r="J11" i="56"/>
  <c r="J12" i="56"/>
  <c r="J13" i="56"/>
  <c r="F8" i="56"/>
  <c r="F7" i="56" s="1"/>
  <c r="F10" i="56"/>
  <c r="F11" i="56"/>
  <c r="F12" i="56"/>
  <c r="F13" i="56"/>
  <c r="E6" i="57"/>
  <c r="G6" i="57"/>
  <c r="H6" i="57"/>
  <c r="I6" i="57"/>
  <c r="D6" i="57"/>
  <c r="L7" i="57"/>
  <c r="L8" i="57"/>
  <c r="L9" i="57"/>
  <c r="L10" i="57"/>
  <c r="L11" i="57"/>
  <c r="L12" i="57"/>
  <c r="L13" i="57"/>
  <c r="L14" i="57"/>
  <c r="L15" i="57"/>
  <c r="L16" i="57"/>
  <c r="L17" i="57"/>
  <c r="L18" i="57"/>
  <c r="L19" i="57"/>
  <c r="L20" i="57"/>
  <c r="L21" i="57"/>
  <c r="L22" i="57"/>
  <c r="L23" i="57"/>
  <c r="L24" i="57"/>
  <c r="L25" i="57"/>
  <c r="L26" i="57"/>
  <c r="L27" i="57"/>
  <c r="L28" i="57"/>
  <c r="L29" i="57"/>
  <c r="L30" i="57"/>
  <c r="L31" i="57"/>
  <c r="K7" i="57"/>
  <c r="K8" i="57"/>
  <c r="K9" i="57"/>
  <c r="K10" i="57"/>
  <c r="K11" i="57"/>
  <c r="K12" i="57"/>
  <c r="K13" i="57"/>
  <c r="K14" i="57"/>
  <c r="K15" i="57"/>
  <c r="K16" i="57"/>
  <c r="K17" i="57"/>
  <c r="K18" i="57"/>
  <c r="K19" i="57"/>
  <c r="K20" i="57"/>
  <c r="K21" i="57"/>
  <c r="K22" i="57"/>
  <c r="K23" i="57"/>
  <c r="K24" i="57"/>
  <c r="K25" i="57"/>
  <c r="K26" i="57"/>
  <c r="K27" i="57"/>
  <c r="K28" i="57"/>
  <c r="K29" i="57"/>
  <c r="K30" i="57"/>
  <c r="K31" i="57"/>
  <c r="J7" i="57"/>
  <c r="J8" i="57"/>
  <c r="J9" i="57"/>
  <c r="J10" i="57"/>
  <c r="J11" i="57"/>
  <c r="J12" i="57"/>
  <c r="J13" i="57"/>
  <c r="J14" i="57"/>
  <c r="J15" i="57"/>
  <c r="J16" i="57"/>
  <c r="J17" i="57"/>
  <c r="J18" i="57"/>
  <c r="J19" i="57"/>
  <c r="J20" i="57"/>
  <c r="J21" i="57"/>
  <c r="J22" i="57"/>
  <c r="J23" i="57"/>
  <c r="J24" i="57"/>
  <c r="J25" i="57"/>
  <c r="J26" i="57"/>
  <c r="J27" i="57"/>
  <c r="J28" i="57"/>
  <c r="J29" i="57"/>
  <c r="J30" i="57"/>
  <c r="J31" i="57"/>
  <c r="F7" i="57"/>
  <c r="F8" i="57"/>
  <c r="F9" i="57"/>
  <c r="F10" i="57"/>
  <c r="F11" i="57"/>
  <c r="F12" i="57"/>
  <c r="F13" i="57"/>
  <c r="F14" i="57"/>
  <c r="F15" i="57"/>
  <c r="F16" i="57"/>
  <c r="F17" i="57"/>
  <c r="F18" i="57"/>
  <c r="F19" i="57"/>
  <c r="F20" i="57"/>
  <c r="F21" i="57"/>
  <c r="F22" i="57"/>
  <c r="F23" i="57"/>
  <c r="F24" i="57"/>
  <c r="F25" i="57"/>
  <c r="F26" i="57"/>
  <c r="F27" i="57"/>
  <c r="F28" i="57"/>
  <c r="F29" i="57"/>
  <c r="F30" i="57"/>
  <c r="F31" i="57"/>
  <c r="I7" i="55"/>
  <c r="I18" i="55" s="1"/>
  <c r="K7" i="55"/>
  <c r="L7" i="55"/>
  <c r="L18" i="55" s="1"/>
  <c r="M7" i="55"/>
  <c r="M18" i="55" s="1"/>
  <c r="H7" i="55"/>
  <c r="H18" i="55" s="1"/>
  <c r="S9" i="55"/>
  <c r="S10" i="55"/>
  <c r="S11" i="55"/>
  <c r="S12" i="55"/>
  <c r="S13" i="55"/>
  <c r="S14" i="55"/>
  <c r="S15" i="55"/>
  <c r="S16" i="55"/>
  <c r="S17" i="55"/>
  <c r="S8" i="55"/>
  <c r="P8" i="55"/>
  <c r="P9" i="55"/>
  <c r="P10" i="55"/>
  <c r="P11" i="55"/>
  <c r="P12" i="55"/>
  <c r="P13" i="55"/>
  <c r="P14" i="55"/>
  <c r="P15" i="55"/>
  <c r="P16" i="55"/>
  <c r="P17" i="55"/>
  <c r="O8" i="55"/>
  <c r="O9" i="55"/>
  <c r="O10" i="55"/>
  <c r="O11" i="55"/>
  <c r="O12" i="55"/>
  <c r="O13" i="55"/>
  <c r="O14" i="55"/>
  <c r="O15" i="55"/>
  <c r="O16" i="55"/>
  <c r="O17" i="55"/>
  <c r="N8" i="55"/>
  <c r="N9" i="55"/>
  <c r="N10" i="55"/>
  <c r="N11" i="55"/>
  <c r="N12" i="55"/>
  <c r="N13" i="55"/>
  <c r="N14" i="55"/>
  <c r="N15" i="55"/>
  <c r="N16" i="55"/>
  <c r="N17" i="55"/>
  <c r="J8" i="55"/>
  <c r="J9" i="55"/>
  <c r="J10" i="55"/>
  <c r="J11" i="55"/>
  <c r="J12" i="55"/>
  <c r="J13" i="55"/>
  <c r="J14" i="55"/>
  <c r="J15" i="55"/>
  <c r="J16" i="55"/>
  <c r="J17" i="55"/>
  <c r="E7" i="54"/>
  <c r="E11" i="54" s="1"/>
  <c r="G7" i="54"/>
  <c r="H7" i="54"/>
  <c r="H11" i="54" s="1"/>
  <c r="I7" i="54"/>
  <c r="I11" i="54" s="1"/>
  <c r="D7" i="54"/>
  <c r="D11" i="54" s="1"/>
  <c r="L8" i="54"/>
  <c r="L9" i="54"/>
  <c r="L10" i="54"/>
  <c r="K8" i="54"/>
  <c r="K9" i="54"/>
  <c r="K10" i="54"/>
  <c r="J8" i="54"/>
  <c r="J9" i="54"/>
  <c r="J10" i="54"/>
  <c r="F8" i="54"/>
  <c r="F9" i="54"/>
  <c r="F10" i="54"/>
  <c r="E10" i="52"/>
  <c r="G10" i="52"/>
  <c r="H10" i="52"/>
  <c r="I10" i="52"/>
  <c r="D10" i="52"/>
  <c r="E7" i="52"/>
  <c r="G7" i="52"/>
  <c r="H7" i="52"/>
  <c r="I7" i="52"/>
  <c r="D7" i="52"/>
  <c r="L8" i="52"/>
  <c r="L9" i="52"/>
  <c r="L11" i="52"/>
  <c r="L12" i="52"/>
  <c r="L13" i="52"/>
  <c r="L14" i="52"/>
  <c r="L15" i="52"/>
  <c r="L16" i="52"/>
  <c r="L17" i="52"/>
  <c r="L18" i="52"/>
  <c r="K8" i="52"/>
  <c r="K9" i="52"/>
  <c r="K11" i="52"/>
  <c r="K12" i="52"/>
  <c r="K13" i="52"/>
  <c r="K14" i="52"/>
  <c r="K15" i="52"/>
  <c r="K16" i="52"/>
  <c r="K17" i="52"/>
  <c r="K18" i="52"/>
  <c r="J8" i="52"/>
  <c r="J9" i="52"/>
  <c r="J11" i="52"/>
  <c r="J12" i="52"/>
  <c r="J13" i="52"/>
  <c r="J14" i="52"/>
  <c r="J15" i="52"/>
  <c r="J16" i="52"/>
  <c r="J17" i="52"/>
  <c r="J18" i="52"/>
  <c r="F8" i="52"/>
  <c r="F7" i="52" s="1"/>
  <c r="F9" i="52"/>
  <c r="F11" i="52"/>
  <c r="F12" i="52"/>
  <c r="F13" i="52"/>
  <c r="F14" i="52"/>
  <c r="F15" i="52"/>
  <c r="F16" i="52"/>
  <c r="F17" i="52"/>
  <c r="F18" i="52"/>
  <c r="E6" i="53"/>
  <c r="G6" i="53"/>
  <c r="H6" i="53"/>
  <c r="I6" i="53"/>
  <c r="D6" i="53"/>
  <c r="L7" i="53"/>
  <c r="L8" i="53"/>
  <c r="L9" i="53"/>
  <c r="L10" i="53"/>
  <c r="L11" i="53"/>
  <c r="L12" i="53"/>
  <c r="L13" i="53"/>
  <c r="L14" i="53"/>
  <c r="L15" i="53"/>
  <c r="L16" i="53"/>
  <c r="L17" i="53"/>
  <c r="L18" i="53"/>
  <c r="L19" i="53"/>
  <c r="L20" i="53"/>
  <c r="L21" i="53"/>
  <c r="L22" i="53"/>
  <c r="L23" i="53"/>
  <c r="L24" i="53"/>
  <c r="L25" i="53"/>
  <c r="L26" i="53"/>
  <c r="L27" i="53"/>
  <c r="L28" i="53"/>
  <c r="L29" i="53"/>
  <c r="L30" i="53"/>
  <c r="L31" i="53"/>
  <c r="K7" i="53"/>
  <c r="K8" i="53"/>
  <c r="K9" i="53"/>
  <c r="K10" i="53"/>
  <c r="K11" i="53"/>
  <c r="K12" i="53"/>
  <c r="K13" i="53"/>
  <c r="K14" i="53"/>
  <c r="K15" i="53"/>
  <c r="K16" i="53"/>
  <c r="K17" i="53"/>
  <c r="K18" i="53"/>
  <c r="K19" i="53"/>
  <c r="K20" i="53"/>
  <c r="K21" i="53"/>
  <c r="K22" i="53"/>
  <c r="K23" i="53"/>
  <c r="K24" i="53"/>
  <c r="K25" i="53"/>
  <c r="K26" i="53"/>
  <c r="K27" i="53"/>
  <c r="K28" i="53"/>
  <c r="K29" i="53"/>
  <c r="K30" i="53"/>
  <c r="K31" i="53"/>
  <c r="J7" i="53"/>
  <c r="J8" i="53"/>
  <c r="J9" i="53"/>
  <c r="J10" i="53"/>
  <c r="J11" i="53"/>
  <c r="J12" i="53"/>
  <c r="J13" i="53"/>
  <c r="J14" i="53"/>
  <c r="J15" i="53"/>
  <c r="J16" i="53"/>
  <c r="J17" i="53"/>
  <c r="J18" i="53"/>
  <c r="J19" i="53"/>
  <c r="J20" i="53"/>
  <c r="J21" i="53"/>
  <c r="J22" i="53"/>
  <c r="J23" i="53"/>
  <c r="J24" i="53"/>
  <c r="J25" i="53"/>
  <c r="J26" i="53"/>
  <c r="J27" i="53"/>
  <c r="J28" i="53"/>
  <c r="J29" i="53"/>
  <c r="J30" i="53"/>
  <c r="J31" i="53"/>
  <c r="F7" i="53"/>
  <c r="F8" i="53"/>
  <c r="F9" i="53"/>
  <c r="F10" i="53"/>
  <c r="F11" i="53"/>
  <c r="F12" i="53"/>
  <c r="F13" i="53"/>
  <c r="F14" i="53"/>
  <c r="F15" i="53"/>
  <c r="F16" i="53"/>
  <c r="F17" i="53"/>
  <c r="F18" i="53"/>
  <c r="F19" i="53"/>
  <c r="F20" i="53"/>
  <c r="F21" i="53"/>
  <c r="F22" i="53"/>
  <c r="F23" i="53"/>
  <c r="F24" i="53"/>
  <c r="F25" i="53"/>
  <c r="F26" i="53"/>
  <c r="F27" i="53"/>
  <c r="F28" i="53"/>
  <c r="F29" i="53"/>
  <c r="F30" i="53"/>
  <c r="F31" i="53"/>
  <c r="I7" i="51"/>
  <c r="I20" i="51" s="1"/>
  <c r="K7" i="51"/>
  <c r="K20" i="51" s="1"/>
  <c r="L7" i="51"/>
  <c r="L20" i="51" s="1"/>
  <c r="M7" i="51"/>
  <c r="M20" i="51" s="1"/>
  <c r="H7" i="51"/>
  <c r="H20" i="51" s="1"/>
  <c r="S9" i="51"/>
  <c r="S10" i="51"/>
  <c r="S11" i="51"/>
  <c r="S12" i="51"/>
  <c r="S13" i="51"/>
  <c r="S14" i="51"/>
  <c r="S15" i="51"/>
  <c r="S16" i="51"/>
  <c r="S17" i="51"/>
  <c r="S18" i="51"/>
  <c r="S19" i="51"/>
  <c r="S8" i="51"/>
  <c r="P8" i="51"/>
  <c r="P9" i="51"/>
  <c r="P10" i="51"/>
  <c r="P11" i="51"/>
  <c r="P12" i="51"/>
  <c r="P13" i="51"/>
  <c r="P14" i="51"/>
  <c r="P15" i="51"/>
  <c r="P16" i="51"/>
  <c r="P17" i="51"/>
  <c r="P18" i="51"/>
  <c r="P19" i="51"/>
  <c r="O8" i="51"/>
  <c r="O9" i="51"/>
  <c r="O10" i="51"/>
  <c r="O11" i="51"/>
  <c r="O12" i="51"/>
  <c r="O13" i="51"/>
  <c r="O14" i="51"/>
  <c r="O15" i="51"/>
  <c r="O16" i="51"/>
  <c r="O17" i="51"/>
  <c r="O18" i="51"/>
  <c r="O19" i="51"/>
  <c r="N8" i="51"/>
  <c r="N9" i="51"/>
  <c r="N10" i="51"/>
  <c r="N11" i="51"/>
  <c r="N12" i="51"/>
  <c r="N13" i="51"/>
  <c r="N14" i="51"/>
  <c r="N15" i="51"/>
  <c r="N16" i="51"/>
  <c r="N17" i="51"/>
  <c r="N18" i="51"/>
  <c r="N19" i="51"/>
  <c r="J8" i="51"/>
  <c r="J9" i="51"/>
  <c r="J10" i="51"/>
  <c r="J11" i="51"/>
  <c r="J12" i="51"/>
  <c r="J13" i="51"/>
  <c r="J14" i="51"/>
  <c r="J15" i="51"/>
  <c r="J16" i="51"/>
  <c r="J17" i="51"/>
  <c r="J18" i="51"/>
  <c r="J19" i="51"/>
  <c r="E7" i="50"/>
  <c r="E14" i="50" s="1"/>
  <c r="G7" i="50"/>
  <c r="G14" i="50" s="1"/>
  <c r="H7" i="50"/>
  <c r="H14" i="50" s="1"/>
  <c r="I7" i="50"/>
  <c r="I14" i="50" s="1"/>
  <c r="D7" i="50"/>
  <c r="D14" i="50" s="1"/>
  <c r="L8" i="50"/>
  <c r="L9" i="50"/>
  <c r="L10" i="50"/>
  <c r="L11" i="50"/>
  <c r="L12" i="50"/>
  <c r="L13" i="50"/>
  <c r="K8" i="50"/>
  <c r="K9" i="50"/>
  <c r="K10" i="50"/>
  <c r="K11" i="50"/>
  <c r="K12" i="50"/>
  <c r="K13" i="50"/>
  <c r="J8" i="50"/>
  <c r="J9" i="50"/>
  <c r="J10" i="50"/>
  <c r="J11" i="50"/>
  <c r="J12" i="50"/>
  <c r="J13" i="50"/>
  <c r="F8" i="50"/>
  <c r="F9" i="50"/>
  <c r="F10" i="50"/>
  <c r="F11" i="50"/>
  <c r="F12" i="50"/>
  <c r="F13" i="50"/>
  <c r="E9" i="48"/>
  <c r="G9" i="48"/>
  <c r="H9" i="48"/>
  <c r="I9" i="48"/>
  <c r="D9" i="48"/>
  <c r="E7" i="48"/>
  <c r="G7" i="48"/>
  <c r="H7" i="48"/>
  <c r="I7" i="48"/>
  <c r="D7" i="48"/>
  <c r="L8" i="48"/>
  <c r="L10" i="48"/>
  <c r="L11" i="48"/>
  <c r="L12" i="48"/>
  <c r="K8" i="48"/>
  <c r="K10" i="48"/>
  <c r="K11" i="48"/>
  <c r="K12" i="48"/>
  <c r="J8" i="48"/>
  <c r="J10" i="48"/>
  <c r="J11" i="48"/>
  <c r="J12" i="48"/>
  <c r="F8" i="48"/>
  <c r="F7" i="48" s="1"/>
  <c r="F10" i="48"/>
  <c r="F9" i="48" s="1"/>
  <c r="F11" i="48"/>
  <c r="F12" i="48"/>
  <c r="E6" i="49"/>
  <c r="G6" i="49"/>
  <c r="H6" i="49"/>
  <c r="I6" i="49"/>
  <c r="D6" i="49"/>
  <c r="L7" i="49"/>
  <c r="L8" i="49"/>
  <c r="L9" i="49"/>
  <c r="L10" i="49"/>
  <c r="L11" i="49"/>
  <c r="L12" i="49"/>
  <c r="L13" i="49"/>
  <c r="L14" i="49"/>
  <c r="L15" i="49"/>
  <c r="L16" i="49"/>
  <c r="L17" i="49"/>
  <c r="L18" i="49"/>
  <c r="L19" i="49"/>
  <c r="L20" i="49"/>
  <c r="L21" i="49"/>
  <c r="L22" i="49"/>
  <c r="L23" i="49"/>
  <c r="L24" i="49"/>
  <c r="L25" i="49"/>
  <c r="L26" i="49"/>
  <c r="L27" i="49"/>
  <c r="L28" i="49"/>
  <c r="L29" i="49"/>
  <c r="L30" i="49"/>
  <c r="L31" i="49"/>
  <c r="K7" i="49"/>
  <c r="K8" i="49"/>
  <c r="K9" i="49"/>
  <c r="K10" i="49"/>
  <c r="K11" i="49"/>
  <c r="K12" i="49"/>
  <c r="K13" i="49"/>
  <c r="K14" i="49"/>
  <c r="K15" i="49"/>
  <c r="K16" i="49"/>
  <c r="K17" i="49"/>
  <c r="K18" i="49"/>
  <c r="K19" i="49"/>
  <c r="K20" i="49"/>
  <c r="K21" i="49"/>
  <c r="K22" i="49"/>
  <c r="K23" i="49"/>
  <c r="K24" i="49"/>
  <c r="K25" i="49"/>
  <c r="K26" i="49"/>
  <c r="K27" i="49"/>
  <c r="K28" i="49"/>
  <c r="K29" i="49"/>
  <c r="K30" i="49"/>
  <c r="K31" i="49"/>
  <c r="J7" i="49"/>
  <c r="J8" i="49"/>
  <c r="J9" i="49"/>
  <c r="J10" i="49"/>
  <c r="J11" i="49"/>
  <c r="J12" i="49"/>
  <c r="J13" i="49"/>
  <c r="J14" i="49"/>
  <c r="J15" i="49"/>
  <c r="J16" i="49"/>
  <c r="J17" i="49"/>
  <c r="J18" i="49"/>
  <c r="J19" i="49"/>
  <c r="J20" i="49"/>
  <c r="J21" i="49"/>
  <c r="J22" i="49"/>
  <c r="J23" i="49"/>
  <c r="J24" i="49"/>
  <c r="J25" i="49"/>
  <c r="J26" i="49"/>
  <c r="J27" i="49"/>
  <c r="J28" i="49"/>
  <c r="J29" i="49"/>
  <c r="J30" i="49"/>
  <c r="J31" i="49"/>
  <c r="F7" i="49"/>
  <c r="F8" i="49"/>
  <c r="F9" i="49"/>
  <c r="F10" i="49"/>
  <c r="F11" i="49"/>
  <c r="F12" i="49"/>
  <c r="F13" i="49"/>
  <c r="F14" i="49"/>
  <c r="F15" i="49"/>
  <c r="F16" i="49"/>
  <c r="F17" i="49"/>
  <c r="F18" i="49"/>
  <c r="F19" i="49"/>
  <c r="F20" i="49"/>
  <c r="F21" i="49"/>
  <c r="F22" i="49"/>
  <c r="F23" i="49"/>
  <c r="F24" i="49"/>
  <c r="F25" i="49"/>
  <c r="F26" i="49"/>
  <c r="F27" i="49"/>
  <c r="F28" i="49"/>
  <c r="F29" i="49"/>
  <c r="F30" i="49"/>
  <c r="F31" i="49"/>
  <c r="I7" i="47"/>
  <c r="I21" i="47" s="1"/>
  <c r="K7" i="47"/>
  <c r="L7" i="47"/>
  <c r="L21" i="47" s="1"/>
  <c r="M7" i="47"/>
  <c r="M21" i="47" s="1"/>
  <c r="H7" i="47"/>
  <c r="H21" i="47" s="1"/>
  <c r="S9" i="47"/>
  <c r="S10" i="47"/>
  <c r="S11" i="47"/>
  <c r="S12" i="47"/>
  <c r="S13" i="47"/>
  <c r="S14" i="47"/>
  <c r="S15" i="47"/>
  <c r="S16" i="47"/>
  <c r="S17" i="47"/>
  <c r="S18" i="47"/>
  <c r="S19" i="47"/>
  <c r="S20" i="47"/>
  <c r="S8" i="47"/>
  <c r="P8" i="47"/>
  <c r="P9" i="47"/>
  <c r="P10" i="47"/>
  <c r="P11" i="47"/>
  <c r="P12" i="47"/>
  <c r="P13" i="47"/>
  <c r="P14" i="47"/>
  <c r="P15" i="47"/>
  <c r="P16" i="47"/>
  <c r="P17" i="47"/>
  <c r="P18" i="47"/>
  <c r="P19" i="47"/>
  <c r="P20" i="47"/>
  <c r="O8" i="47"/>
  <c r="O9" i="47"/>
  <c r="O10" i="47"/>
  <c r="O11" i="47"/>
  <c r="O12" i="47"/>
  <c r="O13" i="47"/>
  <c r="O14" i="47"/>
  <c r="O15" i="47"/>
  <c r="O16" i="47"/>
  <c r="O17" i="47"/>
  <c r="O18" i="47"/>
  <c r="O19" i="47"/>
  <c r="O20" i="47"/>
  <c r="N8" i="47"/>
  <c r="N9" i="47"/>
  <c r="N10" i="47"/>
  <c r="N11" i="47"/>
  <c r="N12" i="47"/>
  <c r="N13" i="47"/>
  <c r="N14" i="47"/>
  <c r="N15" i="47"/>
  <c r="N16" i="47"/>
  <c r="N17" i="47"/>
  <c r="N18" i="47"/>
  <c r="N19" i="47"/>
  <c r="N20" i="47"/>
  <c r="J8" i="47"/>
  <c r="J9" i="47"/>
  <c r="J10" i="47"/>
  <c r="J11" i="47"/>
  <c r="J12" i="47"/>
  <c r="J13" i="47"/>
  <c r="J14" i="47"/>
  <c r="J15" i="47"/>
  <c r="J16" i="47"/>
  <c r="J17" i="47"/>
  <c r="J18" i="47"/>
  <c r="J19" i="47"/>
  <c r="J20" i="47"/>
  <c r="E7" i="46"/>
  <c r="E17" i="46" s="1"/>
  <c r="G7" i="46"/>
  <c r="H7" i="46"/>
  <c r="H17" i="46" s="1"/>
  <c r="I7" i="46"/>
  <c r="I17" i="46" s="1"/>
  <c r="D7" i="46"/>
  <c r="D17" i="46" s="1"/>
  <c r="L8" i="46"/>
  <c r="L9" i="46"/>
  <c r="L10" i="46"/>
  <c r="L11" i="46"/>
  <c r="L12" i="46"/>
  <c r="L13" i="46"/>
  <c r="L14" i="46"/>
  <c r="L15" i="46"/>
  <c r="L16" i="46"/>
  <c r="K8" i="46"/>
  <c r="K9" i="46"/>
  <c r="K10" i="46"/>
  <c r="K11" i="46"/>
  <c r="K12" i="46"/>
  <c r="K13" i="46"/>
  <c r="K14" i="46"/>
  <c r="K15" i="46"/>
  <c r="K16" i="46"/>
  <c r="J8" i="46"/>
  <c r="J9" i="46"/>
  <c r="J10" i="46"/>
  <c r="J11" i="46"/>
  <c r="J12" i="46"/>
  <c r="J13" i="46"/>
  <c r="J14" i="46"/>
  <c r="J15" i="46"/>
  <c r="J16" i="46"/>
  <c r="F8" i="46"/>
  <c r="F9" i="46"/>
  <c r="F10" i="46"/>
  <c r="F11" i="46"/>
  <c r="F12" i="46"/>
  <c r="F13" i="46"/>
  <c r="F14" i="46"/>
  <c r="F15" i="46"/>
  <c r="F16" i="46"/>
  <c r="E13" i="44"/>
  <c r="G13" i="44"/>
  <c r="H13" i="44"/>
  <c r="I13" i="44"/>
  <c r="D13" i="44"/>
  <c r="E7" i="44"/>
  <c r="G7" i="44"/>
  <c r="H7" i="44"/>
  <c r="I7" i="44"/>
  <c r="D7" i="44"/>
  <c r="L8" i="44"/>
  <c r="L9" i="44"/>
  <c r="L10" i="44"/>
  <c r="L11" i="44"/>
  <c r="L12" i="44"/>
  <c r="L14" i="44"/>
  <c r="L15" i="44"/>
  <c r="L16" i="44"/>
  <c r="L17" i="44"/>
  <c r="L18" i="44"/>
  <c r="L19" i="44"/>
  <c r="L20" i="44"/>
  <c r="L21" i="44"/>
  <c r="L22" i="44"/>
  <c r="L23" i="44"/>
  <c r="L24" i="44"/>
  <c r="L25" i="44"/>
  <c r="L26" i="44"/>
  <c r="L27" i="44"/>
  <c r="L28" i="44"/>
  <c r="L29" i="44"/>
  <c r="L30" i="44"/>
  <c r="K8" i="44"/>
  <c r="K9" i="44"/>
  <c r="K10" i="44"/>
  <c r="K11" i="44"/>
  <c r="K12" i="44"/>
  <c r="K14" i="44"/>
  <c r="K15" i="44"/>
  <c r="K16" i="44"/>
  <c r="K17" i="44"/>
  <c r="K18" i="44"/>
  <c r="K19" i="44"/>
  <c r="K20" i="44"/>
  <c r="K21" i="44"/>
  <c r="K22" i="44"/>
  <c r="K23" i="44"/>
  <c r="K24" i="44"/>
  <c r="K25" i="44"/>
  <c r="K26" i="44"/>
  <c r="K27" i="44"/>
  <c r="K28" i="44"/>
  <c r="K29" i="44"/>
  <c r="K30" i="44"/>
  <c r="J8" i="44"/>
  <c r="J9" i="44"/>
  <c r="J10" i="44"/>
  <c r="J11" i="44"/>
  <c r="J12" i="44"/>
  <c r="J14" i="44"/>
  <c r="J15" i="44"/>
  <c r="J16" i="44"/>
  <c r="J17" i="44"/>
  <c r="J18" i="44"/>
  <c r="J19" i="44"/>
  <c r="J20" i="44"/>
  <c r="J21" i="44"/>
  <c r="J22" i="44"/>
  <c r="J23" i="44"/>
  <c r="J24" i="44"/>
  <c r="J25" i="44"/>
  <c r="J26" i="44"/>
  <c r="J27" i="44"/>
  <c r="J28" i="44"/>
  <c r="J29" i="44"/>
  <c r="J30" i="44"/>
  <c r="F8" i="44"/>
  <c r="F9" i="44"/>
  <c r="F10" i="44"/>
  <c r="F11" i="44"/>
  <c r="F12" i="44"/>
  <c r="F14" i="44"/>
  <c r="F15" i="44"/>
  <c r="F16" i="44"/>
  <c r="F17" i="44"/>
  <c r="F18" i="44"/>
  <c r="F19" i="44"/>
  <c r="F20" i="44"/>
  <c r="F21" i="44"/>
  <c r="F22" i="44"/>
  <c r="F23" i="44"/>
  <c r="F24" i="44"/>
  <c r="F25" i="44"/>
  <c r="F26" i="44"/>
  <c r="F27" i="44"/>
  <c r="F28" i="44"/>
  <c r="F29" i="44"/>
  <c r="F30" i="44"/>
  <c r="E6" i="45"/>
  <c r="G6" i="45"/>
  <c r="H6" i="45"/>
  <c r="I6" i="45"/>
  <c r="D6" i="45"/>
  <c r="L7" i="45"/>
  <c r="L8" i="45"/>
  <c r="L9" i="45"/>
  <c r="L10" i="45"/>
  <c r="L11" i="45"/>
  <c r="L12" i="45"/>
  <c r="L13" i="45"/>
  <c r="L14" i="45"/>
  <c r="L15" i="45"/>
  <c r="L16" i="45"/>
  <c r="L17" i="45"/>
  <c r="L18" i="45"/>
  <c r="L19" i="45"/>
  <c r="L20" i="45"/>
  <c r="L21" i="45"/>
  <c r="L22" i="45"/>
  <c r="L23" i="45"/>
  <c r="L24" i="45"/>
  <c r="L25" i="45"/>
  <c r="L26" i="45"/>
  <c r="L27" i="45"/>
  <c r="L28" i="45"/>
  <c r="L29" i="45"/>
  <c r="L30" i="45"/>
  <c r="K7" i="45"/>
  <c r="K8" i="45"/>
  <c r="K9" i="45"/>
  <c r="K10" i="45"/>
  <c r="K11" i="45"/>
  <c r="K12" i="45"/>
  <c r="K13" i="45"/>
  <c r="K14" i="45"/>
  <c r="K15" i="45"/>
  <c r="K16" i="45"/>
  <c r="K17" i="45"/>
  <c r="K18" i="45"/>
  <c r="K19" i="45"/>
  <c r="K20" i="45"/>
  <c r="K21" i="45"/>
  <c r="K22" i="45"/>
  <c r="K23" i="45"/>
  <c r="K24" i="45"/>
  <c r="K25" i="45"/>
  <c r="K26" i="45"/>
  <c r="K27" i="45"/>
  <c r="K28" i="45"/>
  <c r="K29" i="45"/>
  <c r="K30" i="45"/>
  <c r="J7" i="45"/>
  <c r="J8" i="45"/>
  <c r="J9" i="45"/>
  <c r="J10" i="45"/>
  <c r="J11" i="45"/>
  <c r="J12" i="45"/>
  <c r="J13" i="45"/>
  <c r="J14" i="45"/>
  <c r="J15" i="45"/>
  <c r="J16" i="45"/>
  <c r="J17" i="45"/>
  <c r="J18" i="45"/>
  <c r="J19" i="45"/>
  <c r="J20" i="45"/>
  <c r="J21" i="45"/>
  <c r="J22" i="45"/>
  <c r="J23" i="45"/>
  <c r="J24" i="45"/>
  <c r="J25" i="45"/>
  <c r="J26" i="45"/>
  <c r="J27" i="45"/>
  <c r="J28" i="45"/>
  <c r="J29" i="45"/>
  <c r="J30" i="45"/>
  <c r="F7" i="45"/>
  <c r="F8" i="45"/>
  <c r="F9" i="45"/>
  <c r="F10" i="45"/>
  <c r="F11" i="45"/>
  <c r="F12" i="45"/>
  <c r="F13" i="45"/>
  <c r="F14" i="45"/>
  <c r="F15" i="45"/>
  <c r="F16" i="45"/>
  <c r="F17" i="45"/>
  <c r="F18" i="45"/>
  <c r="F19" i="45"/>
  <c r="F20" i="45"/>
  <c r="F21" i="45"/>
  <c r="F22" i="45"/>
  <c r="F23" i="45"/>
  <c r="F24" i="45"/>
  <c r="F25" i="45"/>
  <c r="F26" i="45"/>
  <c r="F27" i="45"/>
  <c r="F28" i="45"/>
  <c r="F29" i="45"/>
  <c r="F30" i="45"/>
  <c r="I7" i="43"/>
  <c r="I27" i="43" s="1"/>
  <c r="K7" i="43"/>
  <c r="L7" i="43"/>
  <c r="L27" i="43" s="1"/>
  <c r="M7" i="43"/>
  <c r="M27" i="43" s="1"/>
  <c r="H7" i="43"/>
  <c r="H27" i="43" s="1"/>
  <c r="S9" i="43"/>
  <c r="S10" i="43"/>
  <c r="S11" i="43"/>
  <c r="S12" i="43"/>
  <c r="S13" i="43"/>
  <c r="S14" i="43"/>
  <c r="S15" i="43"/>
  <c r="S16" i="43"/>
  <c r="S17" i="43"/>
  <c r="S18" i="43"/>
  <c r="S19" i="43"/>
  <c r="S20" i="43"/>
  <c r="S21" i="43"/>
  <c r="S22" i="43"/>
  <c r="S23" i="43"/>
  <c r="S24" i="43"/>
  <c r="S25" i="43"/>
  <c r="S26" i="43"/>
  <c r="S8" i="43"/>
  <c r="P8" i="43"/>
  <c r="P9" i="43"/>
  <c r="P10" i="43"/>
  <c r="P11" i="43"/>
  <c r="P12" i="43"/>
  <c r="P13" i="43"/>
  <c r="P14" i="43"/>
  <c r="P15" i="43"/>
  <c r="P16" i="43"/>
  <c r="P17" i="43"/>
  <c r="P18" i="43"/>
  <c r="P19" i="43"/>
  <c r="P20" i="43"/>
  <c r="P21" i="43"/>
  <c r="P22" i="43"/>
  <c r="P23" i="43"/>
  <c r="P24" i="43"/>
  <c r="P25" i="43"/>
  <c r="P26" i="43"/>
  <c r="O8" i="43"/>
  <c r="O9" i="43"/>
  <c r="O10" i="43"/>
  <c r="O11" i="43"/>
  <c r="O12" i="43"/>
  <c r="O13" i="43"/>
  <c r="O14" i="43"/>
  <c r="O15" i="43"/>
  <c r="O16" i="43"/>
  <c r="O17" i="43"/>
  <c r="O18" i="43"/>
  <c r="O19" i="43"/>
  <c r="O20" i="43"/>
  <c r="O21" i="43"/>
  <c r="O22" i="43"/>
  <c r="O23" i="43"/>
  <c r="O24" i="43"/>
  <c r="O25" i="43"/>
  <c r="O26" i="43"/>
  <c r="N8" i="43"/>
  <c r="N9" i="43"/>
  <c r="N10" i="43"/>
  <c r="N11" i="43"/>
  <c r="N12" i="43"/>
  <c r="N13" i="43"/>
  <c r="N14" i="43"/>
  <c r="N15" i="43"/>
  <c r="N16" i="43"/>
  <c r="N17" i="43"/>
  <c r="N18" i="43"/>
  <c r="N19" i="43"/>
  <c r="N20" i="43"/>
  <c r="N21" i="43"/>
  <c r="N22" i="43"/>
  <c r="N23" i="43"/>
  <c r="N24" i="43"/>
  <c r="N25" i="43"/>
  <c r="N26" i="43"/>
  <c r="J8" i="43"/>
  <c r="J9" i="43"/>
  <c r="J10" i="43"/>
  <c r="J11" i="43"/>
  <c r="J12" i="43"/>
  <c r="J13" i="43"/>
  <c r="J14" i="43"/>
  <c r="J15" i="43"/>
  <c r="J16" i="43"/>
  <c r="J17" i="43"/>
  <c r="J18" i="43"/>
  <c r="J19" i="43"/>
  <c r="J20" i="43"/>
  <c r="J21" i="43"/>
  <c r="J22" i="43"/>
  <c r="J23" i="43"/>
  <c r="J24" i="43"/>
  <c r="J25" i="43"/>
  <c r="J26" i="43"/>
  <c r="E7" i="42"/>
  <c r="E13" i="42" s="1"/>
  <c r="G7" i="42"/>
  <c r="G13" i="42" s="1"/>
  <c r="H7" i="42"/>
  <c r="H13" i="42" s="1"/>
  <c r="I7" i="42"/>
  <c r="I13" i="42" s="1"/>
  <c r="D7" i="42"/>
  <c r="D13" i="42" s="1"/>
  <c r="L8" i="42"/>
  <c r="L9" i="42"/>
  <c r="L10" i="42"/>
  <c r="L11" i="42"/>
  <c r="L12" i="42"/>
  <c r="K8" i="42"/>
  <c r="K9" i="42"/>
  <c r="K10" i="42"/>
  <c r="K11" i="42"/>
  <c r="K12" i="42"/>
  <c r="J8" i="42"/>
  <c r="J9" i="42"/>
  <c r="J10" i="42"/>
  <c r="J11" i="42"/>
  <c r="J12" i="42"/>
  <c r="F8" i="42"/>
  <c r="F9" i="42"/>
  <c r="F10" i="42"/>
  <c r="F11" i="42"/>
  <c r="F12" i="42"/>
  <c r="E7" i="40"/>
  <c r="G7" i="40"/>
  <c r="H7" i="40"/>
  <c r="I7" i="40"/>
  <c r="D7" i="40"/>
  <c r="L8" i="40"/>
  <c r="L10" i="40"/>
  <c r="K8" i="40"/>
  <c r="K10" i="40"/>
  <c r="J8" i="40"/>
  <c r="J10" i="40"/>
  <c r="F8" i="40"/>
  <c r="F7" i="40" s="1"/>
  <c r="F10" i="40"/>
  <c r="E6" i="41"/>
  <c r="G6" i="41"/>
  <c r="H6" i="41"/>
  <c r="I6" i="41"/>
  <c r="D6" i="41"/>
  <c r="L7" i="41"/>
  <c r="L8" i="41"/>
  <c r="L9" i="41"/>
  <c r="L10" i="41"/>
  <c r="L11" i="41"/>
  <c r="L12" i="41"/>
  <c r="L13" i="41"/>
  <c r="L14" i="41"/>
  <c r="L15" i="41"/>
  <c r="L16" i="41"/>
  <c r="L17" i="41"/>
  <c r="L18" i="41"/>
  <c r="L19" i="41"/>
  <c r="L20" i="41"/>
  <c r="L21" i="41"/>
  <c r="L22" i="41"/>
  <c r="L23" i="41"/>
  <c r="L24" i="41"/>
  <c r="L25" i="41"/>
  <c r="L26" i="41"/>
  <c r="L27" i="41"/>
  <c r="K7" i="41"/>
  <c r="K8" i="41"/>
  <c r="K9" i="41"/>
  <c r="K10" i="41"/>
  <c r="K11" i="41"/>
  <c r="K12" i="41"/>
  <c r="K13" i="41"/>
  <c r="K14" i="41"/>
  <c r="K15" i="41"/>
  <c r="K16" i="41"/>
  <c r="K17" i="41"/>
  <c r="K18" i="41"/>
  <c r="K19" i="41"/>
  <c r="K20" i="41"/>
  <c r="K21" i="41"/>
  <c r="K22" i="41"/>
  <c r="K23" i="41"/>
  <c r="K24" i="41"/>
  <c r="K25" i="41"/>
  <c r="K26" i="41"/>
  <c r="K27" i="41"/>
  <c r="J7" i="41"/>
  <c r="J8" i="41"/>
  <c r="J9" i="41"/>
  <c r="J10" i="41"/>
  <c r="J11" i="41"/>
  <c r="J12" i="41"/>
  <c r="J13" i="41"/>
  <c r="J14" i="41"/>
  <c r="J15" i="41"/>
  <c r="J16" i="41"/>
  <c r="J17" i="41"/>
  <c r="J18" i="41"/>
  <c r="J19" i="41"/>
  <c r="J20" i="41"/>
  <c r="J21" i="41"/>
  <c r="J22" i="41"/>
  <c r="J23" i="41"/>
  <c r="J24" i="41"/>
  <c r="J25" i="41"/>
  <c r="J26" i="41"/>
  <c r="J27" i="41"/>
  <c r="F7" i="41"/>
  <c r="F8" i="41"/>
  <c r="F9" i="41"/>
  <c r="F10" i="41"/>
  <c r="F11" i="41"/>
  <c r="F12" i="41"/>
  <c r="F13" i="41"/>
  <c r="F14" i="41"/>
  <c r="F15" i="41"/>
  <c r="F16" i="41"/>
  <c r="F17" i="41"/>
  <c r="F18" i="41"/>
  <c r="F19" i="41"/>
  <c r="F20" i="41"/>
  <c r="F21" i="41"/>
  <c r="F22" i="41"/>
  <c r="F23" i="41"/>
  <c r="F24" i="41"/>
  <c r="F25" i="41"/>
  <c r="F26" i="41"/>
  <c r="F27" i="41"/>
  <c r="I7" i="39"/>
  <c r="I18" i="39" s="1"/>
  <c r="K7" i="39"/>
  <c r="L7" i="39"/>
  <c r="L18" i="39" s="1"/>
  <c r="M7" i="39"/>
  <c r="M18" i="39" s="1"/>
  <c r="H7" i="39"/>
  <c r="H18" i="39" s="1"/>
  <c r="S9" i="39"/>
  <c r="S10" i="39"/>
  <c r="S11" i="39"/>
  <c r="S12" i="39"/>
  <c r="S13" i="39"/>
  <c r="S14" i="39"/>
  <c r="S15" i="39"/>
  <c r="S16" i="39"/>
  <c r="S17" i="39"/>
  <c r="S8" i="39"/>
  <c r="P8" i="39"/>
  <c r="P9" i="39"/>
  <c r="P10" i="39"/>
  <c r="P11" i="39"/>
  <c r="P12" i="39"/>
  <c r="P13" i="39"/>
  <c r="P14" i="39"/>
  <c r="P15" i="39"/>
  <c r="P16" i="39"/>
  <c r="P17" i="39"/>
  <c r="O8" i="39"/>
  <c r="O9" i="39"/>
  <c r="O10" i="39"/>
  <c r="O11" i="39"/>
  <c r="O12" i="39"/>
  <c r="O13" i="39"/>
  <c r="O14" i="39"/>
  <c r="O15" i="39"/>
  <c r="O16" i="39"/>
  <c r="O17" i="39"/>
  <c r="N8" i="39"/>
  <c r="N9" i="39"/>
  <c r="N10" i="39"/>
  <c r="N11" i="39"/>
  <c r="N12" i="39"/>
  <c r="N13" i="39"/>
  <c r="N14" i="39"/>
  <c r="N15" i="39"/>
  <c r="N16" i="39"/>
  <c r="N17" i="39"/>
  <c r="J8" i="39"/>
  <c r="J9" i="39"/>
  <c r="J10" i="39"/>
  <c r="J11" i="39"/>
  <c r="J12" i="39"/>
  <c r="J13" i="39"/>
  <c r="J14" i="39"/>
  <c r="J15" i="39"/>
  <c r="J16" i="39"/>
  <c r="J17" i="39"/>
  <c r="E7" i="38"/>
  <c r="E11" i="38" s="1"/>
  <c r="G7" i="38"/>
  <c r="G11" i="38" s="1"/>
  <c r="H7" i="38"/>
  <c r="H11" i="38" s="1"/>
  <c r="I7" i="38"/>
  <c r="I11" i="38" s="1"/>
  <c r="D7" i="38"/>
  <c r="D11" i="38" s="1"/>
  <c r="L8" i="38"/>
  <c r="L9" i="38"/>
  <c r="L10" i="38"/>
  <c r="K8" i="38"/>
  <c r="K9" i="38"/>
  <c r="K10" i="38"/>
  <c r="J8" i="38"/>
  <c r="J9" i="38"/>
  <c r="J10" i="38"/>
  <c r="F8" i="38"/>
  <c r="F9" i="38"/>
  <c r="F10" i="38"/>
  <c r="E7" i="36"/>
  <c r="G7" i="36"/>
  <c r="H7" i="36"/>
  <c r="I7" i="36"/>
  <c r="D7" i="36"/>
  <c r="L8" i="36"/>
  <c r="L9" i="36"/>
  <c r="L11" i="36"/>
  <c r="K8" i="36"/>
  <c r="K9" i="36"/>
  <c r="K11" i="36"/>
  <c r="J8" i="36"/>
  <c r="J9" i="36"/>
  <c r="J11" i="36"/>
  <c r="F8" i="36"/>
  <c r="F9" i="36"/>
  <c r="F11" i="36"/>
  <c r="E6" i="37"/>
  <c r="G6" i="37"/>
  <c r="H6" i="37"/>
  <c r="I6" i="37"/>
  <c r="D6" i="37"/>
  <c r="L7" i="37"/>
  <c r="L8" i="37"/>
  <c r="L9" i="37"/>
  <c r="L10" i="37"/>
  <c r="L11" i="37"/>
  <c r="L12" i="37"/>
  <c r="L13" i="37"/>
  <c r="K7" i="37"/>
  <c r="K8" i="37"/>
  <c r="K9" i="37"/>
  <c r="K10" i="37"/>
  <c r="K11" i="37"/>
  <c r="K12" i="37"/>
  <c r="K13" i="37"/>
  <c r="J7" i="37"/>
  <c r="J8" i="37"/>
  <c r="J9" i="37"/>
  <c r="J10" i="37"/>
  <c r="J11" i="37"/>
  <c r="J12" i="37"/>
  <c r="J13" i="37"/>
  <c r="F7" i="37"/>
  <c r="F8" i="37"/>
  <c r="F9" i="37"/>
  <c r="F10" i="37"/>
  <c r="F11" i="37"/>
  <c r="F12" i="37"/>
  <c r="F13" i="37"/>
  <c r="I7" i="35"/>
  <c r="I31" i="35" s="1"/>
  <c r="K7" i="35"/>
  <c r="L7" i="35"/>
  <c r="L31" i="35" s="1"/>
  <c r="M7" i="35"/>
  <c r="M31" i="35" s="1"/>
  <c r="H7" i="35"/>
  <c r="H31" i="35" s="1"/>
  <c r="S9" i="35"/>
  <c r="S10" i="35"/>
  <c r="S11" i="35"/>
  <c r="S12" i="35"/>
  <c r="S13" i="35"/>
  <c r="S14" i="35"/>
  <c r="S15" i="35"/>
  <c r="S16" i="35"/>
  <c r="S17" i="35"/>
  <c r="S18" i="35"/>
  <c r="S19" i="35"/>
  <c r="S20" i="35"/>
  <c r="S21" i="35"/>
  <c r="S22" i="35"/>
  <c r="S23" i="35"/>
  <c r="S24" i="35"/>
  <c r="S25" i="35"/>
  <c r="S26" i="35"/>
  <c r="S27" i="35"/>
  <c r="S28" i="35"/>
  <c r="S29" i="35"/>
  <c r="S30" i="35"/>
  <c r="S8" i="35"/>
  <c r="P8" i="35"/>
  <c r="P9" i="35"/>
  <c r="P10" i="35"/>
  <c r="P11" i="35"/>
  <c r="P12" i="35"/>
  <c r="P13" i="35"/>
  <c r="P14" i="35"/>
  <c r="P15" i="35"/>
  <c r="P16" i="35"/>
  <c r="P17" i="35"/>
  <c r="P18" i="35"/>
  <c r="P19" i="35"/>
  <c r="P20" i="35"/>
  <c r="P21" i="35"/>
  <c r="P22" i="35"/>
  <c r="P23" i="35"/>
  <c r="P24" i="35"/>
  <c r="P25" i="35"/>
  <c r="P26" i="35"/>
  <c r="P27" i="35"/>
  <c r="P28" i="35"/>
  <c r="P29" i="35"/>
  <c r="P30" i="35"/>
  <c r="O8" i="35"/>
  <c r="O9" i="35"/>
  <c r="O10" i="35"/>
  <c r="O11" i="35"/>
  <c r="O12" i="35"/>
  <c r="O13" i="35"/>
  <c r="O14" i="35"/>
  <c r="O15" i="35"/>
  <c r="O16" i="35"/>
  <c r="O17" i="35"/>
  <c r="O18" i="35"/>
  <c r="O19" i="35"/>
  <c r="O20" i="35"/>
  <c r="O21" i="35"/>
  <c r="O22" i="35"/>
  <c r="O23" i="35"/>
  <c r="O24" i="35"/>
  <c r="O25" i="35"/>
  <c r="O26" i="35"/>
  <c r="O27" i="35"/>
  <c r="O28" i="35"/>
  <c r="O29" i="35"/>
  <c r="O30" i="35"/>
  <c r="N8" i="35"/>
  <c r="N9" i="35"/>
  <c r="N10" i="35"/>
  <c r="N11" i="35"/>
  <c r="N12" i="35"/>
  <c r="N13" i="35"/>
  <c r="N14" i="35"/>
  <c r="N15" i="35"/>
  <c r="N16" i="35"/>
  <c r="N17" i="35"/>
  <c r="N18" i="35"/>
  <c r="N19" i="35"/>
  <c r="N20" i="35"/>
  <c r="N21" i="35"/>
  <c r="N22" i="35"/>
  <c r="N23" i="35"/>
  <c r="N24" i="35"/>
  <c r="N25" i="35"/>
  <c r="N26" i="35"/>
  <c r="N27" i="35"/>
  <c r="N28" i="35"/>
  <c r="N29" i="35"/>
  <c r="N30" i="35"/>
  <c r="J8" i="35"/>
  <c r="J9" i="35"/>
  <c r="J10" i="35"/>
  <c r="J11" i="35"/>
  <c r="J12" i="35"/>
  <c r="J13" i="35"/>
  <c r="J14" i="35"/>
  <c r="J15" i="35"/>
  <c r="J16" i="35"/>
  <c r="J17" i="35"/>
  <c r="J18" i="35"/>
  <c r="J19" i="35"/>
  <c r="J20" i="35"/>
  <c r="J21" i="35"/>
  <c r="J22" i="35"/>
  <c r="J23" i="35"/>
  <c r="J24" i="35"/>
  <c r="J25" i="35"/>
  <c r="J26" i="35"/>
  <c r="J27" i="35"/>
  <c r="J28" i="35"/>
  <c r="J29" i="35"/>
  <c r="J30" i="35"/>
  <c r="E7" i="34"/>
  <c r="E14" i="34" s="1"/>
  <c r="G7" i="34"/>
  <c r="G14" i="34" s="1"/>
  <c r="H7" i="34"/>
  <c r="H14" i="34" s="1"/>
  <c r="I7" i="34"/>
  <c r="I14" i="34" s="1"/>
  <c r="D7" i="34"/>
  <c r="D14" i="34" s="1"/>
  <c r="L8" i="34"/>
  <c r="L9" i="34"/>
  <c r="L10" i="34"/>
  <c r="L11" i="34"/>
  <c r="L12" i="34"/>
  <c r="L13" i="34"/>
  <c r="K8" i="34"/>
  <c r="K9" i="34"/>
  <c r="K10" i="34"/>
  <c r="K11" i="34"/>
  <c r="K12" i="34"/>
  <c r="K13" i="34"/>
  <c r="J8" i="34"/>
  <c r="J9" i="34"/>
  <c r="J10" i="34"/>
  <c r="J11" i="34"/>
  <c r="J12" i="34"/>
  <c r="J13" i="34"/>
  <c r="F8" i="34"/>
  <c r="F9" i="34"/>
  <c r="F10" i="34"/>
  <c r="F11" i="34"/>
  <c r="F12" i="34"/>
  <c r="F13" i="34"/>
  <c r="E7" i="32"/>
  <c r="G7" i="32"/>
  <c r="H7" i="32"/>
  <c r="I7" i="32"/>
  <c r="D7" i="32"/>
  <c r="L8" i="32"/>
  <c r="L10" i="32"/>
  <c r="K8" i="32"/>
  <c r="K10" i="32"/>
  <c r="J8" i="32"/>
  <c r="J10" i="32"/>
  <c r="F8" i="32"/>
  <c r="F7" i="32" s="1"/>
  <c r="F10" i="32"/>
  <c r="E6" i="33"/>
  <c r="G6" i="33"/>
  <c r="H6" i="33"/>
  <c r="I6" i="33"/>
  <c r="D6" i="33"/>
  <c r="L7" i="33"/>
  <c r="L8" i="33"/>
  <c r="L9" i="33"/>
  <c r="L10" i="33"/>
  <c r="L11" i="33"/>
  <c r="L12" i="33"/>
  <c r="L13" i="33"/>
  <c r="L14" i="33"/>
  <c r="L15" i="33"/>
  <c r="K7" i="33"/>
  <c r="K8" i="33"/>
  <c r="K9" i="33"/>
  <c r="K10" i="33"/>
  <c r="K11" i="33"/>
  <c r="K12" i="33"/>
  <c r="K13" i="33"/>
  <c r="K14" i="33"/>
  <c r="K15" i="33"/>
  <c r="J7" i="33"/>
  <c r="J8" i="33"/>
  <c r="J9" i="33"/>
  <c r="J10" i="33"/>
  <c r="J11" i="33"/>
  <c r="J12" i="33"/>
  <c r="J13" i="33"/>
  <c r="J14" i="33"/>
  <c r="J15" i="33"/>
  <c r="F7" i="33"/>
  <c r="F8" i="33"/>
  <c r="F9" i="33"/>
  <c r="F10" i="33"/>
  <c r="F11" i="33"/>
  <c r="F12" i="33"/>
  <c r="F13" i="33"/>
  <c r="F14" i="33"/>
  <c r="F15" i="33"/>
  <c r="I7" i="31"/>
  <c r="I27" i="31" s="1"/>
  <c r="K7" i="31"/>
  <c r="K27" i="31" s="1"/>
  <c r="L7" i="31"/>
  <c r="L27" i="31" s="1"/>
  <c r="M7" i="31"/>
  <c r="M27" i="31" s="1"/>
  <c r="H7" i="31"/>
  <c r="H27" i="31" s="1"/>
  <c r="S9" i="31"/>
  <c r="S10" i="31"/>
  <c r="S11" i="31"/>
  <c r="S12" i="31"/>
  <c r="S13" i="31"/>
  <c r="S14" i="31"/>
  <c r="S15" i="31"/>
  <c r="S16" i="31"/>
  <c r="S17" i="31"/>
  <c r="S18" i="31"/>
  <c r="S19" i="31"/>
  <c r="S20" i="31"/>
  <c r="S21" i="31"/>
  <c r="S22" i="31"/>
  <c r="S23" i="31"/>
  <c r="S24" i="31"/>
  <c r="S25" i="31"/>
  <c r="S26" i="31"/>
  <c r="S8" i="31"/>
  <c r="P8" i="31"/>
  <c r="P9" i="31"/>
  <c r="P10" i="31"/>
  <c r="P11" i="31"/>
  <c r="P12" i="31"/>
  <c r="P13" i="31"/>
  <c r="P14" i="31"/>
  <c r="P15" i="31"/>
  <c r="P16" i="31"/>
  <c r="P17" i="31"/>
  <c r="P18" i="31"/>
  <c r="P19" i="31"/>
  <c r="P20" i="31"/>
  <c r="P21" i="31"/>
  <c r="P22" i="31"/>
  <c r="P23" i="31"/>
  <c r="P24" i="31"/>
  <c r="P25" i="31"/>
  <c r="P26" i="31"/>
  <c r="O8" i="31"/>
  <c r="O9" i="31"/>
  <c r="O10" i="31"/>
  <c r="O11" i="31"/>
  <c r="O12" i="31"/>
  <c r="O13" i="31"/>
  <c r="O14" i="31"/>
  <c r="O15" i="31"/>
  <c r="O16" i="31"/>
  <c r="O17" i="31"/>
  <c r="O18" i="31"/>
  <c r="O19" i="31"/>
  <c r="O20" i="31"/>
  <c r="O21" i="31"/>
  <c r="O22" i="31"/>
  <c r="O23" i="31"/>
  <c r="O24" i="31"/>
  <c r="O25" i="31"/>
  <c r="O26" i="31"/>
  <c r="N8" i="31"/>
  <c r="N9" i="31"/>
  <c r="N10" i="31"/>
  <c r="N11" i="31"/>
  <c r="N12" i="31"/>
  <c r="N13" i="31"/>
  <c r="N14" i="31"/>
  <c r="N15" i="31"/>
  <c r="N16" i="31"/>
  <c r="N17" i="31"/>
  <c r="N18" i="31"/>
  <c r="N19" i="31"/>
  <c r="N20" i="31"/>
  <c r="N21" i="31"/>
  <c r="N22" i="31"/>
  <c r="N23" i="31"/>
  <c r="N24" i="31"/>
  <c r="N25" i="31"/>
  <c r="N26" i="31"/>
  <c r="J8" i="31"/>
  <c r="J9" i="31"/>
  <c r="J10" i="31"/>
  <c r="J11" i="31"/>
  <c r="J12" i="31"/>
  <c r="J13" i="31"/>
  <c r="J14" i="31"/>
  <c r="J15" i="31"/>
  <c r="J16" i="31"/>
  <c r="J17" i="31"/>
  <c r="J18" i="31"/>
  <c r="J19" i="31"/>
  <c r="J20" i="31"/>
  <c r="J21" i="31"/>
  <c r="J22" i="31"/>
  <c r="J23" i="31"/>
  <c r="J24" i="31"/>
  <c r="J25" i="31"/>
  <c r="J26" i="31"/>
  <c r="E7" i="30"/>
  <c r="G7" i="30"/>
  <c r="G14" i="30" s="1"/>
  <c r="H7" i="30"/>
  <c r="H14" i="30" s="1"/>
  <c r="I7" i="30"/>
  <c r="I14" i="30" s="1"/>
  <c r="D7" i="30"/>
  <c r="D14" i="30" s="1"/>
  <c r="L8" i="30"/>
  <c r="L9" i="30"/>
  <c r="L10" i="30"/>
  <c r="L11" i="30"/>
  <c r="L12" i="30"/>
  <c r="L13" i="30"/>
  <c r="K8" i="30"/>
  <c r="K9" i="30"/>
  <c r="K10" i="30"/>
  <c r="K11" i="30"/>
  <c r="K12" i="30"/>
  <c r="K13" i="30"/>
  <c r="J8" i="30"/>
  <c r="J9" i="30"/>
  <c r="J10" i="30"/>
  <c r="J11" i="30"/>
  <c r="J12" i="30"/>
  <c r="J13" i="30"/>
  <c r="F8" i="30"/>
  <c r="F9" i="30"/>
  <c r="F10" i="30"/>
  <c r="F11" i="30"/>
  <c r="F12" i="30"/>
  <c r="F13" i="30"/>
  <c r="E9" i="28"/>
  <c r="G9" i="28"/>
  <c r="H9" i="28"/>
  <c r="I9" i="28"/>
  <c r="D9" i="28"/>
  <c r="E7" i="28"/>
  <c r="G7" i="28"/>
  <c r="H7" i="28"/>
  <c r="I7" i="28"/>
  <c r="D7" i="28"/>
  <c r="L8" i="28"/>
  <c r="L10" i="28"/>
  <c r="L11" i="28"/>
  <c r="L12" i="28"/>
  <c r="L13" i="28"/>
  <c r="L14" i="28"/>
  <c r="L15" i="28"/>
  <c r="L16" i="28"/>
  <c r="L17" i="28"/>
  <c r="L18" i="28"/>
  <c r="K8" i="28"/>
  <c r="K10" i="28"/>
  <c r="K11" i="28"/>
  <c r="K12" i="28"/>
  <c r="K13" i="28"/>
  <c r="K14" i="28"/>
  <c r="K15" i="28"/>
  <c r="K16" i="28"/>
  <c r="K17" i="28"/>
  <c r="K18" i="28"/>
  <c r="J8" i="28"/>
  <c r="J10" i="28"/>
  <c r="J11" i="28"/>
  <c r="J12" i="28"/>
  <c r="J13" i="28"/>
  <c r="J14" i="28"/>
  <c r="J15" i="28"/>
  <c r="J16" i="28"/>
  <c r="J17" i="28"/>
  <c r="J18" i="28"/>
  <c r="F8" i="28"/>
  <c r="F7" i="28" s="1"/>
  <c r="F10" i="28"/>
  <c r="F11" i="28"/>
  <c r="F12" i="28"/>
  <c r="F13" i="28"/>
  <c r="F14" i="28"/>
  <c r="F15" i="28"/>
  <c r="F16" i="28"/>
  <c r="F17" i="28"/>
  <c r="F18" i="28"/>
  <c r="E6" i="29"/>
  <c r="G6" i="29"/>
  <c r="H6" i="29"/>
  <c r="I6" i="29"/>
  <c r="D6" i="29"/>
  <c r="L7" i="29"/>
  <c r="L8" i="29"/>
  <c r="L9" i="29"/>
  <c r="L10" i="29"/>
  <c r="L11" i="29"/>
  <c r="L12" i="29"/>
  <c r="L13" i="29"/>
  <c r="L14" i="29"/>
  <c r="L15" i="29"/>
  <c r="L16" i="29"/>
  <c r="L17" i="29"/>
  <c r="L18" i="29"/>
  <c r="L19" i="29"/>
  <c r="L20" i="29"/>
  <c r="L21" i="29"/>
  <c r="L22" i="29"/>
  <c r="L23" i="29"/>
  <c r="L24" i="29"/>
  <c r="L25" i="29"/>
  <c r="L26" i="29"/>
  <c r="L27" i="29"/>
  <c r="L28" i="29"/>
  <c r="L29" i="29"/>
  <c r="L30" i="29"/>
  <c r="L31" i="29"/>
  <c r="K7" i="29"/>
  <c r="K8" i="29"/>
  <c r="K9" i="29"/>
  <c r="K10" i="29"/>
  <c r="K11" i="29"/>
  <c r="K12" i="29"/>
  <c r="K13" i="29"/>
  <c r="K14" i="29"/>
  <c r="K15" i="29"/>
  <c r="K16" i="29"/>
  <c r="K17" i="29"/>
  <c r="K18" i="29"/>
  <c r="K19" i="29"/>
  <c r="K20" i="29"/>
  <c r="K21" i="29"/>
  <c r="K22" i="29"/>
  <c r="K23" i="29"/>
  <c r="K24" i="29"/>
  <c r="K25" i="29"/>
  <c r="K26" i="29"/>
  <c r="K27" i="29"/>
  <c r="K28" i="29"/>
  <c r="K29" i="29"/>
  <c r="K30" i="29"/>
  <c r="K31" i="29"/>
  <c r="J7" i="29"/>
  <c r="J8" i="29"/>
  <c r="J9" i="29"/>
  <c r="J10" i="29"/>
  <c r="J11" i="29"/>
  <c r="J12" i="29"/>
  <c r="J13" i="29"/>
  <c r="J14" i="29"/>
  <c r="J15" i="29"/>
  <c r="J16" i="29"/>
  <c r="J17" i="29"/>
  <c r="J18" i="29"/>
  <c r="J19" i="29"/>
  <c r="J20" i="29"/>
  <c r="J21" i="29"/>
  <c r="J22" i="29"/>
  <c r="J23" i="29"/>
  <c r="J24" i="29"/>
  <c r="J25" i="29"/>
  <c r="J26" i="29"/>
  <c r="J27" i="29"/>
  <c r="J28" i="29"/>
  <c r="J29" i="29"/>
  <c r="J30" i="29"/>
  <c r="J31" i="29"/>
  <c r="F7" i="29"/>
  <c r="F8" i="29"/>
  <c r="F9" i="29"/>
  <c r="F10" i="29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27" i="29"/>
  <c r="F28" i="29"/>
  <c r="F29" i="29"/>
  <c r="F30" i="29"/>
  <c r="F31" i="29"/>
  <c r="I7" i="27"/>
  <c r="I16" i="27" s="1"/>
  <c r="K7" i="27"/>
  <c r="L7" i="27"/>
  <c r="L16" i="27" s="1"/>
  <c r="M7" i="27"/>
  <c r="M16" i="27" s="1"/>
  <c r="H7" i="27"/>
  <c r="H16" i="27" s="1"/>
  <c r="S9" i="27"/>
  <c r="S10" i="27"/>
  <c r="S11" i="27"/>
  <c r="S12" i="27"/>
  <c r="S13" i="27"/>
  <c r="S14" i="27"/>
  <c r="S15" i="27"/>
  <c r="S8" i="27"/>
  <c r="P8" i="27"/>
  <c r="P9" i="27"/>
  <c r="P10" i="27"/>
  <c r="P11" i="27"/>
  <c r="P12" i="27"/>
  <c r="P13" i="27"/>
  <c r="P14" i="27"/>
  <c r="P15" i="27"/>
  <c r="O8" i="27"/>
  <c r="O9" i="27"/>
  <c r="O10" i="27"/>
  <c r="O11" i="27"/>
  <c r="O12" i="27"/>
  <c r="O13" i="27"/>
  <c r="O14" i="27"/>
  <c r="O15" i="27"/>
  <c r="N8" i="27"/>
  <c r="N9" i="27"/>
  <c r="N10" i="27"/>
  <c r="N11" i="27"/>
  <c r="N12" i="27"/>
  <c r="N13" i="27"/>
  <c r="N14" i="27"/>
  <c r="N15" i="27"/>
  <c r="J8" i="27"/>
  <c r="J9" i="27"/>
  <c r="J10" i="27"/>
  <c r="J11" i="27"/>
  <c r="J12" i="27"/>
  <c r="J13" i="27"/>
  <c r="J14" i="27"/>
  <c r="J15" i="27"/>
  <c r="E7" i="26"/>
  <c r="E40" i="26" s="1"/>
  <c r="G7" i="26"/>
  <c r="G40" i="26" s="1"/>
  <c r="H7" i="26"/>
  <c r="H40" i="26" s="1"/>
  <c r="I7" i="26"/>
  <c r="I40" i="26" s="1"/>
  <c r="D7" i="26"/>
  <c r="D40" i="26" s="1"/>
  <c r="L8" i="26"/>
  <c r="L9" i="26"/>
  <c r="L10" i="26"/>
  <c r="L11" i="26"/>
  <c r="L12" i="26"/>
  <c r="L13" i="26"/>
  <c r="L14" i="26"/>
  <c r="L15" i="26"/>
  <c r="L16" i="26"/>
  <c r="L17" i="26"/>
  <c r="L18" i="26"/>
  <c r="L19" i="26"/>
  <c r="L20" i="26"/>
  <c r="L21" i="26"/>
  <c r="L22" i="26"/>
  <c r="L23" i="26"/>
  <c r="L24" i="26"/>
  <c r="L25" i="26"/>
  <c r="L26" i="26"/>
  <c r="L27" i="26"/>
  <c r="L28" i="26"/>
  <c r="L29" i="26"/>
  <c r="L30" i="26"/>
  <c r="L31" i="26"/>
  <c r="L32" i="26"/>
  <c r="L33" i="26"/>
  <c r="L34" i="26"/>
  <c r="L35" i="26"/>
  <c r="L36" i="26"/>
  <c r="L37" i="26"/>
  <c r="L38" i="26"/>
  <c r="L39" i="26"/>
  <c r="K8" i="26"/>
  <c r="K9" i="26"/>
  <c r="K10" i="26"/>
  <c r="K11" i="26"/>
  <c r="K12" i="26"/>
  <c r="K13" i="26"/>
  <c r="K14" i="26"/>
  <c r="K15" i="26"/>
  <c r="K16" i="26"/>
  <c r="K17" i="26"/>
  <c r="K18" i="26"/>
  <c r="K19" i="26"/>
  <c r="K20" i="26"/>
  <c r="K21" i="26"/>
  <c r="K22" i="26"/>
  <c r="K23" i="26"/>
  <c r="K24" i="26"/>
  <c r="K25" i="26"/>
  <c r="K26" i="26"/>
  <c r="K27" i="26"/>
  <c r="K28" i="26"/>
  <c r="K29" i="26"/>
  <c r="K30" i="26"/>
  <c r="K31" i="26"/>
  <c r="K32" i="26"/>
  <c r="K33" i="26"/>
  <c r="K34" i="26"/>
  <c r="K35" i="26"/>
  <c r="K36" i="26"/>
  <c r="K37" i="26"/>
  <c r="K38" i="26"/>
  <c r="K39" i="26"/>
  <c r="J8" i="26"/>
  <c r="J9" i="26"/>
  <c r="J10" i="26"/>
  <c r="J11" i="26"/>
  <c r="J12" i="26"/>
  <c r="J13" i="26"/>
  <c r="J14" i="26"/>
  <c r="J15" i="26"/>
  <c r="J16" i="26"/>
  <c r="J17" i="26"/>
  <c r="J18" i="26"/>
  <c r="J19" i="26"/>
  <c r="J20" i="26"/>
  <c r="J21" i="26"/>
  <c r="J22" i="26"/>
  <c r="J23" i="26"/>
  <c r="J24" i="26"/>
  <c r="J25" i="26"/>
  <c r="J26" i="26"/>
  <c r="J27" i="26"/>
  <c r="J28" i="26"/>
  <c r="J29" i="26"/>
  <c r="J30" i="26"/>
  <c r="J31" i="26"/>
  <c r="J32" i="26"/>
  <c r="J33" i="26"/>
  <c r="J34" i="26"/>
  <c r="J35" i="26"/>
  <c r="J36" i="26"/>
  <c r="J37" i="26"/>
  <c r="J38" i="26"/>
  <c r="J39" i="26"/>
  <c r="F8" i="26"/>
  <c r="F9" i="26"/>
  <c r="F10" i="26"/>
  <c r="F11" i="26"/>
  <c r="F12" i="26"/>
  <c r="F13" i="26"/>
  <c r="F14" i="26"/>
  <c r="F15" i="26"/>
  <c r="F16" i="26"/>
  <c r="F17" i="26"/>
  <c r="F18" i="26"/>
  <c r="F19" i="26"/>
  <c r="F20" i="26"/>
  <c r="F21" i="26"/>
  <c r="F22" i="26"/>
  <c r="F23" i="26"/>
  <c r="F24" i="26"/>
  <c r="F25" i="26"/>
  <c r="F26" i="26"/>
  <c r="F27" i="26"/>
  <c r="F28" i="26"/>
  <c r="F29" i="26"/>
  <c r="F30" i="26"/>
  <c r="F31" i="26"/>
  <c r="F32" i="26"/>
  <c r="F33" i="26"/>
  <c r="F34" i="26"/>
  <c r="F35" i="26"/>
  <c r="F36" i="26"/>
  <c r="F37" i="26"/>
  <c r="F38" i="26"/>
  <c r="F39" i="26"/>
  <c r="E13" i="24"/>
  <c r="G13" i="24"/>
  <c r="H13" i="24"/>
  <c r="I13" i="24"/>
  <c r="D13" i="24"/>
  <c r="E7" i="24"/>
  <c r="G7" i="24"/>
  <c r="H7" i="24"/>
  <c r="I7" i="24"/>
  <c r="D7" i="24"/>
  <c r="L8" i="24"/>
  <c r="L9" i="24"/>
  <c r="L10" i="24"/>
  <c r="L11" i="24"/>
  <c r="L12" i="24"/>
  <c r="L14" i="24"/>
  <c r="L15" i="24"/>
  <c r="L16" i="24"/>
  <c r="L17" i="24"/>
  <c r="L18" i="24"/>
  <c r="L19" i="24"/>
  <c r="L20" i="24"/>
  <c r="L21" i="24"/>
  <c r="L22" i="24"/>
  <c r="L23" i="24"/>
  <c r="L24" i="24"/>
  <c r="L25" i="24"/>
  <c r="L26" i="24"/>
  <c r="L27" i="24"/>
  <c r="L28" i="24"/>
  <c r="L29" i="24"/>
  <c r="L30" i="24"/>
  <c r="L31" i="24"/>
  <c r="L32" i="24"/>
  <c r="L33" i="24"/>
  <c r="L34" i="24"/>
  <c r="L35" i="24"/>
  <c r="L36" i="24"/>
  <c r="L37" i="24"/>
  <c r="L38" i="24"/>
  <c r="L39" i="24"/>
  <c r="K8" i="24"/>
  <c r="K9" i="24"/>
  <c r="K10" i="24"/>
  <c r="K11" i="24"/>
  <c r="K12" i="24"/>
  <c r="K14" i="24"/>
  <c r="K15" i="24"/>
  <c r="K16" i="24"/>
  <c r="K17" i="24"/>
  <c r="K18" i="24"/>
  <c r="K19" i="24"/>
  <c r="K20" i="24"/>
  <c r="K21" i="24"/>
  <c r="K22" i="24"/>
  <c r="K23" i="24"/>
  <c r="K24" i="24"/>
  <c r="K25" i="24"/>
  <c r="K26" i="24"/>
  <c r="K27" i="24"/>
  <c r="K28" i="24"/>
  <c r="K29" i="24"/>
  <c r="K30" i="24"/>
  <c r="K31" i="24"/>
  <c r="K32" i="24"/>
  <c r="K33" i="24"/>
  <c r="K34" i="24"/>
  <c r="K35" i="24"/>
  <c r="K36" i="24"/>
  <c r="K37" i="24"/>
  <c r="K38" i="24"/>
  <c r="K39" i="24"/>
  <c r="J8" i="24"/>
  <c r="J9" i="24"/>
  <c r="J10" i="24"/>
  <c r="J11" i="24"/>
  <c r="J12" i="24"/>
  <c r="J14" i="24"/>
  <c r="J15" i="24"/>
  <c r="J16" i="24"/>
  <c r="J17" i="24"/>
  <c r="J18" i="24"/>
  <c r="J19" i="24"/>
  <c r="J20" i="24"/>
  <c r="J21" i="24"/>
  <c r="J22" i="24"/>
  <c r="J23" i="24"/>
  <c r="J24" i="24"/>
  <c r="J25" i="24"/>
  <c r="J26" i="24"/>
  <c r="J27" i="24"/>
  <c r="J28" i="24"/>
  <c r="J29" i="24"/>
  <c r="J30" i="24"/>
  <c r="J31" i="24"/>
  <c r="J32" i="24"/>
  <c r="J33" i="24"/>
  <c r="J34" i="24"/>
  <c r="J35" i="24"/>
  <c r="J36" i="24"/>
  <c r="J37" i="24"/>
  <c r="J38" i="24"/>
  <c r="J39" i="24"/>
  <c r="F8" i="24"/>
  <c r="F9" i="24"/>
  <c r="F10" i="24"/>
  <c r="F11" i="24"/>
  <c r="F12" i="24"/>
  <c r="F14" i="24"/>
  <c r="F15" i="24"/>
  <c r="F16" i="24"/>
  <c r="F17" i="24"/>
  <c r="F18" i="24"/>
  <c r="F19" i="24"/>
  <c r="F20" i="24"/>
  <c r="F21" i="24"/>
  <c r="F22" i="24"/>
  <c r="F23" i="24"/>
  <c r="F24" i="24"/>
  <c r="F25" i="24"/>
  <c r="F26" i="24"/>
  <c r="F27" i="24"/>
  <c r="F28" i="24"/>
  <c r="F29" i="24"/>
  <c r="F30" i="24"/>
  <c r="F31" i="24"/>
  <c r="F32" i="24"/>
  <c r="F33" i="24"/>
  <c r="F34" i="24"/>
  <c r="F35" i="24"/>
  <c r="F36" i="24"/>
  <c r="F37" i="24"/>
  <c r="F38" i="24"/>
  <c r="F39" i="24"/>
  <c r="E6" i="25"/>
  <c r="G6" i="25"/>
  <c r="H6" i="25"/>
  <c r="I6" i="25"/>
  <c r="D6" i="25"/>
  <c r="L7" i="25"/>
  <c r="L8" i="25"/>
  <c r="L9" i="25"/>
  <c r="L10" i="25"/>
  <c r="L11" i="25"/>
  <c r="L12" i="25"/>
  <c r="L13" i="25"/>
  <c r="L14" i="25"/>
  <c r="L15" i="25"/>
  <c r="L16" i="25"/>
  <c r="L17" i="25"/>
  <c r="L18" i="25"/>
  <c r="L19" i="25"/>
  <c r="L20" i="25"/>
  <c r="L21" i="25"/>
  <c r="L22" i="25"/>
  <c r="L23" i="25"/>
  <c r="L24" i="25"/>
  <c r="L25" i="25"/>
  <c r="L26" i="25"/>
  <c r="L27" i="25"/>
  <c r="L28" i="25"/>
  <c r="L29" i="25"/>
  <c r="L30" i="25"/>
  <c r="L31" i="25"/>
  <c r="L32" i="25"/>
  <c r="K7" i="25"/>
  <c r="K8" i="25"/>
  <c r="K9" i="25"/>
  <c r="K10" i="25"/>
  <c r="K11" i="25"/>
  <c r="K12" i="25"/>
  <c r="K13" i="25"/>
  <c r="K14" i="25"/>
  <c r="K15" i="25"/>
  <c r="K16" i="25"/>
  <c r="K17" i="25"/>
  <c r="K18" i="25"/>
  <c r="K19" i="25"/>
  <c r="K20" i="25"/>
  <c r="K21" i="25"/>
  <c r="K22" i="25"/>
  <c r="K23" i="25"/>
  <c r="K24" i="25"/>
  <c r="K25" i="25"/>
  <c r="K26" i="25"/>
  <c r="K27" i="25"/>
  <c r="K28" i="25"/>
  <c r="K29" i="25"/>
  <c r="K30" i="25"/>
  <c r="K31" i="25"/>
  <c r="K32" i="25"/>
  <c r="J7" i="25"/>
  <c r="J8" i="25"/>
  <c r="J9" i="25"/>
  <c r="J10" i="25"/>
  <c r="J11" i="25"/>
  <c r="J12" i="25"/>
  <c r="J13" i="25"/>
  <c r="J14" i="25"/>
  <c r="J15" i="25"/>
  <c r="J16" i="25"/>
  <c r="J17" i="25"/>
  <c r="J18" i="25"/>
  <c r="J19" i="25"/>
  <c r="J20" i="25"/>
  <c r="J21" i="25"/>
  <c r="J22" i="25"/>
  <c r="J23" i="25"/>
  <c r="J24" i="25"/>
  <c r="J25" i="25"/>
  <c r="J26" i="25"/>
  <c r="J27" i="25"/>
  <c r="J28" i="25"/>
  <c r="J29" i="25"/>
  <c r="J30" i="25"/>
  <c r="J31" i="25"/>
  <c r="J32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I7" i="23"/>
  <c r="I17" i="23" s="1"/>
  <c r="K7" i="23"/>
  <c r="K17" i="23" s="1"/>
  <c r="L7" i="23"/>
  <c r="L17" i="23" s="1"/>
  <c r="M7" i="23"/>
  <c r="M17" i="23" s="1"/>
  <c r="H7" i="23"/>
  <c r="H17" i="23" s="1"/>
  <c r="S9" i="23"/>
  <c r="S10" i="23"/>
  <c r="S11" i="23"/>
  <c r="S12" i="23"/>
  <c r="S13" i="23"/>
  <c r="S14" i="23"/>
  <c r="S15" i="23"/>
  <c r="S16" i="23"/>
  <c r="S8" i="23"/>
  <c r="P8" i="23"/>
  <c r="P9" i="23"/>
  <c r="P10" i="23"/>
  <c r="P11" i="23"/>
  <c r="P12" i="23"/>
  <c r="P13" i="23"/>
  <c r="P14" i="23"/>
  <c r="P15" i="23"/>
  <c r="P16" i="23"/>
  <c r="O8" i="23"/>
  <c r="O9" i="23"/>
  <c r="O10" i="23"/>
  <c r="O11" i="23"/>
  <c r="O12" i="23"/>
  <c r="O13" i="23"/>
  <c r="O14" i="23"/>
  <c r="O15" i="23"/>
  <c r="O16" i="23"/>
  <c r="N8" i="23"/>
  <c r="N9" i="23"/>
  <c r="N10" i="23"/>
  <c r="N11" i="23"/>
  <c r="N12" i="23"/>
  <c r="N13" i="23"/>
  <c r="N14" i="23"/>
  <c r="N15" i="23"/>
  <c r="N16" i="23"/>
  <c r="J8" i="23"/>
  <c r="J9" i="23"/>
  <c r="J10" i="23"/>
  <c r="J11" i="23"/>
  <c r="J12" i="23"/>
  <c r="J13" i="23"/>
  <c r="J14" i="23"/>
  <c r="J15" i="23"/>
  <c r="J16" i="23"/>
  <c r="E7" i="22"/>
  <c r="E27" i="22" s="1"/>
  <c r="G7" i="22"/>
  <c r="H7" i="22"/>
  <c r="H27" i="22" s="1"/>
  <c r="I7" i="22"/>
  <c r="I27" i="22" s="1"/>
  <c r="D7" i="22"/>
  <c r="D27" i="22" s="1"/>
  <c r="L8" i="22"/>
  <c r="L9" i="22"/>
  <c r="L10" i="22"/>
  <c r="L11" i="22"/>
  <c r="L12" i="22"/>
  <c r="L13" i="22"/>
  <c r="L14" i="22"/>
  <c r="L15" i="22"/>
  <c r="L16" i="22"/>
  <c r="L17" i="22"/>
  <c r="L18" i="22"/>
  <c r="L19" i="22"/>
  <c r="L20" i="22"/>
  <c r="L21" i="22"/>
  <c r="L22" i="22"/>
  <c r="L23" i="22"/>
  <c r="L24" i="22"/>
  <c r="L25" i="22"/>
  <c r="L26" i="22"/>
  <c r="K8" i="22"/>
  <c r="K9" i="22"/>
  <c r="K10" i="22"/>
  <c r="K11" i="22"/>
  <c r="K12" i="22"/>
  <c r="K13" i="22"/>
  <c r="K14" i="22"/>
  <c r="K15" i="22"/>
  <c r="K16" i="22"/>
  <c r="K17" i="22"/>
  <c r="K18" i="22"/>
  <c r="K19" i="22"/>
  <c r="K20" i="22"/>
  <c r="K21" i="22"/>
  <c r="K22" i="22"/>
  <c r="K23" i="22"/>
  <c r="K24" i="22"/>
  <c r="K25" i="22"/>
  <c r="K26" i="22"/>
  <c r="J8" i="22"/>
  <c r="J9" i="22"/>
  <c r="J10" i="22"/>
  <c r="J11" i="22"/>
  <c r="J12" i="22"/>
  <c r="J13" i="22"/>
  <c r="J14" i="22"/>
  <c r="J15" i="22"/>
  <c r="J16" i="22"/>
  <c r="J17" i="22"/>
  <c r="J18" i="22"/>
  <c r="J19" i="22"/>
  <c r="J20" i="22"/>
  <c r="J21" i="22"/>
  <c r="J22" i="22"/>
  <c r="J23" i="22"/>
  <c r="J24" i="22"/>
  <c r="J25" i="22"/>
  <c r="J26" i="22"/>
  <c r="F8" i="22"/>
  <c r="F9" i="22"/>
  <c r="F10" i="22"/>
  <c r="F11" i="22"/>
  <c r="F12" i="22"/>
  <c r="F13" i="22"/>
  <c r="F14" i="22"/>
  <c r="F15" i="22"/>
  <c r="F16" i="22"/>
  <c r="F17" i="22"/>
  <c r="F18" i="22"/>
  <c r="F19" i="22"/>
  <c r="F20" i="22"/>
  <c r="F21" i="22"/>
  <c r="F22" i="22"/>
  <c r="F23" i="22"/>
  <c r="F24" i="22"/>
  <c r="F25" i="22"/>
  <c r="F26" i="22"/>
  <c r="E12" i="20"/>
  <c r="G12" i="20"/>
  <c r="H12" i="20"/>
  <c r="I12" i="20"/>
  <c r="D12" i="20"/>
  <c r="E7" i="20"/>
  <c r="G7" i="20"/>
  <c r="H7" i="20"/>
  <c r="I7" i="20"/>
  <c r="D7" i="20"/>
  <c r="L8" i="20"/>
  <c r="L9" i="20"/>
  <c r="L10" i="20"/>
  <c r="L11" i="20"/>
  <c r="L13" i="20"/>
  <c r="L14" i="20"/>
  <c r="L15" i="20"/>
  <c r="L16" i="20"/>
  <c r="L17" i="20"/>
  <c r="L18" i="20"/>
  <c r="L19" i="20"/>
  <c r="L20" i="20"/>
  <c r="L21" i="20"/>
  <c r="L22" i="20"/>
  <c r="L23" i="20"/>
  <c r="L24" i="20"/>
  <c r="L25" i="20"/>
  <c r="L26" i="20"/>
  <c r="L27" i="20"/>
  <c r="L28" i="20"/>
  <c r="L29" i="20"/>
  <c r="L30" i="20"/>
  <c r="L31" i="20"/>
  <c r="L32" i="20"/>
  <c r="L33" i="20"/>
  <c r="L34" i="20"/>
  <c r="L35" i="20"/>
  <c r="L36" i="20"/>
  <c r="L37" i="20"/>
  <c r="L38" i="20"/>
  <c r="K8" i="20"/>
  <c r="K9" i="20"/>
  <c r="K10" i="20"/>
  <c r="K11" i="20"/>
  <c r="K13" i="20"/>
  <c r="K14" i="20"/>
  <c r="K15" i="20"/>
  <c r="K16" i="20"/>
  <c r="K17" i="20"/>
  <c r="K18" i="20"/>
  <c r="K19" i="20"/>
  <c r="K20" i="20"/>
  <c r="K21" i="20"/>
  <c r="K22" i="20"/>
  <c r="K23" i="20"/>
  <c r="K24" i="20"/>
  <c r="K25" i="20"/>
  <c r="K26" i="20"/>
  <c r="K27" i="20"/>
  <c r="K28" i="20"/>
  <c r="K29" i="20"/>
  <c r="K30" i="20"/>
  <c r="K31" i="20"/>
  <c r="K32" i="20"/>
  <c r="K33" i="20"/>
  <c r="K34" i="20"/>
  <c r="K35" i="20"/>
  <c r="K36" i="20"/>
  <c r="K37" i="20"/>
  <c r="K38" i="20"/>
  <c r="J8" i="20"/>
  <c r="J9" i="20"/>
  <c r="J10" i="20"/>
  <c r="J11" i="20"/>
  <c r="J13" i="20"/>
  <c r="J14" i="20"/>
  <c r="J15" i="20"/>
  <c r="J16" i="20"/>
  <c r="J17" i="20"/>
  <c r="J18" i="20"/>
  <c r="J19" i="20"/>
  <c r="J20" i="20"/>
  <c r="J21" i="20"/>
  <c r="J22" i="20"/>
  <c r="J23" i="20"/>
  <c r="J24" i="20"/>
  <c r="J25" i="20"/>
  <c r="J26" i="20"/>
  <c r="J27" i="20"/>
  <c r="J28" i="20"/>
  <c r="J29" i="20"/>
  <c r="J30" i="20"/>
  <c r="J31" i="20"/>
  <c r="J32" i="20"/>
  <c r="J33" i="20"/>
  <c r="J34" i="20"/>
  <c r="J35" i="20"/>
  <c r="J36" i="20"/>
  <c r="J37" i="20"/>
  <c r="J38" i="20"/>
  <c r="F8" i="20"/>
  <c r="F9" i="20"/>
  <c r="F10" i="20"/>
  <c r="F11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E6" i="21"/>
  <c r="G6" i="21"/>
  <c r="H6" i="21"/>
  <c r="I6" i="21"/>
  <c r="D6" i="21"/>
  <c r="L7" i="21"/>
  <c r="L8" i="21"/>
  <c r="L9" i="21"/>
  <c r="L10" i="21"/>
  <c r="L11" i="21"/>
  <c r="L12" i="21"/>
  <c r="L13" i="21"/>
  <c r="L14" i="21"/>
  <c r="L15" i="21"/>
  <c r="L16" i="21"/>
  <c r="L17" i="21"/>
  <c r="L18" i="21"/>
  <c r="L19" i="21"/>
  <c r="L20" i="21"/>
  <c r="L21" i="21"/>
  <c r="L22" i="21"/>
  <c r="L23" i="21"/>
  <c r="L24" i="21"/>
  <c r="L25" i="21"/>
  <c r="L26" i="21"/>
  <c r="L27" i="21"/>
  <c r="L28" i="21"/>
  <c r="L29" i="21"/>
  <c r="L30" i="21"/>
  <c r="L31" i="21"/>
  <c r="K7" i="21"/>
  <c r="K8" i="21"/>
  <c r="K9" i="21"/>
  <c r="K10" i="21"/>
  <c r="K11" i="21"/>
  <c r="K12" i="21"/>
  <c r="K13" i="21"/>
  <c r="K14" i="21"/>
  <c r="K15" i="21"/>
  <c r="K16" i="21"/>
  <c r="K17" i="21"/>
  <c r="K18" i="21"/>
  <c r="K19" i="21"/>
  <c r="K20" i="21"/>
  <c r="K21" i="21"/>
  <c r="K22" i="21"/>
  <c r="K23" i="21"/>
  <c r="K24" i="21"/>
  <c r="K25" i="21"/>
  <c r="K26" i="21"/>
  <c r="K27" i="21"/>
  <c r="K28" i="21"/>
  <c r="K29" i="21"/>
  <c r="K30" i="21"/>
  <c r="K31" i="21"/>
  <c r="J7" i="21"/>
  <c r="J8" i="21"/>
  <c r="J9" i="21"/>
  <c r="J10" i="21"/>
  <c r="J11" i="21"/>
  <c r="J12" i="21"/>
  <c r="J13" i="21"/>
  <c r="J14" i="21"/>
  <c r="J15" i="21"/>
  <c r="J16" i="21"/>
  <c r="J17" i="21"/>
  <c r="J18" i="21"/>
  <c r="J19" i="21"/>
  <c r="J20" i="21"/>
  <c r="J21" i="21"/>
  <c r="J22" i="21"/>
  <c r="J23" i="21"/>
  <c r="J24" i="21"/>
  <c r="J25" i="21"/>
  <c r="J26" i="21"/>
  <c r="J27" i="21"/>
  <c r="J28" i="21"/>
  <c r="J29" i="21"/>
  <c r="J30" i="21"/>
  <c r="J31" i="21"/>
  <c r="F7" i="21"/>
  <c r="F8" i="21"/>
  <c r="F9" i="21"/>
  <c r="F10" i="21"/>
  <c r="F11" i="21"/>
  <c r="F12" i="21"/>
  <c r="F13" i="21"/>
  <c r="F14" i="21"/>
  <c r="F15" i="21"/>
  <c r="F16" i="21"/>
  <c r="F17" i="21"/>
  <c r="F18" i="21"/>
  <c r="F19" i="21"/>
  <c r="F20" i="21"/>
  <c r="F21" i="21"/>
  <c r="F22" i="21"/>
  <c r="F23" i="21"/>
  <c r="F24" i="21"/>
  <c r="F25" i="21"/>
  <c r="F26" i="21"/>
  <c r="F27" i="21"/>
  <c r="F28" i="21"/>
  <c r="F29" i="21"/>
  <c r="F30" i="21"/>
  <c r="F31" i="21"/>
  <c r="I7" i="19"/>
  <c r="I16" i="19" s="1"/>
  <c r="K7" i="19"/>
  <c r="L7" i="19"/>
  <c r="L16" i="19" s="1"/>
  <c r="M7" i="19"/>
  <c r="M16" i="19" s="1"/>
  <c r="H7" i="19"/>
  <c r="H16" i="19" s="1"/>
  <c r="S9" i="19"/>
  <c r="S10" i="19"/>
  <c r="S11" i="19"/>
  <c r="S12" i="19"/>
  <c r="S13" i="19"/>
  <c r="S14" i="19"/>
  <c r="S15" i="19"/>
  <c r="S8" i="19"/>
  <c r="P8" i="19"/>
  <c r="P9" i="19"/>
  <c r="P10" i="19"/>
  <c r="P11" i="19"/>
  <c r="P12" i="19"/>
  <c r="P13" i="19"/>
  <c r="P14" i="19"/>
  <c r="P15" i="19"/>
  <c r="O8" i="19"/>
  <c r="O9" i="19"/>
  <c r="O10" i="19"/>
  <c r="O11" i="19"/>
  <c r="O12" i="19"/>
  <c r="O13" i="19"/>
  <c r="O14" i="19"/>
  <c r="O15" i="19"/>
  <c r="N8" i="19"/>
  <c r="N9" i="19"/>
  <c r="N10" i="19"/>
  <c r="N11" i="19"/>
  <c r="N12" i="19"/>
  <c r="N13" i="19"/>
  <c r="N14" i="19"/>
  <c r="N15" i="19"/>
  <c r="J8" i="19"/>
  <c r="J9" i="19"/>
  <c r="J10" i="19"/>
  <c r="J11" i="19"/>
  <c r="J12" i="19"/>
  <c r="J13" i="19"/>
  <c r="J14" i="19"/>
  <c r="J15" i="19"/>
  <c r="E7" i="18"/>
  <c r="E18" i="18" s="1"/>
  <c r="G7" i="18"/>
  <c r="H7" i="18"/>
  <c r="H18" i="18" s="1"/>
  <c r="I7" i="18"/>
  <c r="I18" i="18" s="1"/>
  <c r="D7" i="18"/>
  <c r="D18" i="18" s="1"/>
  <c r="L8" i="18"/>
  <c r="L9" i="18"/>
  <c r="L10" i="18"/>
  <c r="L11" i="18"/>
  <c r="L12" i="18"/>
  <c r="L13" i="18"/>
  <c r="L14" i="18"/>
  <c r="L15" i="18"/>
  <c r="L16" i="18"/>
  <c r="L17" i="18"/>
  <c r="K8" i="18"/>
  <c r="K9" i="18"/>
  <c r="K10" i="18"/>
  <c r="K11" i="18"/>
  <c r="K12" i="18"/>
  <c r="K13" i="18"/>
  <c r="K14" i="18"/>
  <c r="K15" i="18"/>
  <c r="K16" i="18"/>
  <c r="K17" i="18"/>
  <c r="J8" i="18"/>
  <c r="J9" i="18"/>
  <c r="J10" i="18"/>
  <c r="J11" i="18"/>
  <c r="J12" i="18"/>
  <c r="J13" i="18"/>
  <c r="J14" i="18"/>
  <c r="J15" i="18"/>
  <c r="J16" i="18"/>
  <c r="J17" i="18"/>
  <c r="F8" i="18"/>
  <c r="F9" i="18"/>
  <c r="F10" i="18"/>
  <c r="F11" i="18"/>
  <c r="F12" i="18"/>
  <c r="F13" i="18"/>
  <c r="F14" i="18"/>
  <c r="F15" i="18"/>
  <c r="F16" i="18"/>
  <c r="F17" i="18"/>
  <c r="E12" i="16"/>
  <c r="G12" i="16"/>
  <c r="H12" i="16"/>
  <c r="I12" i="16"/>
  <c r="D12" i="16"/>
  <c r="E7" i="16"/>
  <c r="G7" i="16"/>
  <c r="H7" i="16"/>
  <c r="I7" i="16"/>
  <c r="D7" i="16"/>
  <c r="L8" i="16"/>
  <c r="L9" i="16"/>
  <c r="L10" i="16"/>
  <c r="L11" i="16"/>
  <c r="L13" i="16"/>
  <c r="L14" i="16"/>
  <c r="L15" i="16"/>
  <c r="L16" i="16"/>
  <c r="L17" i="16"/>
  <c r="L18" i="16"/>
  <c r="L19" i="16"/>
  <c r="L20" i="16"/>
  <c r="L21" i="16"/>
  <c r="L22" i="16"/>
  <c r="L23" i="16"/>
  <c r="L24" i="16"/>
  <c r="L25" i="16"/>
  <c r="L26" i="16"/>
  <c r="L27" i="16"/>
  <c r="L28" i="16"/>
  <c r="L29" i="16"/>
  <c r="L30" i="16"/>
  <c r="L31" i="16"/>
  <c r="L32" i="16"/>
  <c r="L33" i="16"/>
  <c r="L34" i="16"/>
  <c r="L35" i="16"/>
  <c r="L36" i="16"/>
  <c r="L37" i="16"/>
  <c r="L38" i="16"/>
  <c r="K8" i="16"/>
  <c r="K9" i="16"/>
  <c r="K10" i="16"/>
  <c r="K11" i="16"/>
  <c r="K13" i="16"/>
  <c r="K14" i="16"/>
  <c r="K15" i="16"/>
  <c r="K16" i="16"/>
  <c r="K17" i="16"/>
  <c r="K18" i="16"/>
  <c r="K19" i="16"/>
  <c r="K20" i="16"/>
  <c r="K21" i="16"/>
  <c r="K22" i="16"/>
  <c r="K23" i="16"/>
  <c r="K24" i="16"/>
  <c r="K25" i="16"/>
  <c r="K26" i="16"/>
  <c r="K27" i="16"/>
  <c r="K28" i="16"/>
  <c r="K29" i="16"/>
  <c r="K30" i="16"/>
  <c r="K31" i="16"/>
  <c r="K32" i="16"/>
  <c r="K33" i="16"/>
  <c r="K34" i="16"/>
  <c r="K35" i="16"/>
  <c r="K36" i="16"/>
  <c r="K37" i="16"/>
  <c r="K38" i="16"/>
  <c r="J8" i="16"/>
  <c r="J9" i="16"/>
  <c r="J10" i="16"/>
  <c r="J11" i="16"/>
  <c r="J13" i="16"/>
  <c r="J14" i="16"/>
  <c r="J15" i="16"/>
  <c r="J16" i="16"/>
  <c r="J17" i="16"/>
  <c r="J18" i="16"/>
  <c r="J19" i="16"/>
  <c r="J20" i="16"/>
  <c r="J21" i="16"/>
  <c r="J22" i="16"/>
  <c r="J23" i="16"/>
  <c r="J24" i="16"/>
  <c r="J25" i="16"/>
  <c r="J26" i="16"/>
  <c r="J27" i="16"/>
  <c r="J28" i="16"/>
  <c r="J29" i="16"/>
  <c r="J30" i="16"/>
  <c r="J31" i="16"/>
  <c r="J32" i="16"/>
  <c r="J33" i="16"/>
  <c r="J34" i="16"/>
  <c r="J35" i="16"/>
  <c r="J36" i="16"/>
  <c r="J37" i="16"/>
  <c r="J38" i="16"/>
  <c r="F8" i="16"/>
  <c r="F9" i="16"/>
  <c r="F10" i="16"/>
  <c r="F11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E6" i="17"/>
  <c r="G6" i="17"/>
  <c r="H6" i="17"/>
  <c r="I6" i="17"/>
  <c r="D6" i="17"/>
  <c r="L7" i="17"/>
  <c r="L8" i="17"/>
  <c r="L9" i="17"/>
  <c r="L10" i="17"/>
  <c r="L11" i="17"/>
  <c r="L12" i="17"/>
  <c r="L13" i="17"/>
  <c r="L14" i="17"/>
  <c r="L15" i="17"/>
  <c r="L16" i="17"/>
  <c r="L17" i="17"/>
  <c r="L18" i="17"/>
  <c r="L19" i="17"/>
  <c r="L20" i="17"/>
  <c r="L21" i="17"/>
  <c r="L22" i="17"/>
  <c r="L23" i="17"/>
  <c r="L24" i="17"/>
  <c r="L25" i="17"/>
  <c r="L26" i="17"/>
  <c r="L27" i="17"/>
  <c r="L28" i="17"/>
  <c r="L29" i="17"/>
  <c r="L30" i="17"/>
  <c r="L31" i="17"/>
  <c r="K7" i="17"/>
  <c r="K8" i="17"/>
  <c r="K9" i="17"/>
  <c r="K10" i="17"/>
  <c r="K11" i="17"/>
  <c r="K12" i="17"/>
  <c r="K13" i="17"/>
  <c r="K14" i="17"/>
  <c r="K15" i="17"/>
  <c r="K16" i="17"/>
  <c r="K17" i="17"/>
  <c r="K18" i="17"/>
  <c r="K19" i="17"/>
  <c r="K20" i="17"/>
  <c r="K21" i="17"/>
  <c r="K22" i="17"/>
  <c r="K23" i="17"/>
  <c r="K24" i="17"/>
  <c r="K25" i="17"/>
  <c r="K26" i="17"/>
  <c r="K27" i="17"/>
  <c r="K28" i="17"/>
  <c r="K29" i="17"/>
  <c r="K30" i="17"/>
  <c r="K31" i="17"/>
  <c r="J7" i="17"/>
  <c r="J8" i="17"/>
  <c r="J9" i="17"/>
  <c r="J10" i="17"/>
  <c r="J11" i="17"/>
  <c r="J12" i="17"/>
  <c r="J13" i="17"/>
  <c r="J14" i="17"/>
  <c r="J15" i="17"/>
  <c r="J16" i="17"/>
  <c r="J17" i="17"/>
  <c r="J18" i="17"/>
  <c r="J19" i="17"/>
  <c r="J20" i="17"/>
  <c r="J21" i="17"/>
  <c r="J22" i="17"/>
  <c r="J23" i="17"/>
  <c r="J24" i="17"/>
  <c r="J25" i="17"/>
  <c r="J26" i="17"/>
  <c r="J27" i="17"/>
  <c r="J28" i="17"/>
  <c r="J29" i="17"/>
  <c r="J30" i="17"/>
  <c r="J31" i="17"/>
  <c r="F7" i="17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F31" i="17"/>
  <c r="I7" i="15"/>
  <c r="I16" i="15" s="1"/>
  <c r="K7" i="15"/>
  <c r="L7" i="15"/>
  <c r="L16" i="15" s="1"/>
  <c r="M7" i="15"/>
  <c r="M16" i="15" s="1"/>
  <c r="H7" i="15"/>
  <c r="H16" i="15" s="1"/>
  <c r="S9" i="15"/>
  <c r="S10" i="15"/>
  <c r="S11" i="15"/>
  <c r="S12" i="15"/>
  <c r="S13" i="15"/>
  <c r="S14" i="15"/>
  <c r="S15" i="15"/>
  <c r="S8" i="15"/>
  <c r="P8" i="15"/>
  <c r="P9" i="15"/>
  <c r="P10" i="15"/>
  <c r="P11" i="15"/>
  <c r="P12" i="15"/>
  <c r="P13" i="15"/>
  <c r="P14" i="15"/>
  <c r="P15" i="15"/>
  <c r="O8" i="15"/>
  <c r="O9" i="15"/>
  <c r="O10" i="15"/>
  <c r="O11" i="15"/>
  <c r="O12" i="15"/>
  <c r="O13" i="15"/>
  <c r="O14" i="15"/>
  <c r="O15" i="15"/>
  <c r="N8" i="15"/>
  <c r="N9" i="15"/>
  <c r="N10" i="15"/>
  <c r="N11" i="15"/>
  <c r="N12" i="15"/>
  <c r="N13" i="15"/>
  <c r="N14" i="15"/>
  <c r="N15" i="15"/>
  <c r="J8" i="15"/>
  <c r="J9" i="15"/>
  <c r="J10" i="15"/>
  <c r="J11" i="15"/>
  <c r="J12" i="15"/>
  <c r="J13" i="15"/>
  <c r="J14" i="15"/>
  <c r="J15" i="15"/>
  <c r="E7" i="14"/>
  <c r="E33" i="14" s="1"/>
  <c r="G7" i="14"/>
  <c r="H7" i="14"/>
  <c r="H33" i="14" s="1"/>
  <c r="I7" i="14"/>
  <c r="I33" i="14" s="1"/>
  <c r="D7" i="14"/>
  <c r="D33" i="14" s="1"/>
  <c r="L8" i="14"/>
  <c r="L9" i="14"/>
  <c r="L10" i="14"/>
  <c r="L11" i="14"/>
  <c r="L12" i="14"/>
  <c r="L13" i="14"/>
  <c r="L14" i="14"/>
  <c r="L15" i="14"/>
  <c r="L16" i="14"/>
  <c r="L17" i="14"/>
  <c r="L18" i="14"/>
  <c r="L19" i="14"/>
  <c r="L20" i="14"/>
  <c r="L21" i="14"/>
  <c r="L22" i="14"/>
  <c r="L23" i="14"/>
  <c r="L24" i="14"/>
  <c r="L25" i="14"/>
  <c r="L26" i="14"/>
  <c r="L27" i="14"/>
  <c r="L28" i="14"/>
  <c r="L29" i="14"/>
  <c r="L30" i="14"/>
  <c r="L31" i="14"/>
  <c r="L32" i="14"/>
  <c r="K8" i="14"/>
  <c r="K9" i="14"/>
  <c r="K10" i="14"/>
  <c r="K11" i="14"/>
  <c r="K12" i="14"/>
  <c r="K13" i="14"/>
  <c r="K14" i="14"/>
  <c r="K15" i="14"/>
  <c r="K16" i="14"/>
  <c r="K17" i="14"/>
  <c r="K18" i="14"/>
  <c r="K19" i="14"/>
  <c r="K20" i="14"/>
  <c r="K21" i="14"/>
  <c r="K22" i="14"/>
  <c r="K23" i="14"/>
  <c r="K24" i="14"/>
  <c r="K25" i="14"/>
  <c r="K26" i="14"/>
  <c r="K27" i="14"/>
  <c r="K28" i="14"/>
  <c r="K29" i="14"/>
  <c r="K30" i="14"/>
  <c r="K31" i="14"/>
  <c r="K32" i="14"/>
  <c r="J8" i="14"/>
  <c r="J9" i="14"/>
  <c r="J10" i="14"/>
  <c r="J11" i="14"/>
  <c r="J12" i="14"/>
  <c r="J13" i="14"/>
  <c r="J14" i="14"/>
  <c r="J15" i="14"/>
  <c r="J16" i="14"/>
  <c r="J17" i="14"/>
  <c r="J18" i="14"/>
  <c r="J19" i="14"/>
  <c r="J20" i="14"/>
  <c r="J21" i="14"/>
  <c r="J22" i="14"/>
  <c r="J23" i="14"/>
  <c r="J24" i="14"/>
  <c r="J25" i="14"/>
  <c r="J26" i="14"/>
  <c r="J27" i="14"/>
  <c r="J28" i="14"/>
  <c r="J29" i="14"/>
  <c r="J30" i="14"/>
  <c r="J31" i="14"/>
  <c r="J32" i="14"/>
  <c r="F8" i="14"/>
  <c r="F9" i="14"/>
  <c r="F10" i="14"/>
  <c r="F11" i="14"/>
  <c r="F12" i="14"/>
  <c r="F13" i="14"/>
  <c r="F14" i="14"/>
  <c r="F15" i="14"/>
  <c r="F16" i="14"/>
  <c r="F17" i="14"/>
  <c r="F18" i="14"/>
  <c r="F19" i="14"/>
  <c r="F20" i="14"/>
  <c r="F21" i="14"/>
  <c r="F22" i="14"/>
  <c r="F23" i="14"/>
  <c r="F24" i="14"/>
  <c r="F25" i="14"/>
  <c r="F26" i="14"/>
  <c r="F27" i="14"/>
  <c r="F28" i="14"/>
  <c r="F29" i="14"/>
  <c r="F30" i="14"/>
  <c r="F31" i="14"/>
  <c r="F32" i="14"/>
  <c r="E13" i="12"/>
  <c r="G13" i="12"/>
  <c r="H13" i="12"/>
  <c r="I13" i="12"/>
  <c r="D13" i="12"/>
  <c r="E7" i="12"/>
  <c r="G7" i="12"/>
  <c r="H7" i="12"/>
  <c r="I7" i="12"/>
  <c r="D7" i="12"/>
  <c r="L8" i="12"/>
  <c r="L9" i="12"/>
  <c r="L10" i="12"/>
  <c r="L11" i="12"/>
  <c r="L12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K8" i="12"/>
  <c r="K9" i="12"/>
  <c r="K10" i="12"/>
  <c r="K11" i="12"/>
  <c r="K12" i="12"/>
  <c r="K14" i="12"/>
  <c r="K15" i="12"/>
  <c r="K16" i="12"/>
  <c r="K17" i="12"/>
  <c r="K18" i="12"/>
  <c r="K19" i="12"/>
  <c r="K20" i="12"/>
  <c r="K21" i="12"/>
  <c r="K22" i="12"/>
  <c r="K23" i="12"/>
  <c r="K24" i="12"/>
  <c r="K25" i="12"/>
  <c r="K26" i="12"/>
  <c r="K27" i="12"/>
  <c r="K28" i="12"/>
  <c r="K29" i="12"/>
  <c r="K30" i="12"/>
  <c r="K31" i="12"/>
  <c r="K32" i="12"/>
  <c r="K33" i="12"/>
  <c r="K34" i="12"/>
  <c r="K35" i="12"/>
  <c r="K36" i="12"/>
  <c r="K37" i="12"/>
  <c r="K38" i="12"/>
  <c r="K39" i="12"/>
  <c r="J8" i="12"/>
  <c r="J9" i="12"/>
  <c r="J10" i="12"/>
  <c r="J11" i="12"/>
  <c r="J12" i="12"/>
  <c r="J14" i="12"/>
  <c r="J15" i="12"/>
  <c r="J16" i="12"/>
  <c r="J17" i="12"/>
  <c r="J18" i="12"/>
  <c r="J19" i="12"/>
  <c r="J20" i="12"/>
  <c r="J21" i="12"/>
  <c r="J22" i="12"/>
  <c r="J23" i="12"/>
  <c r="J24" i="12"/>
  <c r="J25" i="12"/>
  <c r="J26" i="12"/>
  <c r="J27" i="12"/>
  <c r="J28" i="12"/>
  <c r="J29" i="12"/>
  <c r="J30" i="12"/>
  <c r="J31" i="12"/>
  <c r="J32" i="12"/>
  <c r="J33" i="12"/>
  <c r="J34" i="12"/>
  <c r="J35" i="12"/>
  <c r="J36" i="12"/>
  <c r="J37" i="12"/>
  <c r="J38" i="12"/>
  <c r="J39" i="12"/>
  <c r="F8" i="12"/>
  <c r="F9" i="12"/>
  <c r="F10" i="12"/>
  <c r="F11" i="12"/>
  <c r="F12" i="12"/>
  <c r="F14" i="12"/>
  <c r="F15" i="12"/>
  <c r="F16" i="12"/>
  <c r="F17" i="12"/>
  <c r="F18" i="12"/>
  <c r="F19" i="12"/>
  <c r="F20" i="12"/>
  <c r="F21" i="12"/>
  <c r="F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38" i="12"/>
  <c r="F39" i="12"/>
  <c r="E6" i="13"/>
  <c r="G6" i="13"/>
  <c r="H6" i="13"/>
  <c r="I6" i="13"/>
  <c r="D6" i="13"/>
  <c r="L7" i="13"/>
  <c r="L8" i="13"/>
  <c r="L9" i="13"/>
  <c r="L10" i="13"/>
  <c r="L11" i="13"/>
  <c r="L12" i="13"/>
  <c r="L13" i="13"/>
  <c r="L14" i="13"/>
  <c r="L15" i="13"/>
  <c r="L16" i="13"/>
  <c r="L17" i="13"/>
  <c r="L18" i="13"/>
  <c r="L19" i="13"/>
  <c r="L20" i="13"/>
  <c r="L21" i="13"/>
  <c r="L22" i="13"/>
  <c r="L23" i="13"/>
  <c r="L24" i="13"/>
  <c r="L25" i="13"/>
  <c r="L26" i="13"/>
  <c r="L27" i="13"/>
  <c r="L28" i="13"/>
  <c r="L29" i="13"/>
  <c r="L30" i="13"/>
  <c r="L31" i="13"/>
  <c r="K7" i="13"/>
  <c r="K8" i="13"/>
  <c r="K9" i="13"/>
  <c r="K10" i="13"/>
  <c r="K11" i="13"/>
  <c r="K12" i="13"/>
  <c r="K13" i="13"/>
  <c r="K14" i="13"/>
  <c r="K15" i="13"/>
  <c r="K16" i="13"/>
  <c r="K17" i="13"/>
  <c r="K18" i="13"/>
  <c r="K19" i="13"/>
  <c r="K20" i="13"/>
  <c r="K21" i="13"/>
  <c r="K22" i="13"/>
  <c r="K23" i="13"/>
  <c r="K24" i="13"/>
  <c r="K25" i="13"/>
  <c r="K26" i="13"/>
  <c r="K27" i="13"/>
  <c r="K28" i="13"/>
  <c r="K29" i="13"/>
  <c r="K30" i="13"/>
  <c r="K31" i="13"/>
  <c r="J7" i="13"/>
  <c r="J8" i="13"/>
  <c r="J9" i="13"/>
  <c r="J10" i="13"/>
  <c r="J11" i="13"/>
  <c r="J12" i="13"/>
  <c r="J13" i="13"/>
  <c r="J14" i="13"/>
  <c r="J15" i="13"/>
  <c r="J16" i="13"/>
  <c r="J17" i="13"/>
  <c r="J18" i="13"/>
  <c r="J19" i="13"/>
  <c r="J20" i="13"/>
  <c r="J21" i="13"/>
  <c r="J22" i="13"/>
  <c r="J23" i="13"/>
  <c r="J24" i="13"/>
  <c r="J25" i="13"/>
  <c r="J26" i="13"/>
  <c r="J27" i="13"/>
  <c r="J28" i="13"/>
  <c r="J29" i="13"/>
  <c r="J30" i="13"/>
  <c r="J31" i="13"/>
  <c r="F7" i="13"/>
  <c r="F8" i="13"/>
  <c r="F9" i="13"/>
  <c r="F10" i="13"/>
  <c r="F11" i="13"/>
  <c r="F12" i="13"/>
  <c r="F13" i="13"/>
  <c r="F14" i="13"/>
  <c r="F15" i="13"/>
  <c r="F16" i="13"/>
  <c r="F17" i="13"/>
  <c r="F18" i="13"/>
  <c r="F19" i="13"/>
  <c r="F20" i="13"/>
  <c r="F21" i="13"/>
  <c r="F22" i="13"/>
  <c r="F23" i="13"/>
  <c r="F24" i="13"/>
  <c r="F25" i="13"/>
  <c r="F26" i="13"/>
  <c r="F27" i="13"/>
  <c r="F28" i="13"/>
  <c r="F29" i="13"/>
  <c r="F30" i="13"/>
  <c r="F31" i="13"/>
  <c r="I7" i="11"/>
  <c r="I16" i="11" s="1"/>
  <c r="K7" i="11"/>
  <c r="L7" i="11"/>
  <c r="L16" i="11" s="1"/>
  <c r="M7" i="11"/>
  <c r="M16" i="11" s="1"/>
  <c r="H7" i="11"/>
  <c r="H16" i="11" s="1"/>
  <c r="S9" i="11"/>
  <c r="S10" i="11"/>
  <c r="S11" i="11"/>
  <c r="S12" i="11"/>
  <c r="S13" i="11"/>
  <c r="S14" i="11"/>
  <c r="S15" i="11"/>
  <c r="S8" i="11"/>
  <c r="P8" i="11"/>
  <c r="P9" i="11"/>
  <c r="P10" i="11"/>
  <c r="P11" i="11"/>
  <c r="P12" i="11"/>
  <c r="P13" i="11"/>
  <c r="P14" i="11"/>
  <c r="P15" i="11"/>
  <c r="O8" i="11"/>
  <c r="O9" i="11"/>
  <c r="O10" i="11"/>
  <c r="O11" i="11"/>
  <c r="O12" i="11"/>
  <c r="O13" i="11"/>
  <c r="O14" i="11"/>
  <c r="O15" i="11"/>
  <c r="N8" i="11"/>
  <c r="N9" i="11"/>
  <c r="N10" i="11"/>
  <c r="N11" i="11"/>
  <c r="N12" i="11"/>
  <c r="N13" i="11"/>
  <c r="N14" i="11"/>
  <c r="N15" i="11"/>
  <c r="J8" i="11"/>
  <c r="J9" i="11"/>
  <c r="J10" i="11"/>
  <c r="J11" i="11"/>
  <c r="J12" i="11"/>
  <c r="J13" i="11"/>
  <c r="J14" i="11"/>
  <c r="J15" i="11"/>
  <c r="E7" i="10"/>
  <c r="E29" i="10" s="1"/>
  <c r="G7" i="10"/>
  <c r="G29" i="10" s="1"/>
  <c r="H7" i="10"/>
  <c r="H29" i="10" s="1"/>
  <c r="I7" i="10"/>
  <c r="I29" i="10" s="1"/>
  <c r="D7" i="10"/>
  <c r="D29" i="10" s="1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K8" i="10"/>
  <c r="K9" i="10"/>
  <c r="K10" i="10"/>
  <c r="K11" i="10"/>
  <c r="K12" i="10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26" i="10"/>
  <c r="K27" i="10"/>
  <c r="K28" i="10"/>
  <c r="J8" i="10"/>
  <c r="J9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F8" i="10"/>
  <c r="F9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E12" i="8"/>
  <c r="G12" i="8"/>
  <c r="H12" i="8"/>
  <c r="I12" i="8"/>
  <c r="D12" i="8"/>
  <c r="E7" i="8"/>
  <c r="G7" i="8"/>
  <c r="H7" i="8"/>
  <c r="I7" i="8"/>
  <c r="D7" i="8"/>
  <c r="L8" i="8"/>
  <c r="L9" i="8"/>
  <c r="L10" i="8"/>
  <c r="L11" i="8"/>
  <c r="L13" i="8"/>
  <c r="L14" i="8"/>
  <c r="L15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L29" i="8"/>
  <c r="L30" i="8"/>
  <c r="L31" i="8"/>
  <c r="L32" i="8"/>
  <c r="L33" i="8"/>
  <c r="L34" i="8"/>
  <c r="L35" i="8"/>
  <c r="L36" i="8"/>
  <c r="L37" i="8"/>
  <c r="L38" i="8"/>
  <c r="K8" i="8"/>
  <c r="K9" i="8"/>
  <c r="K10" i="8"/>
  <c r="K11" i="8"/>
  <c r="K13" i="8"/>
  <c r="K14" i="8"/>
  <c r="K15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K29" i="8"/>
  <c r="K30" i="8"/>
  <c r="K31" i="8"/>
  <c r="K32" i="8"/>
  <c r="K33" i="8"/>
  <c r="K34" i="8"/>
  <c r="K35" i="8"/>
  <c r="K36" i="8"/>
  <c r="K37" i="8"/>
  <c r="K38" i="8"/>
  <c r="J8" i="8"/>
  <c r="J9" i="8"/>
  <c r="J10" i="8"/>
  <c r="J11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F8" i="8"/>
  <c r="F9" i="8"/>
  <c r="F10" i="8"/>
  <c r="F11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E6" i="9"/>
  <c r="G6" i="9"/>
  <c r="H6" i="9"/>
  <c r="I6" i="9"/>
  <c r="D6" i="9"/>
  <c r="L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K7" i="9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J7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F7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I7" i="7"/>
  <c r="I17" i="7" s="1"/>
  <c r="K7" i="7"/>
  <c r="L7" i="7"/>
  <c r="L17" i="7" s="1"/>
  <c r="M7" i="7"/>
  <c r="M17" i="7" s="1"/>
  <c r="H7" i="7"/>
  <c r="H17" i="7" s="1"/>
  <c r="S9" i="7"/>
  <c r="S10" i="7"/>
  <c r="S11" i="7"/>
  <c r="S12" i="7"/>
  <c r="S13" i="7"/>
  <c r="S14" i="7"/>
  <c r="S15" i="7"/>
  <c r="S16" i="7"/>
  <c r="S8" i="7"/>
  <c r="P8" i="7"/>
  <c r="P9" i="7"/>
  <c r="P10" i="7"/>
  <c r="P11" i="7"/>
  <c r="P12" i="7"/>
  <c r="P13" i="7"/>
  <c r="P14" i="7"/>
  <c r="P15" i="7"/>
  <c r="P16" i="7"/>
  <c r="O8" i="7"/>
  <c r="O9" i="7"/>
  <c r="O10" i="7"/>
  <c r="O11" i="7"/>
  <c r="O12" i="7"/>
  <c r="O13" i="7"/>
  <c r="O14" i="7"/>
  <c r="O15" i="7"/>
  <c r="O16" i="7"/>
  <c r="N8" i="7"/>
  <c r="N9" i="7"/>
  <c r="N10" i="7"/>
  <c r="N11" i="7"/>
  <c r="N12" i="7"/>
  <c r="N13" i="7"/>
  <c r="N14" i="7"/>
  <c r="N15" i="7"/>
  <c r="N16" i="7"/>
  <c r="J8" i="7"/>
  <c r="J9" i="7"/>
  <c r="J10" i="7"/>
  <c r="J11" i="7"/>
  <c r="J12" i="7"/>
  <c r="J13" i="7"/>
  <c r="J14" i="7"/>
  <c r="J15" i="7"/>
  <c r="J16" i="7"/>
  <c r="E7" i="6"/>
  <c r="E26" i="6" s="1"/>
  <c r="G7" i="6"/>
  <c r="H7" i="6"/>
  <c r="H26" i="6" s="1"/>
  <c r="I7" i="6"/>
  <c r="I26" i="6" s="1"/>
  <c r="D7" i="6"/>
  <c r="D26" i="6" s="1"/>
  <c r="L8" i="6"/>
  <c r="L9" i="6"/>
  <c r="L10" i="6"/>
  <c r="L11" i="6"/>
  <c r="L12" i="6"/>
  <c r="L13" i="6"/>
  <c r="L14" i="6"/>
  <c r="L15" i="6"/>
  <c r="L16" i="6"/>
  <c r="L17" i="6"/>
  <c r="L18" i="6"/>
  <c r="L19" i="6"/>
  <c r="L20" i="6"/>
  <c r="L21" i="6"/>
  <c r="L22" i="6"/>
  <c r="L23" i="6"/>
  <c r="L24" i="6"/>
  <c r="L25" i="6"/>
  <c r="K8" i="6"/>
  <c r="K9" i="6"/>
  <c r="K10" i="6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E12" i="4"/>
  <c r="G12" i="4"/>
  <c r="H12" i="4"/>
  <c r="I12" i="4"/>
  <c r="D12" i="4"/>
  <c r="E7" i="4"/>
  <c r="G7" i="4"/>
  <c r="H7" i="4"/>
  <c r="I7" i="4"/>
  <c r="D7" i="4"/>
  <c r="L8" i="4"/>
  <c r="L9" i="4"/>
  <c r="L10" i="4"/>
  <c r="L11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K8" i="4"/>
  <c r="K9" i="4"/>
  <c r="K10" i="4"/>
  <c r="K11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J8" i="4"/>
  <c r="J9" i="4"/>
  <c r="J10" i="4"/>
  <c r="J11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F8" i="4"/>
  <c r="F9" i="4"/>
  <c r="F10" i="4"/>
  <c r="F11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E6" i="5"/>
  <c r="G6" i="5"/>
  <c r="H6" i="5"/>
  <c r="I6" i="5"/>
  <c r="D6" i="5"/>
  <c r="L7" i="5"/>
  <c r="L8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K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E113" i="3"/>
  <c r="G113" i="3"/>
  <c r="H113" i="3"/>
  <c r="I113" i="3"/>
  <c r="D113" i="3"/>
  <c r="E7" i="3"/>
  <c r="G7" i="3"/>
  <c r="H7" i="3"/>
  <c r="I7" i="3"/>
  <c r="D7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E6" i="2"/>
  <c r="G6" i="2"/>
  <c r="H6" i="2"/>
  <c r="I6" i="2"/>
  <c r="D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J7" i="175" l="1"/>
  <c r="J54" i="175" s="1"/>
  <c r="J7" i="191"/>
  <c r="J17" i="191" s="1"/>
  <c r="J7" i="195"/>
  <c r="J19" i="195" s="1"/>
  <c r="J7" i="203"/>
  <c r="J18" i="203" s="1"/>
  <c r="J7" i="231"/>
  <c r="J12" i="231" s="1"/>
  <c r="J7" i="235"/>
  <c r="J15" i="235" s="1"/>
  <c r="J7" i="243"/>
  <c r="J18" i="243" s="1"/>
  <c r="J7" i="251"/>
  <c r="J17" i="251" s="1"/>
  <c r="J7" i="259"/>
  <c r="J21" i="259" s="1"/>
  <c r="J7" i="271"/>
  <c r="J18" i="271" s="1"/>
  <c r="J7" i="307"/>
  <c r="J18" i="307" s="1"/>
  <c r="J7" i="311"/>
  <c r="J22" i="311" s="1"/>
  <c r="J7" i="323"/>
  <c r="J15" i="323" s="1"/>
  <c r="J7" i="183"/>
  <c r="J25" i="183" s="1"/>
  <c r="J7" i="187"/>
  <c r="J18" i="187" s="1"/>
  <c r="J7" i="215"/>
  <c r="J13" i="215" s="1"/>
  <c r="J7" i="239"/>
  <c r="J16" i="239" s="1"/>
  <c r="J7" i="255"/>
  <c r="J20" i="255" s="1"/>
  <c r="J7" i="263"/>
  <c r="J19" i="263" s="1"/>
  <c r="J7" i="267"/>
  <c r="J15" i="267" s="1"/>
  <c r="F7" i="284"/>
  <c r="J7" i="291"/>
  <c r="J18" i="291" s="1"/>
  <c r="J7" i="295"/>
  <c r="J19" i="295" s="1"/>
  <c r="J7" i="303"/>
  <c r="J18" i="303" s="1"/>
  <c r="J7" i="315"/>
  <c r="J23" i="315" s="1"/>
  <c r="J7" i="343"/>
  <c r="J21" i="343" s="1"/>
  <c r="F7" i="104"/>
  <c r="J7" i="179"/>
  <c r="J24" i="179" s="1"/>
  <c r="J7" i="207"/>
  <c r="J17" i="207" s="1"/>
  <c r="J7" i="211"/>
  <c r="J22" i="211" s="1"/>
  <c r="F7" i="212"/>
  <c r="J7" i="219"/>
  <c r="J19" i="219" s="1"/>
  <c r="J7" i="227"/>
  <c r="J21" i="227" s="1"/>
  <c r="J7" i="247"/>
  <c r="J13" i="247" s="1"/>
  <c r="J7" i="287"/>
  <c r="J38" i="287" s="1"/>
  <c r="F7" i="172"/>
  <c r="J7" i="223"/>
  <c r="J23" i="223" s="1"/>
  <c r="J7" i="275"/>
  <c r="J14" i="275" s="1"/>
  <c r="J7" i="279"/>
  <c r="J30" i="279" s="1"/>
  <c r="J7" i="283"/>
  <c r="J19" i="283" s="1"/>
  <c r="J7" i="319"/>
  <c r="J24" i="319" s="1"/>
  <c r="J7" i="327"/>
  <c r="J14" i="327" s="1"/>
  <c r="J7" i="331"/>
  <c r="J15" i="331" s="1"/>
  <c r="J7" i="335"/>
  <c r="J30" i="335" s="1"/>
  <c r="J7" i="339"/>
  <c r="J15" i="339" s="1"/>
  <c r="F113" i="3"/>
  <c r="F6" i="5"/>
  <c r="F12" i="4"/>
  <c r="F7" i="4"/>
  <c r="F7" i="6"/>
  <c r="F26" i="6" s="1"/>
  <c r="J7" i="7"/>
  <c r="J17" i="7" s="1"/>
  <c r="F6" i="9"/>
  <c r="F12" i="8"/>
  <c r="F7" i="8"/>
  <c r="F7" i="12"/>
  <c r="F7" i="14"/>
  <c r="F33" i="14" s="1"/>
  <c r="J7" i="15"/>
  <c r="J16" i="15" s="1"/>
  <c r="F6" i="17"/>
  <c r="F12" i="16"/>
  <c r="F7" i="16"/>
  <c r="F7" i="18"/>
  <c r="F18" i="18" s="1"/>
  <c r="F7" i="22"/>
  <c r="F27" i="22" s="1"/>
  <c r="F6" i="25"/>
  <c r="F7" i="24"/>
  <c r="F6" i="29"/>
  <c r="F7" i="34"/>
  <c r="F14" i="34" s="1"/>
  <c r="F6" i="37"/>
  <c r="F7" i="38"/>
  <c r="F11" i="38" s="1"/>
  <c r="F6" i="41"/>
  <c r="F7" i="42"/>
  <c r="F13" i="42" s="1"/>
  <c r="F13" i="44"/>
  <c r="F7" i="44"/>
  <c r="F7" i="46"/>
  <c r="F17" i="46" s="1"/>
  <c r="F6" i="53"/>
  <c r="F10" i="52"/>
  <c r="F7" i="58"/>
  <c r="F11" i="58" s="1"/>
  <c r="F9" i="60"/>
  <c r="F6" i="65"/>
  <c r="F7" i="66"/>
  <c r="F11" i="66" s="1"/>
  <c r="F9" i="68"/>
  <c r="F7" i="70"/>
  <c r="F12" i="70" s="1"/>
  <c r="F9" i="72"/>
  <c r="F7" i="74"/>
  <c r="F13" i="74" s="1"/>
  <c r="F9" i="76"/>
  <c r="F7" i="78"/>
  <c r="F12" i="78" s="1"/>
  <c r="F14" i="84"/>
  <c r="F7" i="84"/>
  <c r="F6" i="89"/>
  <c r="F6" i="93"/>
  <c r="F7" i="98"/>
  <c r="F10" i="98" s="1"/>
  <c r="F6" i="101"/>
  <c r="F7" i="102"/>
  <c r="F11" i="102" s="1"/>
  <c r="F6" i="105"/>
  <c r="F10" i="104"/>
  <c r="F7" i="106"/>
  <c r="F20" i="106" s="1"/>
  <c r="F6" i="109"/>
  <c r="F6" i="113"/>
  <c r="F7" i="112"/>
  <c r="F7" i="114"/>
  <c r="F12" i="114" s="1"/>
  <c r="F6" i="117"/>
  <c r="F7" i="118"/>
  <c r="F14" i="118" s="1"/>
  <c r="F7" i="126"/>
  <c r="F26" i="126" s="1"/>
  <c r="F6" i="129"/>
  <c r="F9" i="128"/>
  <c r="F7" i="130"/>
  <c r="F10" i="130" s="1"/>
  <c r="F6" i="133"/>
  <c r="F14" i="136"/>
  <c r="F7" i="136"/>
  <c r="F7" i="146"/>
  <c r="F11" i="146" s="1"/>
  <c r="F9" i="152"/>
  <c r="F7" i="154"/>
  <c r="F10" i="154" s="1"/>
  <c r="F7" i="158"/>
  <c r="F15" i="158" s="1"/>
  <c r="J7" i="159"/>
  <c r="J26" i="159" s="1"/>
  <c r="F6" i="161"/>
  <c r="F7" i="162"/>
  <c r="F11" i="162" s="1"/>
  <c r="J7" i="163"/>
  <c r="J19" i="163" s="1"/>
  <c r="F9" i="164"/>
  <c r="F7" i="170"/>
  <c r="F11" i="170" s="1"/>
  <c r="J7" i="171"/>
  <c r="J17" i="171" s="1"/>
  <c r="F6" i="173"/>
  <c r="F10" i="172"/>
  <c r="F6" i="177"/>
  <c r="F9" i="176"/>
  <c r="F7" i="178"/>
  <c r="F12" i="178" s="1"/>
  <c r="F7" i="180"/>
  <c r="F6" i="185"/>
  <c r="F12" i="184"/>
  <c r="F7" i="184"/>
  <c r="F7" i="186"/>
  <c r="F12" i="186" s="1"/>
  <c r="F7" i="188"/>
  <c r="F7" i="190"/>
  <c r="F12" i="190" s="1"/>
  <c r="F6" i="193"/>
  <c r="F7" i="192"/>
  <c r="F7" i="198"/>
  <c r="F10" i="198" s="1"/>
  <c r="F7" i="202"/>
  <c r="F11" i="202" s="1"/>
  <c r="F7" i="206"/>
  <c r="F12" i="206" s="1"/>
  <c r="F6" i="209"/>
  <c r="F7" i="210"/>
  <c r="F12" i="210" s="1"/>
  <c r="F6" i="217"/>
  <c r="F10" i="216"/>
  <c r="F7" i="218"/>
  <c r="F18" i="218" s="1"/>
  <c r="F6" i="221"/>
  <c r="F9" i="220"/>
  <c r="F7" i="222"/>
  <c r="F12" i="222" s="1"/>
  <c r="F6" i="225"/>
  <c r="F9" i="224"/>
  <c r="F7" i="226"/>
  <c r="F14" i="226" s="1"/>
  <c r="F6" i="229"/>
  <c r="F7" i="230"/>
  <c r="F10" i="230" s="1"/>
  <c r="F7" i="234"/>
  <c r="F11" i="234" s="1"/>
  <c r="F7" i="238"/>
  <c r="F12" i="238" s="1"/>
  <c r="F7" i="242"/>
  <c r="F11" i="242" s="1"/>
  <c r="F6" i="245"/>
  <c r="F6" i="253"/>
  <c r="F6" i="261"/>
  <c r="F7" i="266"/>
  <c r="F11" i="266" s="1"/>
  <c r="F6" i="273"/>
  <c r="F7" i="274"/>
  <c r="F11" i="274" s="1"/>
  <c r="F10" i="276"/>
  <c r="F7" i="276"/>
  <c r="F7" i="278"/>
  <c r="F15" i="278" s="1"/>
  <c r="F6" i="285"/>
  <c r="F7" i="290"/>
  <c r="F12" i="290" s="1"/>
  <c r="F7" i="294"/>
  <c r="F13" i="294" s="1"/>
  <c r="F7" i="298"/>
  <c r="F10" i="298" s="1"/>
  <c r="F7" i="300"/>
  <c r="F7" i="304"/>
  <c r="F7" i="310"/>
  <c r="F13" i="310" s="1"/>
  <c r="F6" i="313"/>
  <c r="F7" i="312"/>
  <c r="F13" i="316"/>
  <c r="F7" i="318"/>
  <c r="F19" i="318" s="1"/>
  <c r="F7" i="322"/>
  <c r="F11" i="322" s="1"/>
  <c r="F6" i="325"/>
  <c r="F7" i="326"/>
  <c r="F10" i="326" s="1"/>
  <c r="F7" i="330"/>
  <c r="F11" i="330" s="1"/>
  <c r="F6" i="333"/>
  <c r="F7" i="334"/>
  <c r="F19" i="334" s="1"/>
  <c r="F6" i="337"/>
  <c r="F7" i="342"/>
  <c r="F13" i="342" s="1"/>
  <c r="F6" i="2"/>
  <c r="F7" i="3"/>
  <c r="F7" i="10"/>
  <c r="F29" i="10" s="1"/>
  <c r="J7" i="11"/>
  <c r="J16" i="11" s="1"/>
  <c r="F6" i="13"/>
  <c r="F13" i="12"/>
  <c r="J7" i="19"/>
  <c r="J16" i="19" s="1"/>
  <c r="F6" i="21"/>
  <c r="F12" i="20"/>
  <c r="F7" i="20"/>
  <c r="J7" i="23"/>
  <c r="J17" i="23" s="1"/>
  <c r="F13" i="24"/>
  <c r="F7" i="26"/>
  <c r="F40" i="26" s="1"/>
  <c r="F9" i="28"/>
  <c r="F7" i="30"/>
  <c r="F14" i="30" s="1"/>
  <c r="J7" i="31"/>
  <c r="J27" i="31" s="1"/>
  <c r="F6" i="33"/>
  <c r="J7" i="35"/>
  <c r="J31" i="35" s="1"/>
  <c r="F7" i="36"/>
  <c r="F6" i="45"/>
  <c r="F6" i="49"/>
  <c r="F7" i="54"/>
  <c r="F11" i="54" s="1"/>
  <c r="F6" i="57"/>
  <c r="F9" i="56"/>
  <c r="F6" i="61"/>
  <c r="F7" i="62"/>
  <c r="F10" i="62" s="1"/>
  <c r="F10" i="64"/>
  <c r="F6" i="69"/>
  <c r="F6" i="73"/>
  <c r="F6" i="77"/>
  <c r="F6" i="81"/>
  <c r="F6" i="85"/>
  <c r="F7" i="86"/>
  <c r="F13" i="86" s="1"/>
  <c r="F9" i="88"/>
  <c r="F7" i="90"/>
  <c r="F14" i="90" s="1"/>
  <c r="F7" i="94"/>
  <c r="F11" i="94" s="1"/>
  <c r="F7" i="100"/>
  <c r="J7" i="107"/>
  <c r="J50" i="107" s="1"/>
  <c r="F7" i="110"/>
  <c r="F11" i="110" s="1"/>
  <c r="F6" i="121"/>
  <c r="F7" i="122"/>
  <c r="F12" i="122" s="1"/>
  <c r="F6" i="125"/>
  <c r="F7" i="124"/>
  <c r="F6" i="137"/>
  <c r="F7" i="138"/>
  <c r="F11" i="138" s="1"/>
  <c r="F6" i="141"/>
  <c r="F7" i="142"/>
  <c r="F17" i="142" s="1"/>
  <c r="F6" i="145"/>
  <c r="F6" i="149"/>
  <c r="F9" i="148"/>
  <c r="F7" i="150"/>
  <c r="F12" i="150" s="1"/>
  <c r="F6" i="153"/>
  <c r="J7" i="155"/>
  <c r="J16" i="155" s="1"/>
  <c r="F6" i="157"/>
  <c r="F7" i="156"/>
  <c r="F6" i="165"/>
  <c r="F7" i="166"/>
  <c r="F13" i="166" s="1"/>
  <c r="J7" i="167"/>
  <c r="J18" i="167" s="1"/>
  <c r="F6" i="169"/>
  <c r="F7" i="168"/>
  <c r="F7" i="174"/>
  <c r="F13" i="174" s="1"/>
  <c r="F6" i="181"/>
  <c r="F7" i="182"/>
  <c r="F13" i="182" s="1"/>
  <c r="F6" i="189"/>
  <c r="F13" i="188"/>
  <c r="F7" i="194"/>
  <c r="F14" i="194" s="1"/>
  <c r="F6" i="197"/>
  <c r="F6" i="201"/>
  <c r="F6" i="205"/>
  <c r="F9" i="208"/>
  <c r="F6" i="213"/>
  <c r="F7" i="214"/>
  <c r="F11" i="214" s="1"/>
  <c r="F9" i="228"/>
  <c r="F6" i="233"/>
  <c r="F6" i="241"/>
  <c r="F7" i="246"/>
  <c r="F11" i="246" s="1"/>
  <c r="F7" i="250"/>
  <c r="F12" i="250" s="1"/>
  <c r="F7" i="254"/>
  <c r="F11" i="254" s="1"/>
  <c r="F6" i="257"/>
  <c r="F7" i="258"/>
  <c r="F11" i="258" s="1"/>
  <c r="F7" i="262"/>
  <c r="F11" i="262" s="1"/>
  <c r="F6" i="265"/>
  <c r="F7" i="270"/>
  <c r="F13" i="270" s="1"/>
  <c r="F6" i="277"/>
  <c r="F6" i="281"/>
  <c r="F7" i="282"/>
  <c r="F11" i="282" s="1"/>
  <c r="F7" i="286"/>
  <c r="F14" i="286" s="1"/>
  <c r="F6" i="301"/>
  <c r="F11" i="300"/>
  <c r="F7" i="302"/>
  <c r="F11" i="302" s="1"/>
  <c r="F6" i="305"/>
  <c r="F7" i="306"/>
  <c r="F12" i="306" s="1"/>
  <c r="F6" i="309"/>
  <c r="F10" i="308"/>
  <c r="F11" i="312"/>
  <c r="F7" i="314"/>
  <c r="F14" i="314" s="1"/>
  <c r="F6" i="317"/>
  <c r="F7" i="316"/>
  <c r="F6" i="321"/>
  <c r="F7" i="338"/>
  <c r="F11" i="338" s="1"/>
  <c r="J7" i="151"/>
  <c r="J18" i="151" s="1"/>
  <c r="J7" i="147"/>
  <c r="J23" i="147" s="1"/>
  <c r="J7" i="143"/>
  <c r="J17" i="143" s="1"/>
  <c r="J7" i="139"/>
  <c r="J18" i="139" s="1"/>
  <c r="J7" i="135"/>
  <c r="J11" i="135" s="1"/>
  <c r="J7" i="131"/>
  <c r="J17" i="131" s="1"/>
  <c r="J7" i="127"/>
  <c r="J37" i="127" s="1"/>
  <c r="J7" i="123"/>
  <c r="J17" i="123" s="1"/>
  <c r="J7" i="119"/>
  <c r="J25" i="119" s="1"/>
  <c r="J7" i="115"/>
  <c r="J15" i="115" s="1"/>
  <c r="J7" i="111"/>
  <c r="J13" i="111" s="1"/>
  <c r="J7" i="103"/>
  <c r="J16" i="103" s="1"/>
  <c r="J7" i="99"/>
  <c r="J14" i="99" s="1"/>
  <c r="J7" i="95"/>
  <c r="J17" i="95" s="1"/>
  <c r="J7" i="91"/>
  <c r="J21" i="91" s="1"/>
  <c r="J7" i="87"/>
  <c r="J22" i="87" s="1"/>
  <c r="J7" i="83"/>
  <c r="J14" i="83" s="1"/>
  <c r="J7" i="79"/>
  <c r="J18" i="79" s="1"/>
  <c r="J7" i="75"/>
  <c r="J26" i="75" s="1"/>
  <c r="J7" i="71"/>
  <c r="J14" i="71" s="1"/>
  <c r="J7" i="67"/>
  <c r="J16" i="67" s="1"/>
  <c r="J7" i="63"/>
  <c r="J15" i="63" s="1"/>
  <c r="J7" i="59"/>
  <c r="J19" i="59" s="1"/>
  <c r="J7" i="55"/>
  <c r="J18" i="55" s="1"/>
  <c r="J7" i="51"/>
  <c r="J20" i="51" s="1"/>
  <c r="J7" i="47"/>
  <c r="J21" i="47" s="1"/>
  <c r="J7" i="43"/>
  <c r="J27" i="43" s="1"/>
  <c r="J7" i="39"/>
  <c r="J18" i="39" s="1"/>
  <c r="J7" i="27"/>
  <c r="J16" i="27" s="1"/>
  <c r="F7" i="50"/>
  <c r="F14" i="50" s="1"/>
  <c r="P21" i="343"/>
  <c r="O21" i="343"/>
  <c r="N21" i="343"/>
  <c r="P7" i="343"/>
  <c r="N7" i="343"/>
  <c r="O7" i="343"/>
  <c r="J7" i="342"/>
  <c r="G13" i="342"/>
  <c r="K7" i="342"/>
  <c r="L7" i="342"/>
  <c r="J7" i="340"/>
  <c r="K7" i="340"/>
  <c r="L7" i="340"/>
  <c r="L6" i="341"/>
  <c r="K6" i="341"/>
  <c r="J6" i="341"/>
  <c r="O15" i="339"/>
  <c r="N15" i="339"/>
  <c r="P15" i="339"/>
  <c r="P7" i="339"/>
  <c r="N7" i="339"/>
  <c r="O7" i="339"/>
  <c r="J11" i="338"/>
  <c r="K11" i="338"/>
  <c r="L11" i="338"/>
  <c r="K7" i="338"/>
  <c r="L7" i="338"/>
  <c r="J7" i="338"/>
  <c r="J7" i="336"/>
  <c r="K7" i="336"/>
  <c r="L7" i="336"/>
  <c r="K6" i="337"/>
  <c r="L6" i="337"/>
  <c r="J6" i="337"/>
  <c r="O30" i="335"/>
  <c r="N30" i="335"/>
  <c r="P30" i="335"/>
  <c r="P7" i="335"/>
  <c r="N7" i="335"/>
  <c r="O7" i="335"/>
  <c r="K19" i="334"/>
  <c r="L19" i="334"/>
  <c r="J19" i="334"/>
  <c r="K7" i="334"/>
  <c r="L7" i="334"/>
  <c r="J7" i="334"/>
  <c r="K7" i="332"/>
  <c r="K9" i="332"/>
  <c r="J9" i="332"/>
  <c r="L9" i="332"/>
  <c r="L7" i="332"/>
  <c r="J7" i="332"/>
  <c r="J6" i="333"/>
  <c r="L6" i="333"/>
  <c r="K6" i="333"/>
  <c r="P7" i="331"/>
  <c r="P15" i="331"/>
  <c r="N7" i="331"/>
  <c r="O7" i="331"/>
  <c r="N15" i="331"/>
  <c r="O15" i="331"/>
  <c r="J7" i="330"/>
  <c r="K7" i="330"/>
  <c r="G11" i="330"/>
  <c r="L7" i="330"/>
  <c r="J7" i="328"/>
  <c r="K7" i="328"/>
  <c r="L7" i="328"/>
  <c r="L6" i="329"/>
  <c r="J6" i="329"/>
  <c r="K6" i="329"/>
  <c r="O14" i="327"/>
  <c r="N14" i="327"/>
  <c r="P14" i="327"/>
  <c r="P7" i="327"/>
  <c r="N7" i="327"/>
  <c r="O7" i="327"/>
  <c r="L7" i="326"/>
  <c r="G10" i="326"/>
  <c r="K7" i="326"/>
  <c r="J7" i="326"/>
  <c r="J7" i="324"/>
  <c r="K7" i="324"/>
  <c r="L7" i="324"/>
  <c r="J6" i="325"/>
  <c r="K6" i="325"/>
  <c r="L6" i="325"/>
  <c r="O15" i="323"/>
  <c r="N15" i="323"/>
  <c r="P15" i="323"/>
  <c r="P7" i="323"/>
  <c r="N7" i="323"/>
  <c r="O7" i="323"/>
  <c r="K11" i="322"/>
  <c r="J11" i="322"/>
  <c r="L11" i="322"/>
  <c r="K7" i="322"/>
  <c r="L7" i="322"/>
  <c r="J7" i="322"/>
  <c r="L9" i="320"/>
  <c r="K9" i="320"/>
  <c r="J9" i="320"/>
  <c r="K7" i="320"/>
  <c r="L7" i="320"/>
  <c r="J7" i="320"/>
  <c r="J6" i="321"/>
  <c r="L6" i="321"/>
  <c r="K6" i="321"/>
  <c r="P7" i="319"/>
  <c r="P24" i="319"/>
  <c r="N7" i="319"/>
  <c r="O7" i="319"/>
  <c r="N24" i="319"/>
  <c r="O24" i="319"/>
  <c r="L19" i="318"/>
  <c r="K19" i="318"/>
  <c r="J19" i="318"/>
  <c r="K7" i="318"/>
  <c r="L7" i="318"/>
  <c r="J7" i="318"/>
  <c r="K7" i="316"/>
  <c r="L13" i="316"/>
  <c r="L7" i="316"/>
  <c r="J7" i="316"/>
  <c r="J13" i="316"/>
  <c r="K13" i="316"/>
  <c r="L6" i="317"/>
  <c r="J6" i="317"/>
  <c r="K6" i="317"/>
  <c r="O23" i="315"/>
  <c r="N23" i="315"/>
  <c r="P23" i="315"/>
  <c r="P7" i="315"/>
  <c r="N7" i="315"/>
  <c r="O7" i="315"/>
  <c r="L14" i="314"/>
  <c r="K14" i="314"/>
  <c r="J14" i="314"/>
  <c r="J7" i="314"/>
  <c r="K7" i="314"/>
  <c r="L7" i="314"/>
  <c r="L11" i="312"/>
  <c r="J11" i="312"/>
  <c r="K11" i="312"/>
  <c r="L7" i="312"/>
  <c r="J7" i="312"/>
  <c r="K7" i="312"/>
  <c r="K6" i="313"/>
  <c r="L6" i="313"/>
  <c r="J6" i="313"/>
  <c r="O22" i="311"/>
  <c r="P22" i="311"/>
  <c r="N22" i="311"/>
  <c r="P7" i="311"/>
  <c r="N7" i="311"/>
  <c r="O7" i="311"/>
  <c r="L7" i="310"/>
  <c r="G13" i="310"/>
  <c r="K7" i="310"/>
  <c r="J7" i="310"/>
  <c r="L10" i="308"/>
  <c r="J10" i="308"/>
  <c r="K10" i="308"/>
  <c r="K7" i="308"/>
  <c r="L7" i="308"/>
  <c r="J7" i="308"/>
  <c r="J6" i="309"/>
  <c r="L6" i="309"/>
  <c r="K6" i="309"/>
  <c r="O18" i="307"/>
  <c r="N18" i="307"/>
  <c r="P18" i="307"/>
  <c r="P7" i="307"/>
  <c r="N7" i="307"/>
  <c r="O7" i="307"/>
  <c r="J12" i="306"/>
  <c r="K12" i="306"/>
  <c r="L12" i="306"/>
  <c r="J7" i="306"/>
  <c r="L7" i="306"/>
  <c r="K7" i="306"/>
  <c r="L7" i="304"/>
  <c r="K7" i="304"/>
  <c r="J7" i="304"/>
  <c r="L6" i="305"/>
  <c r="K6" i="305"/>
  <c r="J6" i="305"/>
  <c r="O18" i="303"/>
  <c r="N18" i="303"/>
  <c r="P18" i="303"/>
  <c r="P7" i="303"/>
  <c r="N7" i="303"/>
  <c r="O7" i="303"/>
  <c r="K11" i="302"/>
  <c r="L11" i="302"/>
  <c r="J11" i="302"/>
  <c r="K7" i="302"/>
  <c r="L7" i="302"/>
  <c r="J7" i="302"/>
  <c r="L11" i="300"/>
  <c r="K7" i="300"/>
  <c r="J11" i="300"/>
  <c r="K11" i="300"/>
  <c r="L7" i="300"/>
  <c r="J7" i="300"/>
  <c r="J6" i="301"/>
  <c r="L6" i="301"/>
  <c r="K6" i="301"/>
  <c r="O11" i="299"/>
  <c r="N11" i="299"/>
  <c r="P11" i="299"/>
  <c r="P7" i="299"/>
  <c r="N7" i="299"/>
  <c r="O7" i="299"/>
  <c r="K10" i="298"/>
  <c r="J10" i="298"/>
  <c r="L10" i="298"/>
  <c r="K7" i="298"/>
  <c r="L7" i="298"/>
  <c r="J7" i="298"/>
  <c r="L7" i="296"/>
  <c r="K7" i="296"/>
  <c r="J7" i="296"/>
  <c r="L6" i="297"/>
  <c r="K6" i="297"/>
  <c r="J6" i="297"/>
  <c r="O19" i="295"/>
  <c r="N19" i="295"/>
  <c r="P19" i="295"/>
  <c r="P7" i="295"/>
  <c r="N7" i="295"/>
  <c r="O7" i="295"/>
  <c r="J7" i="294"/>
  <c r="G13" i="294"/>
  <c r="L7" i="294"/>
  <c r="K7" i="294"/>
  <c r="J7" i="292"/>
  <c r="K7" i="292"/>
  <c r="L7" i="292"/>
  <c r="L6" i="293"/>
  <c r="K6" i="293"/>
  <c r="J6" i="293"/>
  <c r="O18" i="291"/>
  <c r="N18" i="291"/>
  <c r="P18" i="291"/>
  <c r="P7" i="291"/>
  <c r="N7" i="291"/>
  <c r="O7" i="291"/>
  <c r="K7" i="290"/>
  <c r="J7" i="290"/>
  <c r="G12" i="290"/>
  <c r="L7" i="290"/>
  <c r="J7" i="288"/>
  <c r="K7" i="288"/>
  <c r="L7" i="288"/>
  <c r="L6" i="289"/>
  <c r="K6" i="289"/>
  <c r="J6" i="289"/>
  <c r="O38" i="287"/>
  <c r="N38" i="287"/>
  <c r="P38" i="287"/>
  <c r="P7" i="287"/>
  <c r="N7" i="287"/>
  <c r="O7" i="287"/>
  <c r="L14" i="286"/>
  <c r="K14" i="286"/>
  <c r="J14" i="286"/>
  <c r="J7" i="286"/>
  <c r="K7" i="286"/>
  <c r="L7" i="286"/>
  <c r="K7" i="284"/>
  <c r="J7" i="284"/>
  <c r="L7" i="284"/>
  <c r="L6" i="285"/>
  <c r="K6" i="285"/>
  <c r="J6" i="285"/>
  <c r="O19" i="283"/>
  <c r="N19" i="283"/>
  <c r="P19" i="283"/>
  <c r="P7" i="283"/>
  <c r="N7" i="283"/>
  <c r="O7" i="283"/>
  <c r="J7" i="282"/>
  <c r="K7" i="282"/>
  <c r="E11" i="282"/>
  <c r="K11" i="282" s="1"/>
  <c r="L7" i="282"/>
  <c r="L7" i="280"/>
  <c r="K7" i="280"/>
  <c r="J7" i="280"/>
  <c r="L6" i="281"/>
  <c r="J6" i="281"/>
  <c r="K6" i="281"/>
  <c r="O30" i="279"/>
  <c r="N30" i="279"/>
  <c r="P30" i="279"/>
  <c r="P7" i="279"/>
  <c r="N7" i="279"/>
  <c r="O7" i="279"/>
  <c r="J7" i="278"/>
  <c r="G15" i="278"/>
  <c r="L7" i="278"/>
  <c r="K7" i="278"/>
  <c r="L10" i="276"/>
  <c r="J10" i="276"/>
  <c r="K10" i="276"/>
  <c r="K7" i="276"/>
  <c r="L7" i="276"/>
  <c r="J7" i="276"/>
  <c r="L6" i="277"/>
  <c r="J6" i="277"/>
  <c r="K6" i="277"/>
  <c r="O14" i="275"/>
  <c r="P7" i="275"/>
  <c r="N14" i="275"/>
  <c r="P14" i="275"/>
  <c r="N7" i="275"/>
  <c r="O7" i="275"/>
  <c r="K11" i="274"/>
  <c r="L11" i="274"/>
  <c r="J11" i="274"/>
  <c r="K7" i="274"/>
  <c r="L7" i="274"/>
  <c r="J7" i="274"/>
  <c r="J7" i="272"/>
  <c r="K7" i="272"/>
  <c r="L7" i="272"/>
  <c r="L6" i="273"/>
  <c r="K6" i="273"/>
  <c r="J6" i="273"/>
  <c r="P7" i="271"/>
  <c r="O18" i="271"/>
  <c r="P18" i="271"/>
  <c r="N18" i="271"/>
  <c r="N7" i="271"/>
  <c r="O7" i="271"/>
  <c r="J7" i="270"/>
  <c r="G13" i="270"/>
  <c r="L7" i="270"/>
  <c r="K7" i="270"/>
  <c r="J7" i="268"/>
  <c r="K7" i="268"/>
  <c r="L7" i="268"/>
  <c r="L6" i="269"/>
  <c r="K6" i="269"/>
  <c r="J6" i="269"/>
  <c r="O15" i="267"/>
  <c r="N15" i="267"/>
  <c r="P15" i="267"/>
  <c r="P7" i="267"/>
  <c r="N7" i="267"/>
  <c r="O7" i="267"/>
  <c r="J7" i="266"/>
  <c r="K7" i="266"/>
  <c r="G11" i="266"/>
  <c r="L7" i="266"/>
  <c r="J7" i="264"/>
  <c r="K7" i="264"/>
  <c r="L7" i="264"/>
  <c r="K6" i="265"/>
  <c r="L6" i="265"/>
  <c r="J6" i="265"/>
  <c r="O19" i="263"/>
  <c r="P19" i="263"/>
  <c r="N19" i="263"/>
  <c r="P7" i="263"/>
  <c r="N7" i="263"/>
  <c r="O7" i="263"/>
  <c r="J7" i="262"/>
  <c r="K7" i="262"/>
  <c r="G11" i="262"/>
  <c r="L7" i="262"/>
  <c r="J7" i="260"/>
  <c r="L9" i="260"/>
  <c r="K9" i="260"/>
  <c r="J9" i="260"/>
  <c r="K7" i="260"/>
  <c r="L7" i="260"/>
  <c r="J6" i="261"/>
  <c r="L6" i="261"/>
  <c r="K6" i="261"/>
  <c r="O21" i="259"/>
  <c r="N21" i="259"/>
  <c r="P21" i="259"/>
  <c r="P7" i="259"/>
  <c r="N7" i="259"/>
  <c r="O7" i="259"/>
  <c r="J7" i="258"/>
  <c r="G11" i="258"/>
  <c r="K7" i="258"/>
  <c r="L7" i="258"/>
  <c r="K9" i="256"/>
  <c r="J9" i="256"/>
  <c r="L9" i="256"/>
  <c r="K7" i="256"/>
  <c r="L7" i="256"/>
  <c r="J7" i="256"/>
  <c r="K6" i="257"/>
  <c r="L6" i="257"/>
  <c r="J6" i="257"/>
  <c r="O20" i="255"/>
  <c r="N20" i="255"/>
  <c r="P20" i="255"/>
  <c r="P7" i="255"/>
  <c r="N7" i="255"/>
  <c r="O7" i="255"/>
  <c r="J11" i="254"/>
  <c r="K11" i="254"/>
  <c r="L11" i="254"/>
  <c r="K7" i="254"/>
  <c r="L7" i="254"/>
  <c r="J7" i="254"/>
  <c r="J7" i="252"/>
  <c r="K7" i="252"/>
  <c r="L7" i="252"/>
  <c r="K6" i="253"/>
  <c r="L6" i="253"/>
  <c r="J6" i="253"/>
  <c r="O17" i="251"/>
  <c r="P17" i="251"/>
  <c r="N17" i="251"/>
  <c r="P7" i="251"/>
  <c r="N7" i="251"/>
  <c r="O7" i="251"/>
  <c r="K7" i="250"/>
  <c r="J7" i="250"/>
  <c r="G12" i="250"/>
  <c r="L7" i="250"/>
  <c r="K7" i="248"/>
  <c r="L7" i="248"/>
  <c r="J7" i="248"/>
  <c r="L6" i="249"/>
  <c r="K6" i="249"/>
  <c r="J6" i="249"/>
  <c r="O13" i="247"/>
  <c r="N13" i="247"/>
  <c r="P13" i="247"/>
  <c r="P7" i="247"/>
  <c r="N7" i="247"/>
  <c r="O7" i="247"/>
  <c r="L7" i="246"/>
  <c r="K7" i="246"/>
  <c r="G11" i="246"/>
  <c r="J7" i="246"/>
  <c r="J7" i="244"/>
  <c r="K7" i="244"/>
  <c r="L7" i="244"/>
  <c r="K6" i="245"/>
  <c r="L6" i="245"/>
  <c r="J6" i="245"/>
  <c r="O18" i="243"/>
  <c r="N18" i="243"/>
  <c r="P18" i="243"/>
  <c r="P7" i="243"/>
  <c r="N7" i="243"/>
  <c r="O7" i="243"/>
  <c r="J7" i="242"/>
  <c r="G11" i="242"/>
  <c r="L7" i="242"/>
  <c r="K7" i="242"/>
  <c r="J7" i="240"/>
  <c r="K7" i="240"/>
  <c r="L7" i="240"/>
  <c r="K6" i="241"/>
  <c r="J6" i="241"/>
  <c r="L6" i="241"/>
  <c r="O16" i="239"/>
  <c r="P16" i="239"/>
  <c r="N16" i="239"/>
  <c r="P7" i="239"/>
  <c r="N7" i="239"/>
  <c r="O7" i="239"/>
  <c r="K12" i="238"/>
  <c r="L12" i="238"/>
  <c r="J12" i="238"/>
  <c r="J7" i="238"/>
  <c r="K7" i="238"/>
  <c r="L7" i="238"/>
  <c r="J7" i="236"/>
  <c r="K7" i="236"/>
  <c r="L7" i="236"/>
  <c r="L6" i="237"/>
  <c r="K6" i="237"/>
  <c r="J6" i="237"/>
  <c r="O15" i="235"/>
  <c r="N15" i="235"/>
  <c r="P15" i="235"/>
  <c r="P7" i="235"/>
  <c r="N7" i="235"/>
  <c r="O7" i="235"/>
  <c r="J11" i="234"/>
  <c r="K11" i="234"/>
  <c r="L11" i="234"/>
  <c r="K7" i="234"/>
  <c r="L7" i="234"/>
  <c r="J7" i="234"/>
  <c r="K7" i="232"/>
  <c r="J7" i="232"/>
  <c r="L7" i="232"/>
  <c r="K6" i="233"/>
  <c r="J6" i="233"/>
  <c r="L6" i="233"/>
  <c r="O12" i="231"/>
  <c r="P12" i="231"/>
  <c r="N12" i="231"/>
  <c r="P7" i="231"/>
  <c r="N7" i="231"/>
  <c r="O7" i="231"/>
  <c r="L7" i="230"/>
  <c r="G10" i="230"/>
  <c r="K7" i="230"/>
  <c r="J7" i="230"/>
  <c r="J9" i="228"/>
  <c r="K9" i="228"/>
  <c r="L9" i="228"/>
  <c r="K7" i="228"/>
  <c r="L7" i="228"/>
  <c r="J7" i="228"/>
  <c r="L6" i="229"/>
  <c r="K6" i="229"/>
  <c r="J6" i="229"/>
  <c r="O21" i="227"/>
  <c r="N21" i="227"/>
  <c r="P21" i="227"/>
  <c r="P7" i="227"/>
  <c r="N7" i="227"/>
  <c r="O7" i="227"/>
  <c r="L14" i="226"/>
  <c r="K14" i="226"/>
  <c r="J14" i="226"/>
  <c r="J7" i="226"/>
  <c r="K7" i="226"/>
  <c r="L7" i="226"/>
  <c r="J9" i="224"/>
  <c r="L9" i="224"/>
  <c r="K9" i="224"/>
  <c r="K7" i="224"/>
  <c r="L7" i="224"/>
  <c r="J7" i="224"/>
  <c r="L6" i="225"/>
  <c r="K6" i="225"/>
  <c r="J6" i="225"/>
  <c r="P7" i="223"/>
  <c r="P23" i="223"/>
  <c r="N7" i="223"/>
  <c r="O7" i="223"/>
  <c r="N23" i="223"/>
  <c r="O23" i="223"/>
  <c r="L7" i="222"/>
  <c r="J7" i="222"/>
  <c r="G12" i="222"/>
  <c r="K7" i="222"/>
  <c r="L9" i="220"/>
  <c r="K9" i="220"/>
  <c r="J9" i="220"/>
  <c r="K7" i="220"/>
  <c r="L7" i="220"/>
  <c r="J7" i="220"/>
  <c r="L6" i="221"/>
  <c r="J6" i="221"/>
  <c r="K6" i="221"/>
  <c r="O19" i="219"/>
  <c r="N19" i="219"/>
  <c r="P19" i="219"/>
  <c r="P7" i="219"/>
  <c r="N7" i="219"/>
  <c r="O7" i="219"/>
  <c r="K7" i="218"/>
  <c r="J7" i="218"/>
  <c r="G18" i="218"/>
  <c r="L7" i="218"/>
  <c r="E18" i="218"/>
  <c r="J7" i="216"/>
  <c r="L10" i="216"/>
  <c r="J10" i="216"/>
  <c r="K10" i="216"/>
  <c r="K7" i="216"/>
  <c r="L7" i="216"/>
  <c r="L6" i="217"/>
  <c r="K6" i="217"/>
  <c r="J6" i="217"/>
  <c r="O13" i="215"/>
  <c r="N13" i="215"/>
  <c r="P13" i="215"/>
  <c r="P7" i="215"/>
  <c r="N7" i="215"/>
  <c r="O7" i="215"/>
  <c r="J7" i="214"/>
  <c r="K7" i="214"/>
  <c r="G11" i="214"/>
  <c r="L7" i="214"/>
  <c r="L10" i="212"/>
  <c r="J10" i="212"/>
  <c r="K10" i="212"/>
  <c r="L7" i="212"/>
  <c r="K7" i="212"/>
  <c r="J7" i="212"/>
  <c r="J6" i="213"/>
  <c r="K6" i="213"/>
  <c r="L6" i="213"/>
  <c r="O22" i="211"/>
  <c r="P22" i="211"/>
  <c r="N22" i="211"/>
  <c r="P7" i="211"/>
  <c r="N7" i="211"/>
  <c r="O7" i="211"/>
  <c r="K7" i="210"/>
  <c r="J7" i="210"/>
  <c r="G12" i="210"/>
  <c r="L7" i="210"/>
  <c r="J9" i="208"/>
  <c r="K9" i="208"/>
  <c r="L9" i="208"/>
  <c r="L7" i="208"/>
  <c r="K7" i="208"/>
  <c r="J7" i="208"/>
  <c r="L6" i="209"/>
  <c r="K6" i="209"/>
  <c r="J6" i="209"/>
  <c r="N17" i="207"/>
  <c r="O17" i="207"/>
  <c r="P17" i="207"/>
  <c r="P7" i="207"/>
  <c r="N7" i="207"/>
  <c r="O7" i="207"/>
  <c r="K7" i="206"/>
  <c r="J7" i="206"/>
  <c r="G12" i="206"/>
  <c r="L7" i="206"/>
  <c r="J7" i="204"/>
  <c r="K7" i="204"/>
  <c r="L7" i="204"/>
  <c r="K6" i="205"/>
  <c r="L6" i="205"/>
  <c r="J6" i="205"/>
  <c r="P18" i="203"/>
  <c r="N18" i="203"/>
  <c r="O18" i="203"/>
  <c r="L7" i="202"/>
  <c r="K7" i="202"/>
  <c r="G11" i="202"/>
  <c r="J7" i="202"/>
  <c r="K7" i="200"/>
  <c r="L7" i="200"/>
  <c r="J7" i="200"/>
  <c r="K6" i="201"/>
  <c r="L6" i="201"/>
  <c r="J6" i="201"/>
  <c r="O12" i="199"/>
  <c r="N12" i="199"/>
  <c r="P12" i="199"/>
  <c r="P7" i="199"/>
  <c r="N7" i="199"/>
  <c r="O7" i="199"/>
  <c r="K7" i="198"/>
  <c r="G10" i="198"/>
  <c r="L7" i="198"/>
  <c r="J7" i="198"/>
  <c r="J7" i="196"/>
  <c r="K7" i="196"/>
  <c r="L7" i="196"/>
  <c r="L6" i="197"/>
  <c r="K6" i="197"/>
  <c r="J6" i="197"/>
  <c r="P7" i="195"/>
  <c r="N7" i="195"/>
  <c r="O7" i="195"/>
  <c r="L14" i="194"/>
  <c r="P19" i="195" s="1"/>
  <c r="K14" i="194"/>
  <c r="O19" i="195" s="1"/>
  <c r="J14" i="194"/>
  <c r="N19" i="195" s="1"/>
  <c r="J7" i="194"/>
  <c r="K7" i="194"/>
  <c r="L7" i="194"/>
  <c r="J7" i="192"/>
  <c r="K7" i="192"/>
  <c r="L7" i="192"/>
  <c r="J6" i="193"/>
  <c r="L6" i="193"/>
  <c r="K6" i="193"/>
  <c r="N17" i="191"/>
  <c r="O17" i="191"/>
  <c r="P17" i="191"/>
  <c r="P7" i="191"/>
  <c r="N7" i="191"/>
  <c r="O7" i="191"/>
  <c r="K7" i="190"/>
  <c r="J7" i="190"/>
  <c r="G12" i="190"/>
  <c r="L7" i="190"/>
  <c r="J13" i="188"/>
  <c r="L13" i="188"/>
  <c r="K13" i="188"/>
  <c r="L7" i="188"/>
  <c r="K7" i="188"/>
  <c r="J7" i="188"/>
  <c r="K6" i="189"/>
  <c r="L6" i="189"/>
  <c r="J6" i="189"/>
  <c r="O18" i="187"/>
  <c r="N18" i="187"/>
  <c r="P18" i="187"/>
  <c r="P7" i="187"/>
  <c r="N7" i="187"/>
  <c r="O7" i="187"/>
  <c r="J12" i="186"/>
  <c r="L12" i="186"/>
  <c r="K12" i="186"/>
  <c r="J7" i="186"/>
  <c r="K7" i="186"/>
  <c r="L7" i="186"/>
  <c r="L12" i="184"/>
  <c r="K12" i="184"/>
  <c r="J12" i="184"/>
  <c r="K7" i="184"/>
  <c r="L7" i="184"/>
  <c r="J7" i="184"/>
  <c r="J6" i="185"/>
  <c r="K6" i="185"/>
  <c r="L6" i="185"/>
  <c r="P7" i="183"/>
  <c r="P25" i="183"/>
  <c r="N7" i="183"/>
  <c r="O7" i="183"/>
  <c r="N25" i="183"/>
  <c r="O25" i="183"/>
  <c r="J7" i="182"/>
  <c r="G13" i="182"/>
  <c r="K7" i="182"/>
  <c r="L7" i="182"/>
  <c r="L10" i="180"/>
  <c r="J7" i="180"/>
  <c r="K10" i="180"/>
  <c r="J10" i="180"/>
  <c r="K7" i="180"/>
  <c r="L7" i="180"/>
  <c r="J6" i="181"/>
  <c r="K6" i="181"/>
  <c r="L6" i="181"/>
  <c r="O24" i="179"/>
  <c r="P24" i="179"/>
  <c r="N24" i="179"/>
  <c r="P7" i="179"/>
  <c r="N7" i="179"/>
  <c r="O7" i="179"/>
  <c r="L7" i="178"/>
  <c r="G12" i="178"/>
  <c r="J7" i="178"/>
  <c r="K7" i="178"/>
  <c r="K7" i="176"/>
  <c r="L9" i="176"/>
  <c r="K9" i="176"/>
  <c r="J9" i="176"/>
  <c r="L7" i="176"/>
  <c r="J7" i="176"/>
  <c r="L6" i="177"/>
  <c r="J6" i="177"/>
  <c r="K6" i="177"/>
  <c r="N54" i="175"/>
  <c r="O54" i="175"/>
  <c r="P54" i="175"/>
  <c r="P7" i="175"/>
  <c r="N7" i="175"/>
  <c r="O7" i="175"/>
  <c r="K7" i="174"/>
  <c r="G13" i="174"/>
  <c r="J7" i="174"/>
  <c r="L7" i="174"/>
  <c r="J10" i="172"/>
  <c r="J7" i="172"/>
  <c r="L10" i="172"/>
  <c r="K10" i="172"/>
  <c r="L7" i="172"/>
  <c r="K7" i="172"/>
  <c r="L6" i="173"/>
  <c r="J6" i="173"/>
  <c r="K6" i="173"/>
  <c r="P7" i="171"/>
  <c r="O7" i="171"/>
  <c r="K17" i="171"/>
  <c r="N7" i="171"/>
  <c r="J7" i="170"/>
  <c r="K7" i="170"/>
  <c r="G11" i="170"/>
  <c r="L7" i="170"/>
  <c r="L11" i="168"/>
  <c r="J11" i="168"/>
  <c r="K11" i="168"/>
  <c r="L7" i="168"/>
  <c r="J7" i="168"/>
  <c r="K7" i="168"/>
  <c r="K6" i="169"/>
  <c r="L6" i="169"/>
  <c r="J6" i="169"/>
  <c r="O7" i="167"/>
  <c r="N7" i="167"/>
  <c r="K18" i="167"/>
  <c r="P7" i="167"/>
  <c r="L13" i="166"/>
  <c r="K13" i="166"/>
  <c r="J13" i="166"/>
  <c r="K7" i="166"/>
  <c r="J7" i="166"/>
  <c r="L7" i="166"/>
  <c r="L9" i="164"/>
  <c r="J9" i="164"/>
  <c r="K9" i="164"/>
  <c r="J7" i="164"/>
  <c r="L7" i="164"/>
  <c r="K7" i="164"/>
  <c r="K6" i="165"/>
  <c r="L6" i="165"/>
  <c r="J6" i="165"/>
  <c r="O7" i="163"/>
  <c r="K19" i="163"/>
  <c r="N7" i="163"/>
  <c r="P7" i="163"/>
  <c r="L7" i="162"/>
  <c r="K7" i="162"/>
  <c r="G11" i="162"/>
  <c r="J7" i="162"/>
  <c r="J7" i="160"/>
  <c r="J9" i="160"/>
  <c r="K9" i="160"/>
  <c r="L9" i="160"/>
  <c r="K7" i="160"/>
  <c r="L7" i="160"/>
  <c r="L6" i="161"/>
  <c r="K6" i="161"/>
  <c r="J6" i="161"/>
  <c r="P7" i="159"/>
  <c r="K26" i="159"/>
  <c r="O7" i="159"/>
  <c r="N7" i="159"/>
  <c r="J7" i="158"/>
  <c r="L7" i="158"/>
  <c r="G15" i="158"/>
  <c r="K7" i="158"/>
  <c r="K12" i="156"/>
  <c r="J12" i="156"/>
  <c r="L12" i="156"/>
  <c r="J7" i="156"/>
  <c r="L7" i="156"/>
  <c r="K7" i="156"/>
  <c r="L6" i="157"/>
  <c r="K6" i="157"/>
  <c r="J6" i="157"/>
  <c r="O7" i="155"/>
  <c r="K16" i="155"/>
  <c r="N7" i="155"/>
  <c r="P7" i="155"/>
  <c r="J7" i="154"/>
  <c r="G10" i="154"/>
  <c r="L7" i="154"/>
  <c r="K7" i="154"/>
  <c r="K9" i="152"/>
  <c r="L9" i="152"/>
  <c r="J9" i="152"/>
  <c r="L7" i="152"/>
  <c r="J7" i="152"/>
  <c r="K7" i="152"/>
  <c r="K6" i="153"/>
  <c r="L6" i="153"/>
  <c r="J6" i="153"/>
  <c r="P7" i="151"/>
  <c r="O7" i="151"/>
  <c r="K18" i="151"/>
  <c r="N7" i="151"/>
  <c r="K7" i="150"/>
  <c r="J7" i="150"/>
  <c r="G12" i="150"/>
  <c r="L7" i="150"/>
  <c r="K9" i="148"/>
  <c r="J9" i="148"/>
  <c r="L9" i="148"/>
  <c r="K7" i="148"/>
  <c r="L7" i="148"/>
  <c r="J7" i="148"/>
  <c r="L6" i="149"/>
  <c r="K6" i="149"/>
  <c r="J6" i="149"/>
  <c r="N7" i="147"/>
  <c r="O7" i="147"/>
  <c r="K23" i="147"/>
  <c r="P7" i="147"/>
  <c r="L7" i="146"/>
  <c r="K7" i="146"/>
  <c r="G11" i="146"/>
  <c r="J7" i="146"/>
  <c r="K7" i="144"/>
  <c r="L7" i="144"/>
  <c r="J7" i="144"/>
  <c r="J6" i="145"/>
  <c r="K6" i="145"/>
  <c r="L6" i="145"/>
  <c r="P7" i="143"/>
  <c r="K17" i="143"/>
  <c r="O7" i="143"/>
  <c r="N7" i="143"/>
  <c r="J7" i="142"/>
  <c r="G17" i="142"/>
  <c r="L7" i="142"/>
  <c r="K7" i="142"/>
  <c r="J7" i="140"/>
  <c r="K7" i="140"/>
  <c r="L7" i="140"/>
  <c r="L6" i="141"/>
  <c r="J6" i="141"/>
  <c r="K6" i="141"/>
  <c r="N7" i="139"/>
  <c r="O7" i="139"/>
  <c r="I18" i="139"/>
  <c r="O18" i="139" s="1"/>
  <c r="P7" i="139"/>
  <c r="L7" i="138"/>
  <c r="K7" i="138"/>
  <c r="G11" i="138"/>
  <c r="J7" i="138"/>
  <c r="K7" i="136"/>
  <c r="K14" i="136"/>
  <c r="L14" i="136"/>
  <c r="J14" i="136"/>
  <c r="L7" i="136"/>
  <c r="J7" i="136"/>
  <c r="L6" i="137"/>
  <c r="K6" i="137"/>
  <c r="J6" i="137"/>
  <c r="O11" i="135"/>
  <c r="N11" i="135"/>
  <c r="P11" i="135"/>
  <c r="O7" i="135"/>
  <c r="P7" i="135"/>
  <c r="N7" i="135"/>
  <c r="L7" i="134"/>
  <c r="G9" i="134"/>
  <c r="J7" i="134"/>
  <c r="K7" i="134"/>
  <c r="J7" i="132"/>
  <c r="J9" i="132"/>
  <c r="K9" i="132"/>
  <c r="L9" i="132"/>
  <c r="K7" i="132"/>
  <c r="L7" i="132"/>
  <c r="L6" i="133"/>
  <c r="K6" i="133"/>
  <c r="J6" i="133"/>
  <c r="P17" i="131"/>
  <c r="O17" i="131"/>
  <c r="N17" i="131"/>
  <c r="O7" i="131"/>
  <c r="P7" i="131"/>
  <c r="N7" i="131"/>
  <c r="K7" i="130"/>
  <c r="G10" i="130"/>
  <c r="L7" i="130"/>
  <c r="J7" i="130"/>
  <c r="K9" i="128"/>
  <c r="J7" i="128"/>
  <c r="J9" i="128"/>
  <c r="L9" i="128"/>
  <c r="L7" i="128"/>
  <c r="K7" i="128"/>
  <c r="J6" i="129"/>
  <c r="K6" i="129"/>
  <c r="L6" i="129"/>
  <c r="O7" i="127"/>
  <c r="N7" i="127"/>
  <c r="I37" i="127"/>
  <c r="O37" i="127" s="1"/>
  <c r="P7" i="127"/>
  <c r="K26" i="126"/>
  <c r="J26" i="126"/>
  <c r="L26" i="126"/>
  <c r="K7" i="126"/>
  <c r="L7" i="126"/>
  <c r="J7" i="126"/>
  <c r="L27" i="124"/>
  <c r="J27" i="124"/>
  <c r="K27" i="124"/>
  <c r="J7" i="124"/>
  <c r="L7" i="124"/>
  <c r="K7" i="124"/>
  <c r="L6" i="125"/>
  <c r="K6" i="125"/>
  <c r="J6" i="125"/>
  <c r="N7" i="123"/>
  <c r="O7" i="123"/>
  <c r="K17" i="123"/>
  <c r="P7" i="123"/>
  <c r="J12" i="122"/>
  <c r="L12" i="122"/>
  <c r="K12" i="122"/>
  <c r="J7" i="122"/>
  <c r="L7" i="122"/>
  <c r="K7" i="122"/>
  <c r="J7" i="120"/>
  <c r="K7" i="120"/>
  <c r="L7" i="120"/>
  <c r="J6" i="121"/>
  <c r="K6" i="121"/>
  <c r="L6" i="121"/>
  <c r="N7" i="119"/>
  <c r="O7" i="119"/>
  <c r="K25" i="119"/>
  <c r="P7" i="119"/>
  <c r="J7" i="118"/>
  <c r="G14" i="118"/>
  <c r="L7" i="118"/>
  <c r="K7" i="118"/>
  <c r="L7" i="116"/>
  <c r="L52" i="116"/>
  <c r="K7" i="116"/>
  <c r="J7" i="116"/>
  <c r="J52" i="116"/>
  <c r="K52" i="116"/>
  <c r="L6" i="117"/>
  <c r="K6" i="117"/>
  <c r="J6" i="117"/>
  <c r="N7" i="115"/>
  <c r="O7" i="115"/>
  <c r="K15" i="115"/>
  <c r="P7" i="115"/>
  <c r="K7" i="114"/>
  <c r="J7" i="114"/>
  <c r="G12" i="114"/>
  <c r="L7" i="114"/>
  <c r="L10" i="112"/>
  <c r="J7" i="112"/>
  <c r="J10" i="112"/>
  <c r="K10" i="112"/>
  <c r="L7" i="112"/>
  <c r="K7" i="112"/>
  <c r="L6" i="113"/>
  <c r="K6" i="113"/>
  <c r="J6" i="113"/>
  <c r="P7" i="111"/>
  <c r="O7" i="111"/>
  <c r="K13" i="111"/>
  <c r="N7" i="111"/>
  <c r="K7" i="110"/>
  <c r="G11" i="110"/>
  <c r="L7" i="110"/>
  <c r="J7" i="110"/>
  <c r="J7" i="108"/>
  <c r="K7" i="108"/>
  <c r="L7" i="108"/>
  <c r="K6" i="109"/>
  <c r="J6" i="109"/>
  <c r="L6" i="109"/>
  <c r="N7" i="107"/>
  <c r="O7" i="107"/>
  <c r="K50" i="107"/>
  <c r="P7" i="107"/>
  <c r="K7" i="106"/>
  <c r="J7" i="106"/>
  <c r="G20" i="106"/>
  <c r="L7" i="106"/>
  <c r="J10" i="104"/>
  <c r="J7" i="104"/>
  <c r="L10" i="104"/>
  <c r="K10" i="104"/>
  <c r="L7" i="104"/>
  <c r="K7" i="104"/>
  <c r="L6" i="105"/>
  <c r="K6" i="105"/>
  <c r="J6" i="105"/>
  <c r="P16" i="103"/>
  <c r="O16" i="103"/>
  <c r="N16" i="103"/>
  <c r="N7" i="103"/>
  <c r="P7" i="103"/>
  <c r="O7" i="103"/>
  <c r="K11" i="102"/>
  <c r="L11" i="102"/>
  <c r="J11" i="102"/>
  <c r="K7" i="102"/>
  <c r="L7" i="102"/>
  <c r="J7" i="102"/>
  <c r="J7" i="100"/>
  <c r="L10" i="100"/>
  <c r="J10" i="100"/>
  <c r="K10" i="100"/>
  <c r="K7" i="100"/>
  <c r="L7" i="100"/>
  <c r="K6" i="101"/>
  <c r="L6" i="101"/>
  <c r="J6" i="101"/>
  <c r="P14" i="99"/>
  <c r="O14" i="99"/>
  <c r="N14" i="99"/>
  <c r="N7" i="99"/>
  <c r="O7" i="99"/>
  <c r="P7" i="99"/>
  <c r="K7" i="98"/>
  <c r="G10" i="98"/>
  <c r="L7" i="98"/>
  <c r="J7" i="98"/>
  <c r="J9" i="96"/>
  <c r="K9" i="96"/>
  <c r="K7" i="96"/>
  <c r="L9" i="96"/>
  <c r="L7" i="96"/>
  <c r="J7" i="96"/>
  <c r="J6" i="97"/>
  <c r="K6" i="97"/>
  <c r="L6" i="97"/>
  <c r="P7" i="95"/>
  <c r="N7" i="95"/>
  <c r="O7" i="95"/>
  <c r="K17" i="95"/>
  <c r="L7" i="94"/>
  <c r="K7" i="94"/>
  <c r="G11" i="94"/>
  <c r="J7" i="94"/>
  <c r="J7" i="92"/>
  <c r="K7" i="92"/>
  <c r="L7" i="92"/>
  <c r="K6" i="93"/>
  <c r="L6" i="93"/>
  <c r="J6" i="93"/>
  <c r="N7" i="91"/>
  <c r="O7" i="91"/>
  <c r="P7" i="91"/>
  <c r="I21" i="91"/>
  <c r="O21" i="91" s="1"/>
  <c r="J7" i="90"/>
  <c r="G14" i="90"/>
  <c r="L7" i="90"/>
  <c r="K7" i="90"/>
  <c r="K9" i="88"/>
  <c r="J9" i="88"/>
  <c r="L9" i="88"/>
  <c r="L7" i="88"/>
  <c r="J7" i="88"/>
  <c r="K7" i="88"/>
  <c r="J6" i="89"/>
  <c r="K6" i="89"/>
  <c r="L6" i="89"/>
  <c r="P22" i="87"/>
  <c r="O22" i="87"/>
  <c r="N22" i="87"/>
  <c r="N7" i="87"/>
  <c r="O7" i="87"/>
  <c r="P7" i="87"/>
  <c r="J7" i="86"/>
  <c r="G13" i="86"/>
  <c r="K7" i="86"/>
  <c r="L7" i="86"/>
  <c r="K7" i="84"/>
  <c r="K14" i="84"/>
  <c r="L14" i="84"/>
  <c r="J14" i="84"/>
  <c r="L7" i="84"/>
  <c r="J7" i="84"/>
  <c r="K6" i="85"/>
  <c r="J6" i="85"/>
  <c r="L6" i="85"/>
  <c r="P7" i="83"/>
  <c r="N7" i="83"/>
  <c r="O7" i="83"/>
  <c r="K14" i="83"/>
  <c r="L7" i="82"/>
  <c r="G10" i="82"/>
  <c r="K7" i="82"/>
  <c r="J7" i="82"/>
  <c r="K7" i="80"/>
  <c r="J7" i="80"/>
  <c r="L7" i="80"/>
  <c r="K6" i="81"/>
  <c r="L6" i="81"/>
  <c r="J6" i="81"/>
  <c r="N7" i="79"/>
  <c r="O7" i="79"/>
  <c r="P7" i="79"/>
  <c r="K18" i="79"/>
  <c r="K7" i="78"/>
  <c r="J7" i="78"/>
  <c r="G12" i="78"/>
  <c r="L7" i="78"/>
  <c r="K9" i="76"/>
  <c r="J9" i="76"/>
  <c r="L9" i="76"/>
  <c r="L7" i="76"/>
  <c r="J7" i="76"/>
  <c r="K7" i="76"/>
  <c r="J6" i="77"/>
  <c r="K6" i="77"/>
  <c r="L6" i="77"/>
  <c r="P26" i="75"/>
  <c r="O26" i="75"/>
  <c r="N26" i="75"/>
  <c r="N7" i="75"/>
  <c r="O7" i="75"/>
  <c r="P7" i="75"/>
  <c r="J7" i="74"/>
  <c r="G13" i="74"/>
  <c r="K7" i="74"/>
  <c r="L7" i="74"/>
  <c r="J9" i="72"/>
  <c r="L9" i="72"/>
  <c r="K9" i="72"/>
  <c r="L7" i="72"/>
  <c r="K7" i="72"/>
  <c r="J7" i="72"/>
  <c r="L6" i="73"/>
  <c r="J6" i="73"/>
  <c r="K6" i="73"/>
  <c r="P14" i="71"/>
  <c r="O14" i="71"/>
  <c r="N14" i="71"/>
  <c r="N7" i="71"/>
  <c r="O7" i="71"/>
  <c r="P7" i="71"/>
  <c r="K7" i="70"/>
  <c r="J7" i="70"/>
  <c r="G12" i="70"/>
  <c r="L7" i="70"/>
  <c r="J9" i="68"/>
  <c r="L9" i="68"/>
  <c r="J7" i="68"/>
  <c r="K9" i="68"/>
  <c r="L7" i="68"/>
  <c r="K7" i="68"/>
  <c r="K6" i="69"/>
  <c r="J6" i="69"/>
  <c r="L6" i="69"/>
  <c r="P16" i="67"/>
  <c r="O16" i="67"/>
  <c r="N16" i="67"/>
  <c r="N7" i="67"/>
  <c r="O7" i="67"/>
  <c r="P7" i="67"/>
  <c r="J7" i="66"/>
  <c r="G11" i="66"/>
  <c r="L7" i="66"/>
  <c r="K7" i="66"/>
  <c r="J7" i="64"/>
  <c r="J10" i="64"/>
  <c r="L10" i="64"/>
  <c r="K10" i="64"/>
  <c r="L7" i="64"/>
  <c r="K7" i="64"/>
  <c r="K6" i="65"/>
  <c r="L6" i="65"/>
  <c r="J6" i="65"/>
  <c r="P15" i="63"/>
  <c r="O15" i="63"/>
  <c r="N15" i="63"/>
  <c r="N7" i="63"/>
  <c r="O7" i="63"/>
  <c r="P7" i="63"/>
  <c r="L7" i="62"/>
  <c r="G10" i="62"/>
  <c r="J9" i="60"/>
  <c r="K7" i="62"/>
  <c r="J7" i="62"/>
  <c r="L9" i="60"/>
  <c r="K9" i="60"/>
  <c r="K7" i="60"/>
  <c r="L7" i="60"/>
  <c r="J7" i="60"/>
  <c r="L6" i="61"/>
  <c r="J6" i="61"/>
  <c r="K6" i="61"/>
  <c r="N7" i="59"/>
  <c r="O7" i="59"/>
  <c r="P7" i="59"/>
  <c r="K19" i="59"/>
  <c r="J7" i="58"/>
  <c r="G11" i="58"/>
  <c r="K7" i="58"/>
  <c r="L7" i="58"/>
  <c r="J9" i="56"/>
  <c r="L9" i="56"/>
  <c r="K9" i="56"/>
  <c r="K7" i="56"/>
  <c r="J7" i="56"/>
  <c r="L7" i="56"/>
  <c r="L6" i="57"/>
  <c r="K6" i="57"/>
  <c r="J6" i="57"/>
  <c r="N7" i="55"/>
  <c r="O7" i="55"/>
  <c r="P7" i="55"/>
  <c r="K18" i="55"/>
  <c r="L7" i="54"/>
  <c r="G11" i="54"/>
  <c r="K7" i="54"/>
  <c r="J7" i="54"/>
  <c r="K7" i="52"/>
  <c r="L10" i="52"/>
  <c r="K10" i="52"/>
  <c r="J10" i="52"/>
  <c r="J7" i="52"/>
  <c r="L7" i="52"/>
  <c r="L6" i="53"/>
  <c r="J6" i="53"/>
  <c r="K6" i="53"/>
  <c r="P20" i="51"/>
  <c r="O20" i="51"/>
  <c r="N20" i="51"/>
  <c r="N7" i="51"/>
  <c r="O7" i="51"/>
  <c r="P7" i="51"/>
  <c r="K14" i="50"/>
  <c r="L14" i="50"/>
  <c r="J14" i="50"/>
  <c r="L7" i="50"/>
  <c r="J7" i="50"/>
  <c r="K7" i="50"/>
  <c r="J7" i="48"/>
  <c r="J9" i="48"/>
  <c r="L9" i="48"/>
  <c r="K9" i="48"/>
  <c r="K7" i="48"/>
  <c r="L7" i="48"/>
  <c r="L6" i="49"/>
  <c r="J6" i="49"/>
  <c r="K6" i="49"/>
  <c r="N7" i="47"/>
  <c r="O7" i="47"/>
  <c r="K21" i="47"/>
  <c r="P7" i="47"/>
  <c r="J7" i="46"/>
  <c r="G17" i="46"/>
  <c r="K7" i="46"/>
  <c r="L7" i="46"/>
  <c r="J13" i="44"/>
  <c r="K13" i="44"/>
  <c r="L13" i="44"/>
  <c r="L7" i="44"/>
  <c r="J7" i="44"/>
  <c r="K7" i="44"/>
  <c r="K6" i="45"/>
  <c r="J6" i="45"/>
  <c r="L6" i="45"/>
  <c r="N7" i="43"/>
  <c r="O7" i="43"/>
  <c r="P7" i="43"/>
  <c r="K27" i="43"/>
  <c r="L13" i="42"/>
  <c r="J13" i="42"/>
  <c r="K13" i="42"/>
  <c r="K7" i="42"/>
  <c r="J7" i="42"/>
  <c r="L7" i="42"/>
  <c r="J7" i="40"/>
  <c r="K7" i="40"/>
  <c r="L7" i="40"/>
  <c r="J6" i="41"/>
  <c r="K6" i="41"/>
  <c r="L6" i="41"/>
  <c r="N7" i="39"/>
  <c r="O7" i="39"/>
  <c r="K18" i="39"/>
  <c r="P7" i="39"/>
  <c r="K11" i="38"/>
  <c r="J11" i="38"/>
  <c r="L11" i="38"/>
  <c r="K7" i="38"/>
  <c r="L7" i="38"/>
  <c r="J7" i="38"/>
  <c r="J7" i="36"/>
  <c r="L7" i="36"/>
  <c r="K7" i="36"/>
  <c r="L6" i="37"/>
  <c r="J6" i="37"/>
  <c r="K6" i="37"/>
  <c r="N7" i="35"/>
  <c r="O7" i="35"/>
  <c r="K31" i="35"/>
  <c r="P7" i="35"/>
  <c r="L14" i="34"/>
  <c r="K14" i="34"/>
  <c r="J14" i="34"/>
  <c r="J7" i="34"/>
  <c r="K7" i="34"/>
  <c r="L7" i="34"/>
  <c r="J7" i="32"/>
  <c r="K7" i="32"/>
  <c r="L7" i="32"/>
  <c r="L6" i="33"/>
  <c r="J6" i="33"/>
  <c r="K6" i="33"/>
  <c r="P27" i="31"/>
  <c r="N27" i="31"/>
  <c r="O27" i="31"/>
  <c r="N7" i="31"/>
  <c r="O7" i="31"/>
  <c r="P7" i="31"/>
  <c r="J7" i="30"/>
  <c r="E14" i="30"/>
  <c r="K14" i="30" s="1"/>
  <c r="L7" i="30"/>
  <c r="K7" i="30"/>
  <c r="J9" i="28"/>
  <c r="K9" i="28"/>
  <c r="L9" i="28"/>
  <c r="J7" i="28"/>
  <c r="K7" i="28"/>
  <c r="L7" i="28"/>
  <c r="L6" i="29"/>
  <c r="J6" i="29"/>
  <c r="K6" i="29"/>
  <c r="O7" i="27"/>
  <c r="N7" i="27"/>
  <c r="K16" i="27"/>
  <c r="P7" i="27"/>
  <c r="L40" i="26"/>
  <c r="K40" i="26"/>
  <c r="J40" i="26"/>
  <c r="J7" i="26"/>
  <c r="K7" i="26"/>
  <c r="L7" i="26"/>
  <c r="K13" i="24"/>
  <c r="L13" i="24"/>
  <c r="J13" i="24"/>
  <c r="K7" i="24"/>
  <c r="L7" i="24"/>
  <c r="J7" i="24"/>
  <c r="J6" i="25"/>
  <c r="K6" i="25"/>
  <c r="L6" i="25"/>
  <c r="P17" i="23"/>
  <c r="N17" i="23"/>
  <c r="O17" i="23"/>
  <c r="N7" i="23"/>
  <c r="P7" i="23"/>
  <c r="O7" i="23"/>
  <c r="J7" i="22"/>
  <c r="K7" i="22"/>
  <c r="G27" i="22"/>
  <c r="L7" i="22"/>
  <c r="J7" i="20"/>
  <c r="J12" i="20"/>
  <c r="K12" i="20"/>
  <c r="L12" i="20"/>
  <c r="L7" i="20"/>
  <c r="K7" i="20"/>
  <c r="K6" i="21"/>
  <c r="L6" i="21"/>
  <c r="J6" i="21"/>
  <c r="N7" i="19"/>
  <c r="K16" i="19"/>
  <c r="O7" i="19"/>
  <c r="P7" i="19"/>
  <c r="K7" i="18"/>
  <c r="J7" i="18"/>
  <c r="G18" i="18"/>
  <c r="L7" i="18"/>
  <c r="L12" i="16"/>
  <c r="L7" i="16"/>
  <c r="J7" i="16"/>
  <c r="K7" i="16"/>
  <c r="J12" i="16"/>
  <c r="K12" i="16"/>
  <c r="L6" i="17"/>
  <c r="J6" i="17"/>
  <c r="K6" i="17"/>
  <c r="N7" i="15"/>
  <c r="K16" i="15"/>
  <c r="O7" i="15"/>
  <c r="P7" i="15"/>
  <c r="J7" i="14"/>
  <c r="G33" i="14"/>
  <c r="L7" i="14"/>
  <c r="K7" i="14"/>
  <c r="J13" i="12"/>
  <c r="L7" i="12"/>
  <c r="K13" i="12"/>
  <c r="L13" i="12"/>
  <c r="J7" i="12"/>
  <c r="K7" i="12"/>
  <c r="L6" i="13"/>
  <c r="K6" i="13"/>
  <c r="J6" i="13"/>
  <c r="O7" i="11"/>
  <c r="K16" i="11"/>
  <c r="N7" i="11"/>
  <c r="P7" i="11"/>
  <c r="L29" i="10"/>
  <c r="J29" i="10"/>
  <c r="K29" i="10"/>
  <c r="L7" i="10"/>
  <c r="J7" i="10"/>
  <c r="K7" i="10"/>
  <c r="L7" i="8"/>
  <c r="L12" i="8"/>
  <c r="J7" i="8"/>
  <c r="K7" i="8"/>
  <c r="J12" i="8"/>
  <c r="K12" i="8"/>
  <c r="L6" i="9"/>
  <c r="K6" i="9"/>
  <c r="J6" i="9"/>
  <c r="P7" i="7"/>
  <c r="K17" i="7"/>
  <c r="N7" i="7"/>
  <c r="O7" i="7"/>
  <c r="K7" i="6"/>
  <c r="G26" i="6"/>
  <c r="L7" i="6"/>
  <c r="J7" i="6"/>
  <c r="J12" i="4"/>
  <c r="K12" i="4"/>
  <c r="L12" i="4"/>
  <c r="L7" i="4"/>
  <c r="J7" i="4"/>
  <c r="K7" i="4"/>
  <c r="L6" i="5"/>
  <c r="K6" i="5"/>
  <c r="J6" i="5"/>
  <c r="J7" i="3"/>
  <c r="J113" i="3"/>
  <c r="L113" i="3"/>
  <c r="K113" i="3"/>
  <c r="K7" i="3"/>
  <c r="L7" i="3"/>
  <c r="J6" i="2"/>
  <c r="K6" i="2"/>
  <c r="L6" i="2"/>
  <c r="L13" i="342" l="1"/>
  <c r="J13" i="342"/>
  <c r="K13" i="342"/>
  <c r="J11" i="330"/>
  <c r="K11" i="330"/>
  <c r="L11" i="330"/>
  <c r="K10" i="326"/>
  <c r="J10" i="326"/>
  <c r="L10" i="326"/>
  <c r="L13" i="310"/>
  <c r="K13" i="310"/>
  <c r="J13" i="310"/>
  <c r="L13" i="294"/>
  <c r="J13" i="294"/>
  <c r="K13" i="294"/>
  <c r="J12" i="290"/>
  <c r="L12" i="290"/>
  <c r="K12" i="290"/>
  <c r="J11" i="282"/>
  <c r="L11" i="282"/>
  <c r="L15" i="278"/>
  <c r="K15" i="278"/>
  <c r="J15" i="278"/>
  <c r="L13" i="270"/>
  <c r="K13" i="270"/>
  <c r="J13" i="270"/>
  <c r="K11" i="266"/>
  <c r="L11" i="266"/>
  <c r="J11" i="266"/>
  <c r="K11" i="262"/>
  <c r="L11" i="262"/>
  <c r="J11" i="262"/>
  <c r="L11" i="258"/>
  <c r="K11" i="258"/>
  <c r="J11" i="258"/>
  <c r="L12" i="250"/>
  <c r="J12" i="250"/>
  <c r="K12" i="250"/>
  <c r="K11" i="246"/>
  <c r="L11" i="246"/>
  <c r="J11" i="246"/>
  <c r="J11" i="242"/>
  <c r="K11" i="242"/>
  <c r="L11" i="242"/>
  <c r="K10" i="230"/>
  <c r="J10" i="230"/>
  <c r="L10" i="230"/>
  <c r="J12" i="222"/>
  <c r="L12" i="222"/>
  <c r="K12" i="222"/>
  <c r="K18" i="218"/>
  <c r="L18" i="218"/>
  <c r="J18" i="218"/>
  <c r="K11" i="214"/>
  <c r="L11" i="214"/>
  <c r="J11" i="214"/>
  <c r="J12" i="210"/>
  <c r="K12" i="210"/>
  <c r="L12" i="210"/>
  <c r="L12" i="206"/>
  <c r="J12" i="206"/>
  <c r="K12" i="206"/>
  <c r="K11" i="202"/>
  <c r="J11" i="202"/>
  <c r="L11" i="202"/>
  <c r="K10" i="198"/>
  <c r="J10" i="198"/>
  <c r="L10" i="198"/>
  <c r="J12" i="190"/>
  <c r="L12" i="190"/>
  <c r="K12" i="190"/>
  <c r="L13" i="182"/>
  <c r="K13" i="182"/>
  <c r="J13" i="182"/>
  <c r="J12" i="178"/>
  <c r="K12" i="178"/>
  <c r="L12" i="178"/>
  <c r="L13" i="174"/>
  <c r="K13" i="174"/>
  <c r="J13" i="174"/>
  <c r="P17" i="171"/>
  <c r="O17" i="171"/>
  <c r="N17" i="171"/>
  <c r="K11" i="170"/>
  <c r="L11" i="170"/>
  <c r="J11" i="170"/>
  <c r="O18" i="167"/>
  <c r="N18" i="167"/>
  <c r="P18" i="167"/>
  <c r="P19" i="163"/>
  <c r="O19" i="163"/>
  <c r="N19" i="163"/>
  <c r="K11" i="162"/>
  <c r="J11" i="162"/>
  <c r="L11" i="162"/>
  <c r="P26" i="159"/>
  <c r="O26" i="159"/>
  <c r="N26" i="159"/>
  <c r="L15" i="158"/>
  <c r="K15" i="158"/>
  <c r="J15" i="158"/>
  <c r="P16" i="155"/>
  <c r="O16" i="155"/>
  <c r="N16" i="155"/>
  <c r="K10" i="154"/>
  <c r="J10" i="154"/>
  <c r="L10" i="154"/>
  <c r="O18" i="151"/>
  <c r="P18" i="151"/>
  <c r="N18" i="151"/>
  <c r="J12" i="150"/>
  <c r="L12" i="150"/>
  <c r="K12" i="150"/>
  <c r="O23" i="147"/>
  <c r="P23" i="147"/>
  <c r="N23" i="147"/>
  <c r="J11" i="146"/>
  <c r="K11" i="146"/>
  <c r="L11" i="146"/>
  <c r="O17" i="143"/>
  <c r="P17" i="143"/>
  <c r="N17" i="143"/>
  <c r="J17" i="142"/>
  <c r="L17" i="142"/>
  <c r="K17" i="142"/>
  <c r="N18" i="139"/>
  <c r="P18" i="139"/>
  <c r="K11" i="138"/>
  <c r="L11" i="138"/>
  <c r="J11" i="138"/>
  <c r="J9" i="134"/>
  <c r="K9" i="134"/>
  <c r="L9" i="134"/>
  <c r="K10" i="130"/>
  <c r="L10" i="130"/>
  <c r="J10" i="130"/>
  <c r="P37" i="127"/>
  <c r="N37" i="127"/>
  <c r="O17" i="123"/>
  <c r="P17" i="123"/>
  <c r="N17" i="123"/>
  <c r="O25" i="119"/>
  <c r="P25" i="119"/>
  <c r="N25" i="119"/>
  <c r="K14" i="118"/>
  <c r="J14" i="118"/>
  <c r="L14" i="118"/>
  <c r="O15" i="115"/>
  <c r="P15" i="115"/>
  <c r="N15" i="115"/>
  <c r="J12" i="114"/>
  <c r="L12" i="114"/>
  <c r="K12" i="114"/>
  <c r="O13" i="111"/>
  <c r="P13" i="111"/>
  <c r="N13" i="111"/>
  <c r="K11" i="110"/>
  <c r="L11" i="110"/>
  <c r="J11" i="110"/>
  <c r="O50" i="107"/>
  <c r="P50" i="107"/>
  <c r="N50" i="107"/>
  <c r="L20" i="106"/>
  <c r="J20" i="106"/>
  <c r="K20" i="106"/>
  <c r="K10" i="98"/>
  <c r="J10" i="98"/>
  <c r="L10" i="98"/>
  <c r="P17" i="95"/>
  <c r="O17" i="95"/>
  <c r="N17" i="95"/>
  <c r="K11" i="94"/>
  <c r="J11" i="94"/>
  <c r="L11" i="94"/>
  <c r="P21" i="91"/>
  <c r="N21" i="91"/>
  <c r="K14" i="90"/>
  <c r="J14" i="90"/>
  <c r="L14" i="90"/>
  <c r="L13" i="86"/>
  <c r="J13" i="86"/>
  <c r="K13" i="86"/>
  <c r="P14" i="83"/>
  <c r="O14" i="83"/>
  <c r="N14" i="83"/>
  <c r="K10" i="82"/>
  <c r="J10" i="82"/>
  <c r="L10" i="82"/>
  <c r="P18" i="79"/>
  <c r="O18" i="79"/>
  <c r="N18" i="79"/>
  <c r="J12" i="78"/>
  <c r="K12" i="78"/>
  <c r="L12" i="78"/>
  <c r="L13" i="74"/>
  <c r="K13" i="74"/>
  <c r="J13" i="74"/>
  <c r="L12" i="70"/>
  <c r="J12" i="70"/>
  <c r="K12" i="70"/>
  <c r="K11" i="66"/>
  <c r="L11" i="66"/>
  <c r="J11" i="66"/>
  <c r="K10" i="62"/>
  <c r="J10" i="62"/>
  <c r="L10" i="62"/>
  <c r="P19" i="59"/>
  <c r="O19" i="59"/>
  <c r="N19" i="59"/>
  <c r="K11" i="58"/>
  <c r="J11" i="58"/>
  <c r="L11" i="58"/>
  <c r="P18" i="55"/>
  <c r="O18" i="55"/>
  <c r="N18" i="55"/>
  <c r="J11" i="54"/>
  <c r="K11" i="54"/>
  <c r="L11" i="54"/>
  <c r="P21" i="47"/>
  <c r="O21" i="47"/>
  <c r="N21" i="47"/>
  <c r="J17" i="46"/>
  <c r="K17" i="46"/>
  <c r="L17" i="46"/>
  <c r="P27" i="43"/>
  <c r="O27" i="43"/>
  <c r="N27" i="43"/>
  <c r="P18" i="39"/>
  <c r="O18" i="39"/>
  <c r="N18" i="39"/>
  <c r="P31" i="35"/>
  <c r="O31" i="35"/>
  <c r="N31" i="35"/>
  <c r="J14" i="30"/>
  <c r="L14" i="30"/>
  <c r="N16" i="27"/>
  <c r="P16" i="27"/>
  <c r="O16" i="27"/>
  <c r="K27" i="22"/>
  <c r="L27" i="22"/>
  <c r="J27" i="22"/>
  <c r="O16" i="19"/>
  <c r="P16" i="19"/>
  <c r="N16" i="19"/>
  <c r="K18" i="18"/>
  <c r="L18" i="18"/>
  <c r="J18" i="18"/>
  <c r="O16" i="15"/>
  <c r="N16" i="15"/>
  <c r="P16" i="15"/>
  <c r="J33" i="14"/>
  <c r="K33" i="14"/>
  <c r="L33" i="14"/>
  <c r="P16" i="11"/>
  <c r="O16" i="11"/>
  <c r="N16" i="11"/>
  <c r="N17" i="7"/>
  <c r="O17" i="7"/>
  <c r="P17" i="7"/>
  <c r="K26" i="6"/>
  <c r="J26" i="6"/>
  <c r="L26" i="6"/>
  <c r="N7" i="203"/>
  <c r="P7" i="203"/>
  <c r="O7" i="203"/>
  <c r="K9" i="288"/>
  <c r="L9" i="288"/>
  <c r="J9" i="288"/>
  <c r="G9" i="288"/>
  <c r="L9" i="108"/>
  <c r="J9" i="108"/>
  <c r="K9" i="108"/>
  <c r="G9" i="108"/>
  <c r="K9" i="324"/>
  <c r="J9" i="324"/>
  <c r="L9" i="324"/>
  <c r="G9" i="324"/>
  <c r="K9" i="92"/>
  <c r="J9" i="92"/>
  <c r="G9" i="92"/>
  <c r="L9" i="92"/>
  <c r="J9" i="200"/>
  <c r="L9" i="200"/>
  <c r="G9" i="200"/>
  <c r="K9" i="200"/>
  <c r="K9" i="336"/>
  <c r="J9" i="336"/>
  <c r="G9" i="336"/>
  <c r="L9" i="336"/>
  <c r="K9" i="196"/>
  <c r="J9" i="196"/>
  <c r="L9" i="196"/>
  <c r="G9" i="196"/>
  <c r="J9" i="244"/>
  <c r="L9" i="244"/>
  <c r="G9" i="244"/>
  <c r="K9" i="244"/>
  <c r="J9" i="248"/>
  <c r="L9" i="248"/>
  <c r="K9" i="248"/>
  <c r="G9" i="248"/>
  <c r="K13" i="304"/>
  <c r="L13" i="304"/>
  <c r="J13" i="304"/>
  <c r="G13" i="304"/>
  <c r="J9" i="40"/>
  <c r="K9" i="40"/>
  <c r="G9" i="40"/>
  <c r="L9" i="40"/>
  <c r="J9" i="80"/>
  <c r="K9" i="80"/>
  <c r="G9" i="80"/>
  <c r="L9" i="80"/>
  <c r="K9" i="340"/>
  <c r="J9" i="340"/>
  <c r="G9" i="340"/>
  <c r="L9" i="340"/>
  <c r="L9" i="120"/>
  <c r="J9" i="120"/>
  <c r="G9" i="120"/>
  <c r="K9" i="120"/>
  <c r="L9" i="144"/>
  <c r="J9" i="144"/>
  <c r="K9" i="144"/>
  <c r="G9" i="144"/>
  <c r="J11" i="192"/>
  <c r="K11" i="192"/>
  <c r="L11" i="192"/>
  <c r="G11" i="192"/>
  <c r="K9" i="204"/>
  <c r="L9" i="204"/>
  <c r="J9" i="204"/>
  <c r="G9" i="204"/>
  <c r="L10" i="284"/>
  <c r="K10" i="284"/>
  <c r="J10" i="284"/>
  <c r="G10" i="284"/>
  <c r="J9" i="296"/>
  <c r="L9" i="296"/>
  <c r="K9" i="296"/>
  <c r="G9" i="296"/>
  <c r="L9" i="140"/>
  <c r="K9" i="140"/>
  <c r="J9" i="140"/>
  <c r="G9" i="140"/>
  <c r="L9" i="232"/>
  <c r="J9" i="232"/>
  <c r="K9" i="232"/>
  <c r="G9" i="232"/>
  <c r="K9" i="280"/>
  <c r="L9" i="280"/>
  <c r="G9" i="280"/>
  <c r="J9" i="280"/>
  <c r="K10" i="36"/>
  <c r="L10" i="36"/>
  <c r="J10" i="36"/>
  <c r="G10" i="36"/>
  <c r="L9" i="32"/>
  <c r="K9" i="32"/>
  <c r="J9" i="32"/>
  <c r="G9" i="32"/>
  <c r="J9" i="292"/>
  <c r="L9" i="292"/>
  <c r="G9" i="292"/>
  <c r="K9" i="292"/>
  <c r="L9" i="236"/>
  <c r="J9" i="236"/>
  <c r="K9" i="236"/>
  <c r="G9" i="236"/>
  <c r="L9" i="272"/>
  <c r="J9" i="272"/>
  <c r="K9" i="272"/>
  <c r="G9" i="272"/>
  <c r="L9" i="240"/>
  <c r="K9" i="240"/>
  <c r="J9" i="240"/>
  <c r="G9" i="240"/>
  <c r="L9" i="328"/>
  <c r="J9" i="328"/>
  <c r="G9" i="328"/>
  <c r="K9" i="328"/>
  <c r="J9" i="268"/>
  <c r="L9" i="268"/>
  <c r="G9" i="268"/>
  <c r="K9" i="268"/>
  <c r="L9" i="264"/>
  <c r="J9" i="264"/>
  <c r="K9" i="264"/>
  <c r="G9" i="264"/>
  <c r="J9" i="252"/>
  <c r="K9" i="252"/>
  <c r="L9" i="252"/>
  <c r="G9" i="252"/>
  <c r="E9" i="32"/>
  <c r="E9" i="328"/>
  <c r="I9" i="272"/>
  <c r="I10" i="36"/>
  <c r="E9" i="236"/>
  <c r="F9" i="272"/>
  <c r="I9" i="240"/>
  <c r="F9" i="296"/>
  <c r="H9" i="328"/>
  <c r="H9" i="204"/>
  <c r="D9" i="200"/>
  <c r="I10" i="284"/>
  <c r="F9" i="264"/>
  <c r="H13" i="304"/>
  <c r="D9" i="196"/>
  <c r="H9" i="108"/>
  <c r="H9" i="336"/>
  <c r="F10" i="36"/>
  <c r="I9" i="336"/>
  <c r="D9" i="240"/>
  <c r="I9" i="232"/>
  <c r="I9" i="328"/>
  <c r="E10" i="36"/>
  <c r="I9" i="296"/>
  <c r="F9" i="108"/>
  <c r="H9" i="244"/>
  <c r="I9" i="40"/>
  <c r="F9" i="288"/>
  <c r="F9" i="144"/>
  <c r="F10" i="284"/>
  <c r="E9" i="296"/>
  <c r="D9" i="268"/>
  <c r="E9" i="40"/>
  <c r="F13" i="304"/>
  <c r="E9" i="80"/>
  <c r="I9" i="200"/>
  <c r="E11" i="192"/>
  <c r="I9" i="248"/>
  <c r="D9" i="204"/>
  <c r="I9" i="244"/>
  <c r="I9" i="92"/>
  <c r="D9" i="248"/>
  <c r="F9" i="80"/>
  <c r="H10" i="284"/>
  <c r="I9" i="264"/>
  <c r="H9" i="340"/>
  <c r="F9" i="280"/>
  <c r="D9" i="264"/>
  <c r="D9" i="280"/>
  <c r="E9" i="204"/>
  <c r="F9" i="232"/>
  <c r="E9" i="292"/>
  <c r="E9" i="248"/>
  <c r="F9" i="328"/>
  <c r="E13" i="304"/>
  <c r="F9" i="252"/>
  <c r="H9" i="268"/>
  <c r="D10" i="284"/>
  <c r="H11" i="192"/>
  <c r="H9" i="92"/>
  <c r="F9" i="40"/>
  <c r="D9" i="144"/>
  <c r="F9" i="140"/>
  <c r="F9" i="340"/>
  <c r="D9" i="120"/>
  <c r="H9" i="140"/>
  <c r="F9" i="336"/>
  <c r="D9" i="336"/>
  <c r="I9" i="196"/>
  <c r="I9" i="252"/>
  <c r="I9" i="268"/>
  <c r="F9" i="244"/>
  <c r="H9" i="40"/>
  <c r="F9" i="120"/>
  <c r="I9" i="340"/>
  <c r="H9" i="236"/>
  <c r="H9" i="200"/>
  <c r="H9" i="292"/>
  <c r="D9" i="232"/>
  <c r="F11" i="192"/>
  <c r="I9" i="288"/>
  <c r="E9" i="240"/>
  <c r="E9" i="140"/>
  <c r="I13" i="304"/>
  <c r="E9" i="336"/>
  <c r="D9" i="328"/>
  <c r="D9" i="272"/>
  <c r="F9" i="248"/>
  <c r="F9" i="324"/>
  <c r="D9" i="252"/>
  <c r="E9" i="280"/>
  <c r="E10" i="284"/>
  <c r="D9" i="292"/>
  <c r="F9" i="240"/>
  <c r="I9" i="324"/>
  <c r="H9" i="144"/>
  <c r="E9" i="144"/>
  <c r="F9" i="200"/>
  <c r="F9" i="204"/>
  <c r="H9" i="240"/>
  <c r="H9" i="248"/>
  <c r="D9" i="108"/>
  <c r="E9" i="120"/>
  <c r="D9" i="32"/>
  <c r="H9" i="272"/>
  <c r="E9" i="324"/>
  <c r="E9" i="108"/>
  <c r="E9" i="272"/>
  <c r="H9" i="196"/>
  <c r="D9" i="244"/>
  <c r="E9" i="196"/>
  <c r="E9" i="268"/>
  <c r="F9" i="236"/>
  <c r="E9" i="232"/>
  <c r="H9" i="280"/>
  <c r="D9" i="288"/>
  <c r="H9" i="264"/>
  <c r="D9" i="92"/>
  <c r="E9" i="340"/>
  <c r="I9" i="120"/>
  <c r="D11" i="192"/>
  <c r="H9" i="32"/>
  <c r="D9" i="296"/>
  <c r="I9" i="32"/>
  <c r="F9" i="32"/>
  <c r="I9" i="204"/>
  <c r="I9" i="140"/>
  <c r="D10" i="36"/>
  <c r="I9" i="292"/>
  <c r="D9" i="40"/>
  <c r="E9" i="264"/>
  <c r="I9" i="236"/>
  <c r="D9" i="340"/>
  <c r="I9" i="108"/>
  <c r="H9" i="324"/>
  <c r="E9" i="252"/>
  <c r="H9" i="120"/>
  <c r="H10" i="36"/>
  <c r="F9" i="268"/>
  <c r="F9" i="92"/>
  <c r="E9" i="200"/>
  <c r="E9" i="288"/>
  <c r="F9" i="196"/>
  <c r="I9" i="80"/>
  <c r="D9" i="236"/>
  <c r="D9" i="324"/>
  <c r="I11" i="192"/>
  <c r="F9" i="292"/>
  <c r="D9" i="80"/>
  <c r="D13" i="304"/>
  <c r="E9" i="244"/>
  <c r="H9" i="288"/>
  <c r="H9" i="252"/>
  <c r="E9" i="92"/>
  <c r="H9" i="80"/>
  <c r="D9" i="140"/>
  <c r="I9" i="280"/>
  <c r="I9" i="144"/>
  <c r="H9" i="296"/>
  <c r="H9" i="232"/>
</calcChain>
</file>

<file path=xl/sharedStrings.xml><?xml version="1.0" encoding="utf-8"?>
<sst xmlns="http://schemas.openxmlformats.org/spreadsheetml/2006/main" count="15084" uniqueCount="2269">
  <si>
    <t>Ejecución Financiera de los Programas Presupuestales, Marzo 2015</t>
  </si>
  <si>
    <t>CLASIFICACIÓN PRESUPUESTAL</t>
  </si>
  <si>
    <t>EJECUCIÓN FINANCIERA</t>
  </si>
  <si>
    <t>PIA
(Mill. de S/.)</t>
  </si>
  <si>
    <t>PIM
(Mill. de S/.)</t>
  </si>
  <si>
    <t>DEVENGADO ENE - MAR
(Mill. de S/.)</t>
  </si>
  <si>
    <t>DEVENGADO
(Mill. de S/.)</t>
  </si>
  <si>
    <t>ENE - ENE</t>
  </si>
  <si>
    <t>FEB</t>
  </si>
  <si>
    <t>MAR</t>
  </si>
  <si>
    <t>AVANCE ACUMULADO A
(%)</t>
  </si>
  <si>
    <t>ENE</t>
  </si>
  <si>
    <t>TOTAL PROGRAMAS PRESUPUESTALES</t>
  </si>
  <si>
    <t>Programa Articulado Nutricional</t>
  </si>
  <si>
    <t>Salud Materno Neonatal</t>
  </si>
  <si>
    <t>TBC-VIH/SIDA</t>
  </si>
  <si>
    <t>Enfermedades Metaxénicas y Zoonosis</t>
  </si>
  <si>
    <t>Enfermedades no Transmisibles</t>
  </si>
  <si>
    <t>Prevención y Control del Cáncer</t>
  </si>
  <si>
    <t>Reducción de Delitos y Faltas que Afectan la Seguridad Ciudadana</t>
  </si>
  <si>
    <t>Reducción del Tráfico Ilícito de Drogas</t>
  </si>
  <si>
    <t>Lucha Contra el Terrorismo</t>
  </si>
  <si>
    <t>Contrataciones Públicas Eficientes</t>
  </si>
  <si>
    <t>Gestión Sostenible de Recursos Naturales y Diversidad Biológica</t>
  </si>
  <si>
    <t>Gestión Integral de Residuos Sólidos</t>
  </si>
  <si>
    <t>Mejora de la Sanidad Animal</t>
  </si>
  <si>
    <t>Mejora y Mantenimiento de la Sanidad Vegetal</t>
  </si>
  <si>
    <t>Mejora de la Inocuidad Agroalimentaria</t>
  </si>
  <si>
    <t>Aprovechamiento de los Recursos Hídricos para Uso Agrario</t>
  </si>
  <si>
    <t>Acceso y Uso de la Electrificación Rural</t>
  </si>
  <si>
    <t>Acceso y Uso Adecuado de los Servicios Públicos de Telecomunicaciones e Información Asociados</t>
  </si>
  <si>
    <t>Prevención y Atención de Incendios, Emergencias Médicas, Rescates y Otros</t>
  </si>
  <si>
    <t>Programa Nacional de Apoyo Directo a los más Pobres</t>
  </si>
  <si>
    <t>Prevención y Tratamiento del Consumo De Drogas</t>
  </si>
  <si>
    <t>Conservación de la Diversidad Biológica y Aprovechamiento Sostenible de los Recursos Naturales en Área Natural Protegida</t>
  </si>
  <si>
    <t>Acceso de la Población a la Propiedad Predial Formalizada</t>
  </si>
  <si>
    <t>Bono Familiar Habitacional</t>
  </si>
  <si>
    <t>Generación del Suelo Urbano</t>
  </si>
  <si>
    <t>Reducción del Costo, Tiempo e Inseguridad Vial en el Sistema de Transporte Terrestre</t>
  </si>
  <si>
    <t>Optimización de la Política de Protección y Atención a las Comunidades Peruanas en el Exterior</t>
  </si>
  <si>
    <t>Aprovechamiento de las Oportunidades Comerciales Brindadas por los Principales Socios Comerciales del Perú</t>
  </si>
  <si>
    <t>Formación Universitaria de Pregrado</t>
  </si>
  <si>
    <t>Celeridad en los Procesos Judiciales de Familia</t>
  </si>
  <si>
    <t>Reducción de Vulnerabilidad y Atención de Emergencias por Desastres</t>
  </si>
  <si>
    <t>Programa de Desarrollo Alternativo Integral y Sostenible - PIRDAIS</t>
  </si>
  <si>
    <t>Programa Para la Generación del Empleo Social Inclusivo - Trabaja Perú</t>
  </si>
  <si>
    <t>Gestión Integrada y Efectiva del Control de Oferta de Drogas en el Perú</t>
  </si>
  <si>
    <t>Acceso de la Población a la Identidad</t>
  </si>
  <si>
    <t>Lucha Contra la Violencia Familiar</t>
  </si>
  <si>
    <t>Programa Nacional de Saneamiento Urbano</t>
  </si>
  <si>
    <t>Programa Nacional de Saneamiento Rural</t>
  </si>
  <si>
    <t>Mejora de los Servicios del Sistema de Justicia Penal</t>
  </si>
  <si>
    <t>Incremento de la Competividad del Sector Artesanía</t>
  </si>
  <si>
    <t>Programa Articulado de Modernización de la Gestión Pública</t>
  </si>
  <si>
    <t>Reducción de la Degradación de los Suelos Agrarios</t>
  </si>
  <si>
    <t>Logros de Aprendizaje de Estudiantes de la Educación Básica Regular</t>
  </si>
  <si>
    <t>Incremento en el Acceso de la Población de 3 a 16 Años a los Servicios Educativos Públicos de la Educación Básica Regular</t>
  </si>
  <si>
    <t>Desarrollo Productivo de las Empresas</t>
  </si>
  <si>
    <t>Ordenamiento y Desarrollo de la Acuicultura</t>
  </si>
  <si>
    <t>Fortalecimiento de la Pesca Artesanal</t>
  </si>
  <si>
    <t>Gestión de la Calidad del Aire</t>
  </si>
  <si>
    <t>Programa Nacional de Asistencia Solidaria Pensión 65</t>
  </si>
  <si>
    <t>Cuna Más</t>
  </si>
  <si>
    <t>Celeridad de los Procesos Judiciales Laborales</t>
  </si>
  <si>
    <t>Incremento de la Práctica de Actividades Físicas, Deportivas y Recreativas en la Población Peruana</t>
  </si>
  <si>
    <t>Fortalecimiento de las Condiciones Laborales</t>
  </si>
  <si>
    <t>Reducción de la Mortalidad por Emergencias y Urgencias Médicas</t>
  </si>
  <si>
    <t>Inclusión de Niños, Niñas y Jóvenes con Discapacidad en la Educación Básica y Técnico Productiva</t>
  </si>
  <si>
    <t>Mejora de la Formación en Carreras Docentes en Institutos de Educación Superior no Universitaria</t>
  </si>
  <si>
    <t>Mejoramiento Integral de Barrios</t>
  </si>
  <si>
    <t>Nuestras Ciudades</t>
  </si>
  <si>
    <t>Fiscalización Aduanera</t>
  </si>
  <si>
    <t>Apoyo al Hábitat Rural</t>
  </si>
  <si>
    <t>Servicios Registrales Accesibles y Oportunos con Cobertura Universal</t>
  </si>
  <si>
    <t>Protección al Consumidor</t>
  </si>
  <si>
    <t>Programa Nacional de Alimentación Escolar</t>
  </si>
  <si>
    <t>Mejoramiento de la Empleabilidad E Inserción Laboral-Proempleo</t>
  </si>
  <si>
    <t>Atención Oportuna de Niñas, Niños y Adolescentes en Presunto Estado de Abandono</t>
  </si>
  <si>
    <t>Acceso de Hogares Rurales con Economías de Subsistencia a Mercados Locales</t>
  </si>
  <si>
    <t>Celeridad en Los Procesos Judiciales Civil-Comercial</t>
  </si>
  <si>
    <t>Remediación de Pasivos Ambientales Mineros</t>
  </si>
  <si>
    <t>Mejora de la Articulación de Pequeños Productores al Mercado</t>
  </si>
  <si>
    <t>Acceso y permanencia de población con alto rendimiento académico a una educación superior de calidad</t>
  </si>
  <si>
    <t>Mejora de las competencias de la población penitenciaria para su reinserción social positiva</t>
  </si>
  <si>
    <t>Mejora de la provisión de los servicios de telecomunicaciones</t>
  </si>
  <si>
    <t>Mejora de la eficiencia de los procesos electorales e incremento de la participación política de la ciudadanía</t>
  </si>
  <si>
    <t>Formalización minera de la pequeña minería y minería artesanal</t>
  </si>
  <si>
    <t>Mejora de la competitividad de los destinos turísticos</t>
  </si>
  <si>
    <t>Reducción de la minería ilegal</t>
  </si>
  <si>
    <t>Prevención y manejo de condiciones secundarias de salud en personas con discapacidad</t>
  </si>
  <si>
    <t>Competitividad y aprovechamiento sostenible de los recursos forestales y de la fauna silvestre</t>
  </si>
  <si>
    <t>Control y prevención en salud mental</t>
  </si>
  <si>
    <t>Puesta en valor y uso social del patrimonio cultural</t>
  </si>
  <si>
    <t>Fortalecimiento de la política exterior y de la acción diplomática</t>
  </si>
  <si>
    <t>Promoción de la inversión privada</t>
  </si>
  <si>
    <t>Mejora de las capacidades militares para la defensa y el desarrollo nacional</t>
  </si>
  <si>
    <t>Prevención y recuperación ambiental</t>
  </si>
  <si>
    <t>Desarrollo de la ciencia, tecnología e innovación tecnológica</t>
  </si>
  <si>
    <t>Ejecución Financiera de los Pliegos en Programas Presupuestales según Nivel de Gobierno, Marzo 2015</t>
  </si>
  <si>
    <t>GOBIERNO NACIONAL</t>
  </si>
  <si>
    <t>Presidencia del Consejo de Ministros</t>
  </si>
  <si>
    <t>Instituto Nacional de Estadística e Informática</t>
  </si>
  <si>
    <t>Ministerio de Cultura</t>
  </si>
  <si>
    <t>Poder Judicial</t>
  </si>
  <si>
    <t>Ministerio del Ambiente</t>
  </si>
  <si>
    <t>Instituto Nacional de Defensa Civil</t>
  </si>
  <si>
    <t>Ministerio de Justicia y Derechos Humanos</t>
  </si>
  <si>
    <t>Ministerio del Interior</t>
  </si>
  <si>
    <t>Comisión de Promoción del Perú para la Exportación y el Turismo - PROMPERU</t>
  </si>
  <si>
    <t>Ministerio de Relaciones Exteriores</t>
  </si>
  <si>
    <t>Ministerio de Educación</t>
  </si>
  <si>
    <t>Ministerio de Salud</t>
  </si>
  <si>
    <t>Comisión Nacional para el Desarrollo y Vida Sin Drogas - DEVIDA</t>
  </si>
  <si>
    <t>Ministerio de Trabajo y Promoción del Empleo</t>
  </si>
  <si>
    <t>Ministerio de Agricultura y Riego</t>
  </si>
  <si>
    <t>Ministerio de Energía y Minas</t>
  </si>
  <si>
    <t>Organismo Supervisor de la Inversión Privada en Telecomunicaciones</t>
  </si>
  <si>
    <t>Ministerio Público</t>
  </si>
  <si>
    <t>Centro Nacional de Estimación, Prevención y Reducción del Riesgo de Desastres - CENEPRED</t>
  </si>
  <si>
    <t>Ministerio de Defensa</t>
  </si>
  <si>
    <t>Oficina Nacional de Procesos Electorales</t>
  </si>
  <si>
    <t>Registro Nacional de Identificación y Estado Civil</t>
  </si>
  <si>
    <t>Ministerio de Comercio Exterior y Turismo</t>
  </si>
  <si>
    <t>Ministerio de Transportes y Comunicaciones</t>
  </si>
  <si>
    <t>Ministerio de Vivienda, Construcción y Saneamiento</t>
  </si>
  <si>
    <t>Ministerio de la Producción</t>
  </si>
  <si>
    <t>Ministerio de la Mujer y Poblaciones Vulnerables</t>
  </si>
  <si>
    <t>Ministerio de Desarrollo e Inclusión Social</t>
  </si>
  <si>
    <t>Servicio Nacional de Áreas Naturales Protegidas por el Estado - SERNANP</t>
  </si>
  <si>
    <t>Organismo de Evaluación y Fiscalización Ambiental - OEFA</t>
  </si>
  <si>
    <t>Instituto de Investigaciones de la Amazonía Peruana</t>
  </si>
  <si>
    <t>Agencia de Promoción de la Inversión Privada</t>
  </si>
  <si>
    <t>Superintendencia Nacional de Aduanas y de Administración Tributaria</t>
  </si>
  <si>
    <t>Fondo Nacional de Desarrollo Pesquero - FONDEPES</t>
  </si>
  <si>
    <t>Organismo Supervisor de las Contrataciones del Estado</t>
  </si>
  <si>
    <t>Instituto Nacional Penitenciario</t>
  </si>
  <si>
    <t>Superintendencia Nacional de los Registros Públicos</t>
  </si>
  <si>
    <t>Cuerpo General de Bomberos Voluntarios del Perú</t>
  </si>
  <si>
    <t>Superintendencia nacional de control de servicios de seguridad, armas, municiones y explosivos de uso civil</t>
  </si>
  <si>
    <t>Instituto Geofísico del Perú</t>
  </si>
  <si>
    <t>Consejo Nacional de Ciencia, Tecnología e Innovación Tecnológica</t>
  </si>
  <si>
    <t>Sistema Nacional de Evaluación, Acreditación y Certificación de la Calidad Educativa</t>
  </si>
  <si>
    <t>Superintendencia Nacional de Fiscalización Laboral</t>
  </si>
  <si>
    <t>Instituto Nacional de Salud</t>
  </si>
  <si>
    <t>Seguro Integral de Salud</t>
  </si>
  <si>
    <t>Instituto Nacional de Enfermedades Neoplásicas - INEN</t>
  </si>
  <si>
    <t>Instituto de gestión de servicios de salud</t>
  </si>
  <si>
    <t>Servicio Nacional de Sanidad Agraria - SENASA</t>
  </si>
  <si>
    <t>Instituto Nacional de Innovación Agraria</t>
  </si>
  <si>
    <t>Autoridad Nacional del Agua - ANA</t>
  </si>
  <si>
    <t>Servicio nacional forestal y de fauna silvestre - SERFOR</t>
  </si>
  <si>
    <t>Centro de Formación en Turismo</t>
  </si>
  <si>
    <t>Instituto Nacional de Defensa de la Competencia y de la Protección de la Propiedad Intelectual</t>
  </si>
  <si>
    <t>Superintendencia de Transporte Terrestre de Personas, Carga y Mercancías - SUTRAN</t>
  </si>
  <si>
    <t>Organismo de Formalización de la Propiedad Informal</t>
  </si>
  <si>
    <t>Instituto Geológico Minero y Metalúrgico</t>
  </si>
  <si>
    <t>Instituto del Mar del Perú - IMARPE</t>
  </si>
  <si>
    <t>Instituto Tecnológico de la Producción - ITP</t>
  </si>
  <si>
    <t>Organismo nacional de sanidad pesquera - SANIPES</t>
  </si>
  <si>
    <t>Servicio Nacional de Meteorología e Hidrología</t>
  </si>
  <si>
    <t>Instituto Peruano del Deporte</t>
  </si>
  <si>
    <t>Universidad Nacional Mayor de San Marcos</t>
  </si>
  <si>
    <t>Universidad Nacional de San Antonio Abad del Cusco</t>
  </si>
  <si>
    <t>Universidad Nacional de Trujillo</t>
  </si>
  <si>
    <t>Universidad Nacional de San Agustín</t>
  </si>
  <si>
    <t>Universidad Nacional de Ingeniería</t>
  </si>
  <si>
    <t>Universidad Nacional San Luis Gonzaga de Ica</t>
  </si>
  <si>
    <t>Universidad Nacional San Cristobal de Huamanga</t>
  </si>
  <si>
    <t>Universidad Nacional del Centro del Perú</t>
  </si>
  <si>
    <t>Universidad Nacional Agraria la Molina</t>
  </si>
  <si>
    <t>Universidad Nacional de la Amazonía Peruana</t>
  </si>
  <si>
    <t>Universidad Nacional del Altiplano</t>
  </si>
  <si>
    <t>Universidad Nacional de Piura</t>
  </si>
  <si>
    <t>Universidad Nacional de Cajamarca</t>
  </si>
  <si>
    <t>Universidad Nacional Pedro Ruiz Gallo</t>
  </si>
  <si>
    <t>Universidad Nacional Federico Villarreal</t>
  </si>
  <si>
    <t>Universidad Nacional Hermilio Valdizán</t>
  </si>
  <si>
    <t>Universidad Nacional Agraria de la Selva</t>
  </si>
  <si>
    <t>Universidad Nacional Daniel Alcides Carrión</t>
  </si>
  <si>
    <t>Universidad Nacional de Educación Enrique Guzman y Valle</t>
  </si>
  <si>
    <t>Universidad Nacional del Callao</t>
  </si>
  <si>
    <t>Universidad Nacional Jose Faustino Sanchez Carrión</t>
  </si>
  <si>
    <t>Universidad Nacional Jorge Basadre Grohmann</t>
  </si>
  <si>
    <t>Universidad Nacional Santiago Antúnez de Mayolo</t>
  </si>
  <si>
    <t>Universidad Nacional de San Martín</t>
  </si>
  <si>
    <t>Universidad Nacional de Ucayali</t>
  </si>
  <si>
    <t>Universidad Nacional de Tumbes</t>
  </si>
  <si>
    <t>Universidad Nacional del Santa</t>
  </si>
  <si>
    <t>Universidad Nacional de Huancavelica</t>
  </si>
  <si>
    <t>Universidad Nacional Amazónica de Madre de Dios</t>
  </si>
  <si>
    <t>Universidad Nacional Micaela Bastidas de Apurímac</t>
  </si>
  <si>
    <t>Universidad Nacional Toribio Rodríguez de Mendoza de Amazonas</t>
  </si>
  <si>
    <t>Universidad Nacional Intercultural de la Amazonía</t>
  </si>
  <si>
    <t>U.N. Tecnológica de Lima Sur</t>
  </si>
  <si>
    <t>Universidad Nacional Jose María Arguedas</t>
  </si>
  <si>
    <t>Universidad Nacional de Moquegua</t>
  </si>
  <si>
    <t>Universidad Nacional de Jaén</t>
  </si>
  <si>
    <t>Universidad Nacional de Cañete</t>
  </si>
  <si>
    <t>Universidad Nacional de Frontera</t>
  </si>
  <si>
    <t>Universidad Nacional de Barranca</t>
  </si>
  <si>
    <t>Universidad Nacional Autónoma de Chota</t>
  </si>
  <si>
    <t>Universidad Nacional Intercultural de la Selva Central Juan Santos Atahualpa</t>
  </si>
  <si>
    <t>Universidad Nacional de Juliaca</t>
  </si>
  <si>
    <t>U.N. Autónoma Altoandina de Tarma</t>
  </si>
  <si>
    <t>U.N. Autónoma de Huanta</t>
  </si>
  <si>
    <t>GOBIERNOS REGIONALES</t>
  </si>
  <si>
    <t>Gobierno Regional de Amazonas</t>
  </si>
  <si>
    <t>Gobierno Regional de Ancash</t>
  </si>
  <si>
    <t>Gobierno Regional de Apurímac</t>
  </si>
  <si>
    <t>Gobierno Regional de Arequipa</t>
  </si>
  <si>
    <t>Gobierno Regional de Ayacucho</t>
  </si>
  <si>
    <t>Gobierno Regional de Cajamarca</t>
  </si>
  <si>
    <t>Gobierno Regional de Cusco</t>
  </si>
  <si>
    <t>Gobierno Regional de Huancavelica</t>
  </si>
  <si>
    <t>Gobierno Regional de Huánuco</t>
  </si>
  <si>
    <t>Gobierno Regional de Ica</t>
  </si>
  <si>
    <t>Gobierno Regional de Junín</t>
  </si>
  <si>
    <t>Gobierno Regional de la Libertad</t>
  </si>
  <si>
    <t>Gobierno Regional de Lambayeque</t>
  </si>
  <si>
    <t>Gobierno Regional de Loreto</t>
  </si>
  <si>
    <t>Gobierno Regional de Madre de Dios</t>
  </si>
  <si>
    <t>Gobierno Regional de Moquegua</t>
  </si>
  <si>
    <t>Gobierno Regional de Pasco</t>
  </si>
  <si>
    <t>Gobierno Regional de Piura</t>
  </si>
  <si>
    <t>Gobierno Regional de Puno</t>
  </si>
  <si>
    <t>Gobierno Regional de San Martín</t>
  </si>
  <si>
    <t>Gobierno Regional de Tacna</t>
  </si>
  <si>
    <t>Gobierno Regional de Tumbes</t>
  </si>
  <si>
    <t>Gobierno Regional de Ucayali</t>
  </si>
  <si>
    <t>Gobierno Regional de Lima</t>
  </si>
  <si>
    <t>Gobierno Regional del Callao</t>
  </si>
  <si>
    <t>Municipalidad Metropolitana de Lima</t>
  </si>
  <si>
    <t>GOBIERNOS LOCALES</t>
  </si>
  <si>
    <t>Ejecución Financiera del Programa Presupuestal Programa Articulado Nutricional según Pliego, Marzo 2015</t>
  </si>
  <si>
    <t>NIVELES DE GOBIERNO Y PLIEGOS</t>
  </si>
  <si>
    <t>PRODUCTO ASOCIADO</t>
  </si>
  <si>
    <t>UNIDAD DE MEDIDA</t>
  </si>
  <si>
    <t>EJECUCIÓN FÍSICA</t>
  </si>
  <si>
    <t>CANTIDAD PROGRAMADA 1er SEMESTRE</t>
  </si>
  <si>
    <t>CANTIDAD EJECUTADA 1er SEMESTRE</t>
  </si>
  <si>
    <t>AVANCE 1er SEMESTRE
(%)</t>
  </si>
  <si>
    <t>Ejecución Financiera del Programa Presupuestal Programa Articulado Nutricional según Departamento, Marzo 2015</t>
  </si>
  <si>
    <t>DEPARTAMENTOS</t>
  </si>
  <si>
    <t>Ejecución Financiera del Programa Presupuestal Programa Articulado Nutricional según Principales Productos, Marzo 2015</t>
  </si>
  <si>
    <t>PRINCIPALES PRODUCTOS Y PROYECTOS</t>
  </si>
  <si>
    <t>Ejecución Financiera del Programa Presupuestal Programa Articulado Nutricional según Principales Actividades, Marzo 2015</t>
  </si>
  <si>
    <t>PRINCIPALES ACTIVIDADES Y PROYECTOS</t>
  </si>
  <si>
    <t>ACTIVIDADES Y PROYECTOS</t>
  </si>
  <si>
    <t>TOTAL PROGRAMA PRESUPUESTAL</t>
  </si>
  <si>
    <t>Amazonas</t>
  </si>
  <si>
    <t>Ancash</t>
  </si>
  <si>
    <t>Apurímac</t>
  </si>
  <si>
    <t>Arequipa</t>
  </si>
  <si>
    <t>Ayacucho</t>
  </si>
  <si>
    <t>Cajamarca</t>
  </si>
  <si>
    <t>Provincia Constitucional del Callao</t>
  </si>
  <si>
    <t>Cusco</t>
  </si>
  <si>
    <t>Huancavelica</t>
  </si>
  <si>
    <t>Huánuco</t>
  </si>
  <si>
    <t>Ica</t>
  </si>
  <si>
    <t>Junín</t>
  </si>
  <si>
    <t>La Libertad</t>
  </si>
  <si>
    <t>Lambayeque</t>
  </si>
  <si>
    <t>Lima</t>
  </si>
  <si>
    <t>Loreto</t>
  </si>
  <si>
    <t>Madre de Dios</t>
  </si>
  <si>
    <t>Moquegua</t>
  </si>
  <si>
    <t>Pasco</t>
  </si>
  <si>
    <t>Piura</t>
  </si>
  <si>
    <t>Puno</t>
  </si>
  <si>
    <t>San Martín</t>
  </si>
  <si>
    <t>Tacna</t>
  </si>
  <si>
    <t>Tumbes</t>
  </si>
  <si>
    <t>Ucayali</t>
  </si>
  <si>
    <t>PRODUCTOS</t>
  </si>
  <si>
    <t>Acciones comunes</t>
  </si>
  <si>
    <t>Servicios de cuidado diurno acceden a control de calidad nutricional de los alimentos</t>
  </si>
  <si>
    <t>Comunidad accede a agua para el consumo humano</t>
  </si>
  <si>
    <t>Población informada sobre el cuidado infantil y prácticas saludables para la prevención de anemia y desnutrición crónica infantil</t>
  </si>
  <si>
    <t>Municipios saludables promueven el cuidado infantil y la adecuada alimentación</t>
  </si>
  <si>
    <t>Comunidades saludables promueven el cuidado infantil y la adecuada alimentación</t>
  </si>
  <si>
    <t>Instituciones educativas saludables promueven el cuidado infantil y la adecuada alimentación</t>
  </si>
  <si>
    <t>Familias saludables con conocimientos para el cuidado infantil, lactancia materna exclusiva y la adecuada alimentación y protección del menor de 36 meses</t>
  </si>
  <si>
    <t>Niños con vacuna completa</t>
  </si>
  <si>
    <t>Niños con CRED completo según edad</t>
  </si>
  <si>
    <t>Niños con suplemento de hierro y vitamina a</t>
  </si>
  <si>
    <t>Atención de infecciones respiratorias agudas</t>
  </si>
  <si>
    <t>Atención de enfermedades diarréicas agudas</t>
  </si>
  <si>
    <t>Atención de infecciones respiratorias agudas con complicaciones</t>
  </si>
  <si>
    <t>Atención de enfermedades diarréicas agudas con complicaciones</t>
  </si>
  <si>
    <t>Atención de otras enfermedades prevalentes</t>
  </si>
  <si>
    <t>Gestante con suplemento de hierro y ácido fólico</t>
  </si>
  <si>
    <t>Atención de niños y niñas con parasitosis intestinal</t>
  </si>
  <si>
    <t>PROYECTOS</t>
  </si>
  <si>
    <t>ACTIVIDADES</t>
  </si>
  <si>
    <t>Aplicación de vacunas completas</t>
  </si>
  <si>
    <t>Atención a niños con crecimiento y desarrollo - CRED completo para su edad</t>
  </si>
  <si>
    <t>Administrar suplemento de hierro y vitamina a</t>
  </si>
  <si>
    <t>Atender a niños con infecciones respiratorias agudas</t>
  </si>
  <si>
    <t>Atender a niños con diagnóstico de infecciones respiratorias agudas con complicaciones</t>
  </si>
  <si>
    <t>Vigilancia, investigación y tecnologías en nutrición</t>
  </si>
  <si>
    <t>Desarrollo de normas y guías técnicas en nutrición</t>
  </si>
  <si>
    <t>Monitoreo, supervisión, evaluación y control del programa articulado nutricional</t>
  </si>
  <si>
    <t>Otras Actividades *</t>
  </si>
  <si>
    <t>Productos Diversos</t>
  </si>
  <si>
    <t>Niño protegido</t>
  </si>
  <si>
    <t>Niño controlado</t>
  </si>
  <si>
    <t>Niño suplementado</t>
  </si>
  <si>
    <t>Caso tratado</t>
  </si>
  <si>
    <t>Informe</t>
  </si>
  <si>
    <t>Norma</t>
  </si>
  <si>
    <t>.</t>
  </si>
  <si>
    <t>Monto Ejecutado</t>
  </si>
  <si>
    <t>Ejecución Financiera</t>
  </si>
  <si>
    <t>Monto Ejecutado y Avance de Ejecución Financiera del Programa Presupuestal Programa Articulado Nutricional según Departamento, Marzo 2015</t>
  </si>
  <si>
    <t>¡ALERTA! BAJA EJECUCIÓN FINANCIERA</t>
  </si>
  <si>
    <t>Alerta de Niveles Bajos en la Ejecución Financiera (menor a 18.75%) para Principales Productos del Programa Presupuestal Programa Articulado Nutricional, Marzo 2015</t>
  </si>
  <si>
    <t>PRODUCTOS CON BAJA
EJECUCIÓN FINANCIERA</t>
  </si>
  <si>
    <t>AVANCE ACUMULADO</t>
  </si>
  <si>
    <t>Ejecución Financiera del Programa Presupuestal Salud Materno Neonatal según Pliego, Marzo 2015</t>
  </si>
  <si>
    <t>Ejecución Financiera del Programa Presupuestal Salud Materno Neonatal según Departamento, Marzo 2015</t>
  </si>
  <si>
    <t>Ejecución Financiera del Programa Presupuestal Salud Materno Neonatal según Principales Productos, Marzo 2015</t>
  </si>
  <si>
    <t>Ejecución Financiera del Programa Presupuestal Salud Materno Neonatal según Principales Actividades, Marzo 2015</t>
  </si>
  <si>
    <t>Población informada sobre salud sexual, salud reproductiva y métodos de planificación familiar</t>
  </si>
  <si>
    <t>Adolescentes acceden a servicios de salud para prevención del embarazo</t>
  </si>
  <si>
    <t>Atención prenatal reenfocada</t>
  </si>
  <si>
    <t>Municipios saludables que promueven salud sexual y reproductiva</t>
  </si>
  <si>
    <t>Comunidades saludables que promueven salud sexual y reproductiva</t>
  </si>
  <si>
    <t>Instituciones educativas saludables promueven salud sexual y reproductiva</t>
  </si>
  <si>
    <t>Población accede a métodos de planificación familiar</t>
  </si>
  <si>
    <t>Población accede a servicios de consejería en salud sexual y reproductiva</t>
  </si>
  <si>
    <t>Atención de la gestante con complicaciones</t>
  </si>
  <si>
    <t>Atención del parto normal</t>
  </si>
  <si>
    <t>Atención del parto complicado no quirúrgico</t>
  </si>
  <si>
    <t>Atención del parto complicado quirúrgico</t>
  </si>
  <si>
    <t>Atención del puerperio</t>
  </si>
  <si>
    <t>Atención del puerperio con complicaciones</t>
  </si>
  <si>
    <t>Atención obstétrica en unidad de cuidados intensivos</t>
  </si>
  <si>
    <t>Acceso al sistema de referencia institucional</t>
  </si>
  <si>
    <t>Atención del recién nacido normal</t>
  </si>
  <si>
    <t>Atención del recién nacido con complicaciones</t>
  </si>
  <si>
    <t>Atención del recién nacido con complicaciones que requiere unidad de cuidados intensivos neonatales - UCIN</t>
  </si>
  <si>
    <t>Familias saludables informadas respecto de su salud sexual y reproductiva</t>
  </si>
  <si>
    <t>Brindar Atención prenatal reenfocada</t>
  </si>
  <si>
    <t>Brindar Atención a la gestante con complicaciones</t>
  </si>
  <si>
    <t>Brindar Atención de parto normal</t>
  </si>
  <si>
    <t>Brindar Atención del parto complicado quirúrgico</t>
  </si>
  <si>
    <t>Atender al recién nacido normal</t>
  </si>
  <si>
    <t>Desarrollo de normas y guías técnicas en salud materno neonatal</t>
  </si>
  <si>
    <t>Monitoreo, supervisión, evaluación y control de la salud materno neonatal</t>
  </si>
  <si>
    <t>Gestante controlada</t>
  </si>
  <si>
    <t>Gestante atendida</t>
  </si>
  <si>
    <t>Parto normal</t>
  </si>
  <si>
    <t>Cesárea</t>
  </si>
  <si>
    <t>Recién nacido atendido</t>
  </si>
  <si>
    <t>Monto Ejecutado y Avance de Ejecución Financiera del Programa Presupuestal Salud Materno Neonatal según Departamento, Marzo 2015</t>
  </si>
  <si>
    <t>Alerta de Niveles Bajos en la Ejecución Financiera (menor a 18.75%) para Principales Productos del Programa Presupuestal Salud Materno Neonatal, Marzo 2015</t>
  </si>
  <si>
    <t>TBC VIH-SIDA</t>
  </si>
  <si>
    <t>Ejecución Financiera del Programa Presupuestal TBC VIH-SIDA según Pliego, Marzo 2015</t>
  </si>
  <si>
    <t>Ejecución Financiera del Programa Presupuestal TBC VIH-SIDA según Departamento, Marzo 2015</t>
  </si>
  <si>
    <t>Ejecución Financiera del Programa Presupuestal TBC VIH-SIDA según Principales Productos, Marzo 2015</t>
  </si>
  <si>
    <t>Ejecución Financiera del Programa Presupuestal TBC VIH-SIDA según Principales Actividades, Marzo 2015</t>
  </si>
  <si>
    <t>Sintomáticos respiratorios con despistaje de tuberculosis</t>
  </si>
  <si>
    <t>Personas en contacto de casos de tuberculosis con control y tratamiento preventivo (general, indígena, privada de su libertad)</t>
  </si>
  <si>
    <t>Personas con diagnóstico de tuberculosis</t>
  </si>
  <si>
    <t>Personas privadas de su libertad tratadas</t>
  </si>
  <si>
    <t>Pacientes con comorbilidad con despistaje y diagnóstico de tuberculosis</t>
  </si>
  <si>
    <t>Personas afectadas con tuberculosis reciben apoyo nutricional</t>
  </si>
  <si>
    <t>Persona que accede al establecimiento de salud y recibe tratamiento oportuno para tuberculosis y sus complicaciones</t>
  </si>
  <si>
    <t>Población con diagnóstico de hepatitis b crónica que acude a los servicios de salud recibe atención integral</t>
  </si>
  <si>
    <t>Servicios de atención de tuberculosis con medidas de control de infecciones y bioseguridad en el personal de salud</t>
  </si>
  <si>
    <t>Familia con prácticas saludables para la prevención de VIH/SIDA y tuberculosis</t>
  </si>
  <si>
    <t>Instituciones educativas que promueven prácticas saludables para la prevención de VIH/SIDA y tuberculosis</t>
  </si>
  <si>
    <t>Agentes comunitarios que promueven prácticas saludables para prevención de VIH/SIDA y tuberculosis</t>
  </si>
  <si>
    <t>Hogares en áreas de elevado riesgo de transmisión de TBC que acceden a viviendas reordenadas</t>
  </si>
  <si>
    <t>Hogares de personas afectadas de TBCDR con viviendas mejoradas</t>
  </si>
  <si>
    <t>Población informada sobre uso correcto de condón para prevención de infecciones de transmisión sexual y VIH/SIDA</t>
  </si>
  <si>
    <t>Adultos y Jóvenes reciben consejería y tamizaje para infecciones de transmisión sexual y VIH/SIDA</t>
  </si>
  <si>
    <t>Población adolescente informada sobre infecciones de transmisión sexual y VIH/SIDA</t>
  </si>
  <si>
    <t>Población de alto riesgo recibe Información y Atención preventiva</t>
  </si>
  <si>
    <t>Población con infecciones de transmisión sexual reciben tratamiento según guía clínicas</t>
  </si>
  <si>
    <t>Personas diagnosticadas con VIH/SIDA que acuden a los servicios y reciben Atención integral</t>
  </si>
  <si>
    <t>Mujeres gestantes reactivas y niños expuestos al VIH/SIDA reciben tratamiento oportuno</t>
  </si>
  <si>
    <t>Mujeres gestantes reactivas a sífilis y sus contactos y recién nacidos expuestos reciben tratamiento oportuno</t>
  </si>
  <si>
    <t>Persona que accede al EESS y recibe tratamiento oportuno para tuberculosis extremadamente drogo resistente (XDR)</t>
  </si>
  <si>
    <t>Persona con comorbilidad recibe tratamiento para tuberculosis</t>
  </si>
  <si>
    <t>Entregar a adultos y jóvenes varones consejería y tamizaje para ITS y VIH/SIDA</t>
  </si>
  <si>
    <t>Brindar información y Atención preventiva a población de alto riesgo</t>
  </si>
  <si>
    <t>Brindar Atención integral a personas con diagnóstico de VIH que acuden a los servicios</t>
  </si>
  <si>
    <t>Monitoreo, supervisión, evaluación y control de VIH/SIDA - tuberculosis</t>
  </si>
  <si>
    <t>Desarrollo de normas y guías técnicas VIH/SIDA y tuberculosis</t>
  </si>
  <si>
    <t>Despistaje de tuberculosis en sintomaticos respiratorios</t>
  </si>
  <si>
    <t>Diagnóstico de casos de tuberculosis</t>
  </si>
  <si>
    <t>Persona informada</t>
  </si>
  <si>
    <t>Persona tratada</t>
  </si>
  <si>
    <t>Persona atendida</t>
  </si>
  <si>
    <t>Persona diagnosticada</t>
  </si>
  <si>
    <t>Monto Ejecutado y Avance de Ejecución Financiera del Programa Presupuestal TBC VIH-SIDA según Departamento, Marzo 2015</t>
  </si>
  <si>
    <t>Alerta de Niveles Bajos en la Ejecución Financiera (menor a 18.75%) para Principales Productos del Programa Presupuestal TBC VIH-SIDA, Marzo 2015</t>
  </si>
  <si>
    <t>Ejecución Financiera del Programa Presupuestal Enfermedades Metaxénicas y Zoonosis según Pliego, Marzo 2015</t>
  </si>
  <si>
    <t>Ejecución Financiera del Programa Presupuestal Enfermedades Metaxénicas y Zoonosis según Departamento, Marzo 2015</t>
  </si>
  <si>
    <t>Ejecución Financiera del Programa Presupuestal Enfermedades Metaxénicas y Zoonosis según Principales Productos, Marzo 2015</t>
  </si>
  <si>
    <t>Ejecución Financiera del Programa Presupuestal Enfermedades Metaxénicas y Zoonosis según Principales Actividades, Marzo 2015</t>
  </si>
  <si>
    <t>Familia con prácticas saludables para la prevención de enfermedades metaxénicas y zoonóticas</t>
  </si>
  <si>
    <t>Instituciones educativas que promueven prácticas saludables para la prevención de enfermedades metaxénicas y zoonóticas</t>
  </si>
  <si>
    <t>Municipios participando en disminución de la transmisión de enfermedades metaxénicas y zoonóticas</t>
  </si>
  <si>
    <t>Pobladores de áreas con riesgo de transmisión informada conoce los mecanismos de transmisión de enfermedades metaxénicas y zoonóticas</t>
  </si>
  <si>
    <t>Viviendas protegidas de los principales condicionantes del riesgo en las áreas de alto y muy alto riesgo de enfermedades metaxénicas y zoonosis</t>
  </si>
  <si>
    <t>Vacunación de animales domésticos</t>
  </si>
  <si>
    <t>Diagnóstico y tratamiento de enfermedades metaxénicas</t>
  </si>
  <si>
    <t>Diagnóstico y tratamiento de casos de enfermedades zoonóticas</t>
  </si>
  <si>
    <t>Comunidad con factores de riesgo controlados</t>
  </si>
  <si>
    <t>Monitoreo, supervisión, Evaluación y control metaxénicas y zoonosis</t>
  </si>
  <si>
    <t>Promoción de prácticas saludables para la prevención de enfermedades metaxénicas y zoonóticas en familias de zonas de riesgo</t>
  </si>
  <si>
    <t>Intervenciones en viviendas protegidas de los principales condicionantes del riesgo en las áreas de alto y muy alto riesgo de enfermedades metaxénicas y zoonosis</t>
  </si>
  <si>
    <t>Vacunar a animales domésticos</t>
  </si>
  <si>
    <t>Evaluación, diagnóstico y tratamiento de enfermedades metaxénicas</t>
  </si>
  <si>
    <t>Evaluación, diagnóstico y tratamiento de casos de enfermedades zoonóticas</t>
  </si>
  <si>
    <t>Desarrollo de normas y guías técnicas en metaxenicas y zoonosis</t>
  </si>
  <si>
    <t>Familia</t>
  </si>
  <si>
    <t>Viviendas</t>
  </si>
  <si>
    <t>Animal vacunado</t>
  </si>
  <si>
    <t>Monto Ejecutado y Avance de Ejecución Financiera del Programa Presupuestal Enfermedades Metaxénicas y Zoonosis según Departamento, Marzo 2015</t>
  </si>
  <si>
    <t>Alerta de Niveles Bajos en la Ejecución Financiera (menor a 18.75%) para Principales Productos del Programa Presupuestal Enfermedades Metaxénicas y Zoonosis, Marzo 2015</t>
  </si>
  <si>
    <t>Ejecución Financiera del Programa Presupuestal Enfermedades no Transmisibles según Pliego, Marzo 2015</t>
  </si>
  <si>
    <t>Ejecución Financiera del Programa Presupuestal Enfermedades no Transmisibles según Departamento, Marzo 2015</t>
  </si>
  <si>
    <t>Ejecución Financiera del Programa Presupuestal Enfermedades no Transmisibles según Principales Productos, Marzo 2015</t>
  </si>
  <si>
    <t>Ejecución Financiera del Programa Presupuestal Enfermedades no Transmisibles según Principales Actividades, Marzo 2015</t>
  </si>
  <si>
    <t>Tamizaje y diagnóstico de paciente con retinopatía oftalmológica del prematuro</t>
  </si>
  <si>
    <t>Control y tratamiento de paciente con retinopatía oftalmológica del prematuro</t>
  </si>
  <si>
    <t>Tamizaje y diagnóstico de pacientes con cataratas</t>
  </si>
  <si>
    <t>Tratamiento y control de pacientes con cataratas</t>
  </si>
  <si>
    <t>Tamizaje y diagnóstico de pacientes con errores refractivos</t>
  </si>
  <si>
    <t>Tratamiento y control de pacientes con errores refractivos</t>
  </si>
  <si>
    <t>Valoración clínica y tamizaje laboratorial de enfermedades crónicas no transmisibles</t>
  </si>
  <si>
    <t>Tratamiento y control de personas con hipertensión arterial</t>
  </si>
  <si>
    <t>Tratamiento y control de personas con diabetes</t>
  </si>
  <si>
    <t>Atención estomatológica preventiva</t>
  </si>
  <si>
    <t>Atención estomatológica recuperativa</t>
  </si>
  <si>
    <t>Atención estomatológica especilizada</t>
  </si>
  <si>
    <t>Población informada y sensibilizada en el cuidado de la salud de las enfermedades no transmisibles (mental, bucal, ocular, metales pesados, hipertensión arterial y diabetes mellitus)</t>
  </si>
  <si>
    <t>Familia en zonas de riesgo informada que realizan prácticas higiénicas sanitarias para prevenir las enfermedades no transmisibles ( mental, bucal, ocular, metales pesados, hipertensión arterial y diabetes mellitus )</t>
  </si>
  <si>
    <t>Instituciones educativas que promueven prácticas higiénicas sanitarias para prevenir las enfermedades no transmisibles (mental, bucal, ocular, metales pesados, hipertensión arterial y diabetes mellitus)</t>
  </si>
  <si>
    <t>Municipio que desarrollan acciones dirigidas a prevenir las enfermedades no transmisibles (mental, bucal, ocular, metales pesados, hipertensión arterial y diabetes mellitus)</t>
  </si>
  <si>
    <t>Tamizaje y tratamiento de pacientes con problemas y trastornos de salud mental</t>
  </si>
  <si>
    <t>Tamizaje y tratamiento de pacientes afectados por metales pesados</t>
  </si>
  <si>
    <t>Información y sensibilización de la población en para el cuidado de la salud de las enfermedades no transmisibles (mental, bucal, ocular, metales pesados, hipertensión arterial y diabetes mellitus)</t>
  </si>
  <si>
    <t>Atención estomatológica preventiva básica en niños, gestantes y adultos mayores</t>
  </si>
  <si>
    <t>Atención estomatológica recuperativa básica en niños, gestantes y adultos mayores</t>
  </si>
  <si>
    <t>Evaluación clínica y tamizaje laboratorial de personas con riesgo de padecer enfermedades crónicas no transmisibles</t>
  </si>
  <si>
    <t>Brindar tratamiento a personas con diagnóstico de hipertensión arterial</t>
  </si>
  <si>
    <t>Brindar tratamiento a personas con diagnóstico de diabetes mellitus</t>
  </si>
  <si>
    <t>Monitoreo, supervisión, evaluación y control de enfermedades no transmisibles</t>
  </si>
  <si>
    <t>Desarrollo de normas y guías técnicas en enfermedades no transmisibles</t>
  </si>
  <si>
    <t>Persona tamizada</t>
  </si>
  <si>
    <t>Monto Ejecutado y Avance de Ejecución Financiera del Programa Presupuestal Enfermedades no Transmisibles según Departamento, Marzo 2015</t>
  </si>
  <si>
    <t>Alerta de Niveles Bajos en la Ejecución Financiera (menor a 18.75%) para Principales Productos del Programa Presupuestal Enfermedades no Transmisibles, Marzo 2015</t>
  </si>
  <si>
    <t>Ejecución Financiera del Programa Presupuestal Prevención y Control del Cáncer según Pliego, Marzo 2015</t>
  </si>
  <si>
    <t>Ejecución Financiera del Programa Presupuestal Prevención y Control del Cáncer según Departamento, Marzo 2015</t>
  </si>
  <si>
    <t>Ejecución Financiera del Programa Presupuestal Prevención y Control del Cáncer según Principales Productos, Marzo 2015</t>
  </si>
  <si>
    <t>Ejecución Financiera del Programa Presupuestal Prevención y Control del Cáncer según Principales Actividades, Marzo 2015</t>
  </si>
  <si>
    <t>Embajadas en el Exterior</t>
  </si>
  <si>
    <t>Comunidades saludables promueven estilos de vida saludable para la prevención de los principales tipos de cáncer</t>
  </si>
  <si>
    <t>Mujer tamizada en cáncer de cuello uterino</t>
  </si>
  <si>
    <t>Instituciones educativas saludables que promueven la prevención del cáncer de cuello uterino, mama, estomago, próstata, pulmón, colon, recto, hígado, leucemia, linfoma, piel y otros</t>
  </si>
  <si>
    <t>Familias saludables con conocimiento de la prevención del cáncer de cuello uterino, mama, estomago, próstata, pulmón colon, recto, hígado, leucemia, linfoma, piel y otros</t>
  </si>
  <si>
    <t>Municipios saludables que promueven la prevención del cáncer de cuello uterino, mama, estomago, próstata, pulmón y colon, recto, hígado, leucemia, linfoma, piel y otros</t>
  </si>
  <si>
    <t>Personas con consejería en la prevención del cáncer de: colon y recto, hígado, leucemia, linfoma, piel y otros</t>
  </si>
  <si>
    <t>Personas con evaluación médica preventiva en cáncer de: colon y recto, hígado, leucemia, linfoma, piel</t>
  </si>
  <si>
    <t>Atención del cáncer de cuello uterino para el estadiaje y tratamiento</t>
  </si>
  <si>
    <t>Atención del cáncer de mama para el estadiaje y tratamiento</t>
  </si>
  <si>
    <t>Atención del cáncer de estómago para el estadiaje y tratamiento</t>
  </si>
  <si>
    <t>Atención del cáncer de próstata para el diagnóstico, estadiaje y tratamiento</t>
  </si>
  <si>
    <t>Atención del cáncer de pulmón que incluye: diagnostico, estadiaje y tratamiento</t>
  </si>
  <si>
    <t>Atención del cáncer de colon y recto que incluye: diagnostico, estadiaje y tratamiento</t>
  </si>
  <si>
    <t>Atención del cáncer de hígado que incluye: diagnostico, estadiaje y tratamiento</t>
  </si>
  <si>
    <t>Atención de la leucemia que incluye: diagnóstico y tratamiento</t>
  </si>
  <si>
    <t>Atención de la linfoma que incluye: diagnóstico y tratamiento</t>
  </si>
  <si>
    <t>Atención del cáncer de piel no melanomas que incluye: diagnostico, estadiaje y tratamiento</t>
  </si>
  <si>
    <t>Mujeres con citología anormal con colposcopía</t>
  </si>
  <si>
    <t>Mujeres con citología anormal con examen de crioterapia o CONO LEEP</t>
  </si>
  <si>
    <t>Niña protegida con vacuna vph</t>
  </si>
  <si>
    <t>Población informada y sensibilizada en el cuidado de la salud del cáncer de cérvix, cáncer de mama, cáncer gástrico, cáncer de próstata y cáncer de pulmón</t>
  </si>
  <si>
    <t>Mujeres mayores de 18 años con consejería en cáncer de cérvix</t>
  </si>
  <si>
    <t>Mujeres mayores de 18 años con consejería en cáncer de mama</t>
  </si>
  <si>
    <t>Mujeres de 40 a 65 años con mamografía bilateral</t>
  </si>
  <si>
    <t>Personas con consejería en la prevención del cáncer gástrico</t>
  </si>
  <si>
    <t>Varones mayores de 18 años con consejería en la prevención del cáncer de próstata</t>
  </si>
  <si>
    <t>Varones de 50 a 70 años con examen de tacto prostático por vía rectal</t>
  </si>
  <si>
    <t>Varones de 50 a 70 años con dosaje de PSA</t>
  </si>
  <si>
    <t>Población en edad escolar con consejería en prevención del cáncer de pulmón</t>
  </si>
  <si>
    <t>Población laboral con consejería en prevención del cáncer de pulmón</t>
  </si>
  <si>
    <t>Personas de 45 a 65 años con endoscopia digestiva alta</t>
  </si>
  <si>
    <t>Tamizaje en mujeres para detección de cáncer de cuello uterino</t>
  </si>
  <si>
    <t>Determinación del estadio clínico y tratamiento del cáncer de cuello uterino</t>
  </si>
  <si>
    <t>Determinación del estadio clínico y tratamiento del cáncer de mama</t>
  </si>
  <si>
    <t>Diagnóstico y tratamiento médico de leucemia</t>
  </si>
  <si>
    <t>Monitoreo, supervisión, evaluación y control de prevención y control del cáncer</t>
  </si>
  <si>
    <t>Desarrollo de normas y guías técnicas en prevención y control del cáncer</t>
  </si>
  <si>
    <t>Proteger a la niña con aplicación de vacuna vph</t>
  </si>
  <si>
    <t>Persona</t>
  </si>
  <si>
    <t>Monto Ejecutado y Avance de Ejecución Financiera del Programa Presupuestal Prevención y Control del Cáncer según Departamento, Marzo 2015</t>
  </si>
  <si>
    <t>Alerta de Niveles Bajos en la Ejecución Financiera (menor a 18.75%) para Principales Productos del Programa Presupuestal Prevención y Control del Cáncer, Marzo 2015</t>
  </si>
  <si>
    <t>Ejecución Financiera del Programa Presupuestal Reducción de Delitos y Faltas que Afectan la Seguridad Ciudadana según Pliego, Marzo 2015</t>
  </si>
  <si>
    <t>Ejecución Financiera del Programa Presupuestal Reducción de Delitos y Faltas que Afectan la Seguridad Ciudadana según Departamento, Marzo 2015</t>
  </si>
  <si>
    <t>Ejecución Financiera del Programa Presupuestal Reducción de Delitos y Faltas que Afectan la Seguridad Ciudadana según Principales Productos, Marzo 2015</t>
  </si>
  <si>
    <t>Ejecución Financiera del Programa Presupuestal Reducción de Delitos y Faltas que Afectan la Seguridad Ciudadana según Principales Actividades, Marzo 2015</t>
  </si>
  <si>
    <t>Patrullaje por sector</t>
  </si>
  <si>
    <t>Comunidad organizada a favor de la seguridad ciudadana</t>
  </si>
  <si>
    <t>Operaciones policiales para reducir los delitos y faltas</t>
  </si>
  <si>
    <t>Comisarías con las condiciones básicas para el servicio a la comunidad</t>
  </si>
  <si>
    <t>Sub unidades especializadas con las condiciones básicas para operaciones policiales</t>
  </si>
  <si>
    <t>Gestión del programa</t>
  </si>
  <si>
    <t>Seguimiento y evaluación del programa</t>
  </si>
  <si>
    <t>Patrullaje policial por sector</t>
  </si>
  <si>
    <t>Planificación del patrullaje por sector</t>
  </si>
  <si>
    <t>Patrullaje municipal por sector - serenazgo</t>
  </si>
  <si>
    <t>Mantenimiento y reposición de mobiliario y equipos informáticos de las comisarías</t>
  </si>
  <si>
    <t>Mantenimiento y reposición de armamento, munición y equipo policial de las comisarías</t>
  </si>
  <si>
    <t>Acceso a sistemas policiales y de otras entidades</t>
  </si>
  <si>
    <t>Mantenimiento y reposición de mobiliario y equipos informáticos de las sub unidades especializadas</t>
  </si>
  <si>
    <t>Mantenimiento y acondicionamiento de la infraestructura de las sub unidades especializadas</t>
  </si>
  <si>
    <t>Asistencia técnica y administrativa a los comites de seguridad ciudadana</t>
  </si>
  <si>
    <t>Capacitación al personal de las OPC para el desarrollo de acciones preventivas</t>
  </si>
  <si>
    <t>Comunidad recibe acciones de prevención en el marco del plan de seguridad ciudadana</t>
  </si>
  <si>
    <t>Comisarias aplican acciones de prevención mediante sus oficinas de participación ciudadana</t>
  </si>
  <si>
    <t>Mantenimiento preventivo y correctivo de la infraestructura de las comisarías</t>
  </si>
  <si>
    <t>Mantenimiento y reposición de vehículo para patrullaje por sector</t>
  </si>
  <si>
    <t>Operaciones policiales de las comisarías para reducir los delitos y faltas</t>
  </si>
  <si>
    <t>Operaciones policiales de las sub unidades especializadas para reducir los delitos y faltas</t>
  </si>
  <si>
    <t>Mantenimiento y reposición de vehículos para operaciones policiales</t>
  </si>
  <si>
    <t>Acción</t>
  </si>
  <si>
    <t>Sector</t>
  </si>
  <si>
    <t>Documento</t>
  </si>
  <si>
    <t>Equipo</t>
  </si>
  <si>
    <t>Comisaria</t>
  </si>
  <si>
    <t>Sub unidad especializada</t>
  </si>
  <si>
    <t>Comité</t>
  </si>
  <si>
    <t>Vehículos</t>
  </si>
  <si>
    <t>Operación</t>
  </si>
  <si>
    <t>Monto Ejecutado y Avance de Ejecución Financiera del Programa Presupuestal Reducción de Delitos y Faltas que Afectan la Seguridad Ciudadana según Departamento, Marzo 2015</t>
  </si>
  <si>
    <t>Alerta de Niveles Bajos en la Ejecución Financiera (menor a 18.75%) para Principales Productos del Programa Presupuestal Reducción de Delitos y Faltas que Afectan la Seguridad Ciudadana, Marzo 2015</t>
  </si>
  <si>
    <t>Ejecución Financiera del Programa Presupuestal Reducción del Tráfico Ilícito de Drogas según Pliego, Marzo 2015</t>
  </si>
  <si>
    <t>Ejecución Financiera del Programa Presupuestal Reducción del Tráfico Ilícito de Drogas según Departamento, Marzo 2015</t>
  </si>
  <si>
    <t>Ejecución Financiera del Programa Presupuestal Reducción del Tráfico Ilícito de Drogas según Principales Productos, Marzo 2015</t>
  </si>
  <si>
    <t>Ejecución Financiera del Programa Presupuestal Reducción del Tráfico Ilícito de Drogas según Principales Actividades, Marzo 2015</t>
  </si>
  <si>
    <t>Operaciones de interdicción contra el tráfico ilícito de drogas</t>
  </si>
  <si>
    <t>Droga destruida y custodia de insumos químicos y productos fiscalizados</t>
  </si>
  <si>
    <t>Hectáreas reducidas de cultivos ilícitos de hoja de coca</t>
  </si>
  <si>
    <t>Bienes registrables incautados por lavado de activos</t>
  </si>
  <si>
    <t>Procesos judiciales con intervención de la procuraduría pública contra el tráfico ilícito de drogas y lavado de activos</t>
  </si>
  <si>
    <t>Investigaciones científicas para la detección de innovaciones tecnológicas en la producción de drogas ilícitas</t>
  </si>
  <si>
    <t>Diligencias periciales de apoyo a la investigación policial contra el tráfico ilícito de drogas</t>
  </si>
  <si>
    <t>Diligencias periciales de apoyo a la investigación policial contra el lavado de activos</t>
  </si>
  <si>
    <t>Operaciones de seguridad para la reducción de las áreas de cultivo ilícito de hoja de coca</t>
  </si>
  <si>
    <t>Investigaciones policiales contra el lavado de activos</t>
  </si>
  <si>
    <t>Búsqueda y análisis de información para acciones de inteligencia</t>
  </si>
  <si>
    <t>Planeamiento y ejecución de operaciones policiales contra el tráfico ilícito de drogas</t>
  </si>
  <si>
    <t>Control e intervención de garitas</t>
  </si>
  <si>
    <t>Investigaciones policiales contra el tráfico ilícito de drogas e insumos químicos y productos fiscalizados</t>
  </si>
  <si>
    <t>Soporte aéreo para la interdicción contra el tráfico ilícito de drogas</t>
  </si>
  <si>
    <t>Control y almacenamiento temporal de drogas ilícitas, insumos químicos y productos fiscalizados</t>
  </si>
  <si>
    <t>Reducción de hectáreas de plantaciones ilegales de coca y destrucción de almacigos de coca</t>
  </si>
  <si>
    <t>Soporte aéreo para la reducción de las áreas de cultivo ilícito de hoja de coca</t>
  </si>
  <si>
    <t>Intervención de la procuraduría pública contra el tráfico ilícito de drogas y lavado de activos en las diligencias de investigación preliminar</t>
  </si>
  <si>
    <t>Intervención de la procuraduría pública contra el tráfico ilícito de drogas y lavado de activos en las diligencias del proceso judicial</t>
  </si>
  <si>
    <t>Intervención de la procuraduría pública contra el tráfico ilícito de drogas y lavado de activos en la ejecución de sentencia</t>
  </si>
  <si>
    <t>Mantenimiento de vehículos de bases y locales antidrogas a nivel nacional</t>
  </si>
  <si>
    <t>Mantenimiento preventivo y correctivo de bases y locales antidrogas a nivel nacional</t>
  </si>
  <si>
    <t>Reposición de equipamiento básico y especializado</t>
  </si>
  <si>
    <t>Almacenamiento, control y destrucción por incineración de la droga decomisada</t>
  </si>
  <si>
    <t>Almacenamiento, control, transferencia y/o devolución de insumos químicos y productos fiscalizados</t>
  </si>
  <si>
    <t>Asistencia a la población por el programa de responsabilidad social</t>
  </si>
  <si>
    <t>Investigación</t>
  </si>
  <si>
    <t>Peritaje</t>
  </si>
  <si>
    <t>Hora de vuelo</t>
  </si>
  <si>
    <t>Kilogramo</t>
  </si>
  <si>
    <t>Hectárea</t>
  </si>
  <si>
    <t>Local</t>
  </si>
  <si>
    <t>Monto Ejecutado y Avance de Ejecución Financiera del Programa Presupuestal Reducción del Tráfico Ilícito de Drogas según Departamento, Marzo 2015</t>
  </si>
  <si>
    <t>Alerta de Niveles Bajos en la Ejecución Financiera (menor a 18.75%) para Principales Productos del Programa Presupuestal Reducción del Tráfico Ilícito de Drogas, Marzo 2015</t>
  </si>
  <si>
    <t>Ejecución Financiera del Programa Presupuestal Lucha Contra el Terrorismo según Pliego, Marzo 2015</t>
  </si>
  <si>
    <t>Ejecución Financiera del Programa Presupuestal Lucha Contra el Terrorismo según Departamento, Marzo 2015</t>
  </si>
  <si>
    <t>Ejecución Financiera del Programa Presupuestal Lucha Contra el Terrorismo según Principales Productos, Marzo 2015</t>
  </si>
  <si>
    <t>Ejecución Financiera del Programa Presupuestal Lucha Contra el Terrorismo según Principales Actividades, Marzo 2015</t>
  </si>
  <si>
    <t>Fuerzas del orden con capacidades operativas adecuadas</t>
  </si>
  <si>
    <t>Operaciones y acciones militares y policiales</t>
  </si>
  <si>
    <t>Reposición del armamento, material y equipo para las fuerzas del orden</t>
  </si>
  <si>
    <t>Mantenimiento y reparación de armamento, material y equipos</t>
  </si>
  <si>
    <t>Captación y capacitación del personal de las fuerzas del orden</t>
  </si>
  <si>
    <t>Mantenimiento de instalaciones militares y policiales</t>
  </si>
  <si>
    <t>Planeamiento y ejecución de las operaciones y acciones policiales</t>
  </si>
  <si>
    <t>Planeamiento y ejecución de las operaciones y acciones militares</t>
  </si>
  <si>
    <t>Organización de la población para la autodefensa</t>
  </si>
  <si>
    <t>Operaciones de información y sensibilización</t>
  </si>
  <si>
    <t>Instalación</t>
  </si>
  <si>
    <t>Monto Ejecutado y Avance de Ejecución Financiera del Programa Presupuestal Lucha Contra el Terrorismo según Departamento, Marzo 2015</t>
  </si>
  <si>
    <t>Alerta de Niveles Bajos en la Ejecución Financiera (menor a 18.75%) para Principales Productos del Programa Presupuestal Lucha Contra el Terrorismo, Marzo 2015</t>
  </si>
  <si>
    <t>Ejecución Financiera del Programa Presupuestal Contrataciones Públicas Eficientes según Pliego, Marzo 2015</t>
  </si>
  <si>
    <t>Ejecución Financiera del Programa Presupuestal Contrataciones Públicas Eficientes según Departamento, Marzo 2015</t>
  </si>
  <si>
    <t>Ejecución Financiera del Programa Presupuestal Contrataciones Públicas Eficientes según Principales Productos, Marzo 2015</t>
  </si>
  <si>
    <t>Ejecución Financiera del Programa Presupuestal Contrataciones Públicas Eficientes según Principales Actividades, Marzo 2015</t>
  </si>
  <si>
    <t>Servidores públicos y proveedores del estado con capacidades para la gestión de las contrataciones con el estado</t>
  </si>
  <si>
    <t>Instrumentos implementados para la contratación pública a nivel nacional</t>
  </si>
  <si>
    <t>Expedientes supervisados mejoran contrataciones públicas y generan valor agregado</t>
  </si>
  <si>
    <t>Proveedores habilitados para participar en las contrataciones públicas</t>
  </si>
  <si>
    <t>Aprobación y/o actualización de fichas técnicas y Difusión de la modalidad de subasta inversa para la Adquisición de bienes y servicios comunes.</t>
  </si>
  <si>
    <t>Diseñar y promover mecanismos adicionales que generen mejores prácticas en los usuarios del sistema de compras públicas</t>
  </si>
  <si>
    <t>Implementación de catálogos electrónicos de convenio marco</t>
  </si>
  <si>
    <t>Monitoreo del sistema de Contratación pública a través de acciones de supervisión a procesos de compra</t>
  </si>
  <si>
    <t>Acompañamiento técnico a las entidades públicas contratantes seleccionadas</t>
  </si>
  <si>
    <t>Atención de denuncias en materia de contratación pública presentadas ante el OSCE</t>
  </si>
  <si>
    <t>Resolución de expedientes administrativos sancionadores y recursos de reconsideración</t>
  </si>
  <si>
    <t>Investigación, difusión y orientación para mejorar las contrataciones públicas</t>
  </si>
  <si>
    <t>Implementación de nuevos servicios en las oficinas desconcentradas</t>
  </si>
  <si>
    <t>Mantenimiento e implementación de sistemas de las contrataciones públicas</t>
  </si>
  <si>
    <t>Capacitación de los operadores públicos en materia de contrataciones</t>
  </si>
  <si>
    <t>Mejoramiento de los módulos del SEACE</t>
  </si>
  <si>
    <t>Mantenimiento del catálogo único de bienes, servicios y obras</t>
  </si>
  <si>
    <t>Difusión de las actas de conciliación, laudos, sentencias que resuelven el recurso de anulación</t>
  </si>
  <si>
    <t>Solución de controversias durante el proceso de selección</t>
  </si>
  <si>
    <t>Desarrollo de procedimientos registrales estandarizados</t>
  </si>
  <si>
    <t>Atención de operaciones registrales</t>
  </si>
  <si>
    <t>Atención de solicitudes de información registral</t>
  </si>
  <si>
    <t>Fiscalización de veracidad de la información de los expedientes de proveedores</t>
  </si>
  <si>
    <t>Informe técnico</t>
  </si>
  <si>
    <t>Catálogo electrónico</t>
  </si>
  <si>
    <t>Control realizado</t>
  </si>
  <si>
    <t>Institución</t>
  </si>
  <si>
    <t>Denuncia atendida</t>
  </si>
  <si>
    <t>Expediente resuelto</t>
  </si>
  <si>
    <t>Items</t>
  </si>
  <si>
    <t>Procedimientos</t>
  </si>
  <si>
    <t>Expediente tramitado</t>
  </si>
  <si>
    <t>Atención</t>
  </si>
  <si>
    <t>Expediente procesado</t>
  </si>
  <si>
    <t>Monto Ejecutado y Avance de Ejecución Financiera del Programa Presupuestal Contrataciones Públicas Eficientes según Departamento, Marzo 2015</t>
  </si>
  <si>
    <t>Alerta de Niveles Bajos en la Ejecución Financiera (menor a 18.75%) para Principales Productos del Programa Presupuestal Contrataciones Públicas Eficientes, Marzo 2015</t>
  </si>
  <si>
    <t>Ejecución Financiera del Programa Presupuestal Gestión Sostenible de Recursos Naturales y Diversidad Biológica según Pliego, Marzo 2015</t>
  </si>
  <si>
    <t>Ejecución Financiera del Programa Presupuestal Gestión Sostenible de Recursos Naturales y Diversidad Biológica según Departamento, Marzo 2015</t>
  </si>
  <si>
    <t>Ejecución Financiera del Programa Presupuestal Gestión Sostenible de Recursos Naturales y Diversidad Biológica según Principales Productos, Marzo 2015</t>
  </si>
  <si>
    <t>Ejecución Financiera del Programa Presupuestal Gestión Sostenible de Recursos Naturales y Diversidad Biológica según Principales Actividades, Marzo 2015</t>
  </si>
  <si>
    <t>Instituciones públicas con capacidades para la conservación y/o aprovechamiento sostenible de los recursos naturales y la diversidad biológica</t>
  </si>
  <si>
    <t>Organizaciones cuentan con información sistematizada sobre conservación y aprovechamiento</t>
  </si>
  <si>
    <t>Instituciones cuentan con alternativas de aprovechamiento sostenible de los recursos naturales y diversidad biológica</t>
  </si>
  <si>
    <t>Organizaciones cuentan con financiamiento para la conservación de los recursos naturales y la diversidad biológica</t>
  </si>
  <si>
    <t>Gobiernos sub nacionales cuentan con zonificación económica ecológica y ordenamiento territorial</t>
  </si>
  <si>
    <t>Organizaciones capacitadas en la conservación y/o aprovechamiento de los recursos naturales y la diversidad biológica</t>
  </si>
  <si>
    <t>Bosques con acciones de conservación</t>
  </si>
  <si>
    <t>Empresas supervisadas y fiscalizadas en el cumplimiento de los compromisos y la legislación ambiental</t>
  </si>
  <si>
    <t>Supervisión ambiental directa al administrado</t>
  </si>
  <si>
    <t>Aplicación del procedimiento administrativo sancionador o incentivos</t>
  </si>
  <si>
    <t>Capacitación y asistencia técnica en gestión de los recursos naturales y de la diversidad biológica en los tres niveles de gobierno</t>
  </si>
  <si>
    <t>Generación, administración y difusión del sistema nacional de acceso a los recursos genéticos</t>
  </si>
  <si>
    <t>Generación, administración y difusión del sistema de monitoreo del estado de los recursos naturales y diversidad biológica</t>
  </si>
  <si>
    <t>Conservación de bosques por parte de las comunidades a través de transferencias directamente condicionadas y otros mecanismos de incentivos.</t>
  </si>
  <si>
    <t>Capacitación y asistencia tecnica para proyectos económicos y prácticas de conservación de bosques</t>
  </si>
  <si>
    <t>Seguimiento y monitoreo a la conservación de bosques</t>
  </si>
  <si>
    <t>Implementación de procesos de ordenamiento territorial</t>
  </si>
  <si>
    <t>Elaboración y difusión de instrumentos técnicos normativos para la evaluación, supervisión y fiscalización ambiental</t>
  </si>
  <si>
    <t>Vigilancia y monitoreo de la calidad ambiental y control de agentes contaminantes</t>
  </si>
  <si>
    <t>Supervisión</t>
  </si>
  <si>
    <t>Resolución</t>
  </si>
  <si>
    <t>Instrumentos</t>
  </si>
  <si>
    <t>Monto Ejecutado y Avance de Ejecución Financiera del Programa Presupuestal Gestión Sostenible de Recursos Naturales y Diversidad Biológica según Departamento, Marzo 2015</t>
  </si>
  <si>
    <t>Alerta de Niveles Bajos en la Ejecución Financiera (menor a 18.75%) para Principales Productos del Programa Presupuestal Gestión Sostenible de Recursos Naturales y Diversidad Biológica, Marzo 2015</t>
  </si>
  <si>
    <t>Ejecución Financiera del Programa Presupuestal Gestión Integral de Residuos Sólidos según Pliego, Marzo 2015</t>
  </si>
  <si>
    <t>Ejecución Financiera del Programa Presupuestal Gestión Integral de Residuos Sólidos según Departamento, Marzo 2015</t>
  </si>
  <si>
    <t>Ejecución Financiera del Programa Presupuestal Gestión Integral de Residuos Sólidos según Principales Productos, Marzo 2015</t>
  </si>
  <si>
    <t>Ejecución Financiera del Programa Presupuestal Gestión Integral de Residuos Sólidos según Principales Actividades, Marzo 2015</t>
  </si>
  <si>
    <t>Empresas cuentan con información para el cambio de patrones de producción y consumo</t>
  </si>
  <si>
    <t>Entidades con sistema de gestión integral de residuos sólidos</t>
  </si>
  <si>
    <t>Consumidores con educación ambiental para la participación ciudadana en el manejo de residuos sólidos</t>
  </si>
  <si>
    <t>Entidades fiscalizadas para el cumplimiento de la legislación ambiental en materia de residuos sólidos</t>
  </si>
  <si>
    <t>Gobiernos locales ejecutan actividades de segregación y recolección selectiva de residuos sólidos</t>
  </si>
  <si>
    <t>Promoción de instrumentos económicos, financieros y la ecoeficiencia en gestión de residuos sólidos</t>
  </si>
  <si>
    <t>Sensibilización a productores respecto al ciclo de vida de productos y degradación ambiental por el uso intensivo de los recursos naturales</t>
  </si>
  <si>
    <t>Capacitación en la gestión y manejo de residuos sólidos</t>
  </si>
  <si>
    <t>Asistencia técnica a los gobiernos locales para la gestión y manejo adecuado de residuos sólidos municipales</t>
  </si>
  <si>
    <t>Manejo de residuos sólidos municipales</t>
  </si>
  <si>
    <t>Manejo de residuos sólidos no municipales</t>
  </si>
  <si>
    <t>Difusión de la educación ambiental y participación ciudadana en el manejo de residuos sólidos</t>
  </si>
  <si>
    <t>Monitoreo de la gestión y manejo de residuos sólidos municipales</t>
  </si>
  <si>
    <t>Fiscalización y control en materia de residuos sólidos</t>
  </si>
  <si>
    <t>Segregacion en la fuente y recolección selectiva de residuos sólidos municipales</t>
  </si>
  <si>
    <t>Difusión del sistema de bolsa de residuos y otros instrumentos para incentivar mercados de reciclaje</t>
  </si>
  <si>
    <t>Empresa</t>
  </si>
  <si>
    <t>Eventos</t>
  </si>
  <si>
    <t>Municipio</t>
  </si>
  <si>
    <t>Entidad</t>
  </si>
  <si>
    <t>Campaña</t>
  </si>
  <si>
    <t>Monto Ejecutado y Avance de Ejecución Financiera del Programa Presupuestal Gestión Integral de Residuos Sólidos según Departamento, Marzo 2015</t>
  </si>
  <si>
    <t>Alerta de Niveles Bajos en la Ejecución Financiera (menor a 18.75%) para Principales Productos del Programa Presupuestal Gestión Integral de Residuos Sólidos, Marzo 2015</t>
  </si>
  <si>
    <t>Ejecución Financiera del Programa Presupuestal Mejora de la Sanidad Animal según Pliego, Marzo 2015</t>
  </si>
  <si>
    <t>Ejecución Financiera del Programa Presupuestal Mejora de la Sanidad Animal según Departamento, Marzo 2015</t>
  </si>
  <si>
    <t>Ejecución Financiera del Programa Presupuestal Mejora de la Sanidad Animal según Principales Productos, Marzo 2015</t>
  </si>
  <si>
    <t>Ejecución Financiera del Programa Presupuestal Mejora de la Sanidad Animal según Principales Actividades, Marzo 2015</t>
  </si>
  <si>
    <t>Productores pecuarios con animales protegidos de la introducción y diseminación de enfermedades reglamentadas (bajo el control del SENASA)</t>
  </si>
  <si>
    <t>Productor pecuario con menor presencia de enfermedades en sus animales por el control sanitario</t>
  </si>
  <si>
    <t>Productor pecuario con mercancías pecuarias que cuentan con acceso a mercados para la exportación con adecuadas condiciones sanitarias</t>
  </si>
  <si>
    <t>Control de establecimientos pecuarios</t>
  </si>
  <si>
    <t>Control de importación, tránsito internacional y movimiento interno de mercancías pecuarias</t>
  </si>
  <si>
    <t>Control de mercancías pecuarias para la exportación</t>
  </si>
  <si>
    <t>Diagnóstico de enfermedades exóticas y re-emergentes</t>
  </si>
  <si>
    <t>Diagnóstico de enfermedades presentes</t>
  </si>
  <si>
    <t>Vigilancia activa zoosanitaria de las enfermedades</t>
  </si>
  <si>
    <t>Vigilancia activa zoosanitaria de las enfermedades exóticas</t>
  </si>
  <si>
    <t>Vigilancia pasiva zoosanitaria de las enfermedades presentes</t>
  </si>
  <si>
    <t>Gestiones para la apertura y mantenimiento de mercados</t>
  </si>
  <si>
    <t>Prevención, control y erradicación de enfermedades en los animales</t>
  </si>
  <si>
    <t>Establecimiento</t>
  </si>
  <si>
    <t>Certificado</t>
  </si>
  <si>
    <t>Diagnostico</t>
  </si>
  <si>
    <t>Animal</t>
  </si>
  <si>
    <t>Animal atendido</t>
  </si>
  <si>
    <t>Unidad</t>
  </si>
  <si>
    <t>Monto Ejecutado y Avance de Ejecución Financiera del Programa Presupuestal Mejora de la Sanidad Animal según Departamento, Marzo 2015</t>
  </si>
  <si>
    <t>Alerta de Niveles Bajos en la Ejecución Financiera (menor a 18.75%) para Principales Productos del Programa Presupuestal Mejora de la Sanidad Animal, Marzo 2015</t>
  </si>
  <si>
    <t>Ejecución Financiera del Programa Presupuestal Mejora y Mantenimiento de la Sanidad Vegetal según Pliego, Marzo 2015</t>
  </si>
  <si>
    <t>Ejecución Financiera del Programa Presupuestal Mejora y Mantenimiento de la Sanidad Vegetal según Departamento, Marzo 2015</t>
  </si>
  <si>
    <t>Ejecución Financiera del Programa Presupuestal Mejora y Mantenimiento de la Sanidad Vegetal según Principales Productos, Marzo 2015</t>
  </si>
  <si>
    <t>Ejecución Financiera del Programa Presupuestal Mejora y Mantenimiento de la Sanidad Vegetal según Principales Actividades, Marzo 2015</t>
  </si>
  <si>
    <t>Productores agrícolas con menor presencia de plagas priorizadas</t>
  </si>
  <si>
    <t>Productores agrícolas con cultivos protegidos de la introducción y dispersión de plagas reglamentadas</t>
  </si>
  <si>
    <t>Productores con capacidad disponible para el cumplimiento de restricciones fitosanitarias de los mercados de destino</t>
  </si>
  <si>
    <t>Análisis de riesgo de plagas</t>
  </si>
  <si>
    <t>Atención de alertas o emergencias fitosanitarias</t>
  </si>
  <si>
    <t>Certificación fitosanitaria</t>
  </si>
  <si>
    <t>Control y/o erradicación de plagas priorizadas</t>
  </si>
  <si>
    <t>Diagnostico de plagas de productos vegetales</t>
  </si>
  <si>
    <t>Diagnostico de plagas de productos vegetales importados</t>
  </si>
  <si>
    <t>Inspección y control del ingreso de plantas, productos vegetales y otros artículos reglamentados</t>
  </si>
  <si>
    <t>Vigilancia fitosanitaria de plagas presentes</t>
  </si>
  <si>
    <t>Vigilancia fitosanitaria preventiva de plagas no presentes</t>
  </si>
  <si>
    <t>Gestión de acceso de nuevos productos a mercados internacionales</t>
  </si>
  <si>
    <t>Estudios de tratamientos fitosanitarios</t>
  </si>
  <si>
    <t>Estudio</t>
  </si>
  <si>
    <t>Brote</t>
  </si>
  <si>
    <t>Inspección</t>
  </si>
  <si>
    <t>Monto Ejecutado y Avance de Ejecución Financiera del Programa Presupuestal Mejora y Mantenimiento de la Sanidad Vegetal según Departamento, Marzo 2015</t>
  </si>
  <si>
    <t>Alerta de Niveles Bajos en la Ejecución Financiera (menor a 18.75%) para Principales Productos del Programa Presupuestal Mejora y Mantenimiento de la Sanidad Vegetal, Marzo 2015</t>
  </si>
  <si>
    <t>Ejecución Financiera del Programa Presupuestal Mejora de la Inocuidad Agroalimentaria según Pliego, Marzo 2015</t>
  </si>
  <si>
    <t>Ejecución Financiera del Programa Presupuestal Mejora de la Inocuidad Agroalimentaria según Departamento, Marzo 2015</t>
  </si>
  <si>
    <t>Ejecución Financiera del Programa Presupuestal Mejora de la Inocuidad Agroalimentaria según Principales Productos, Marzo 2015</t>
  </si>
  <si>
    <t>Ejecución Financiera del Programa Presupuestal Mejora de la Inocuidad Agroalimentaria según Principales Actividades, Marzo 2015</t>
  </si>
  <si>
    <t>Actores de la cadena agroalimentaria aplicando buenas prácticas de producción, higiene, procesamiento, almacenamiento y distribución</t>
  </si>
  <si>
    <t>Consumidores informados sobre alimentos agropecuarios primarios y piensos que cumplan con estándares sanitarios (inocuos)</t>
  </si>
  <si>
    <t>Autorización en la cadena agroalimentaria</t>
  </si>
  <si>
    <t>Campaña de sensibilización a consumidores</t>
  </si>
  <si>
    <t>Capacitación agroalimentaria sin considerar consumidores</t>
  </si>
  <si>
    <t>Implementación y Difusión de normas</t>
  </si>
  <si>
    <t>Seguimiento de la inocuidad de alimentos agropecuarios primarios y piensos</t>
  </si>
  <si>
    <t>Vigilancia sanitaria de alimentos agropecuarios primarios y piensos</t>
  </si>
  <si>
    <t>Servicio de analisis de alimentos</t>
  </si>
  <si>
    <t>Registro</t>
  </si>
  <si>
    <t>Persona capacitada</t>
  </si>
  <si>
    <t>Análisis</t>
  </si>
  <si>
    <t>Monto Ejecutado y Avance de Ejecución Financiera del Programa Presupuestal Mejora de la Inocuidad Agroalimentaria según Departamento, Marzo 2015</t>
  </si>
  <si>
    <t>Alerta de Niveles Bajos en la Ejecución Financiera (menor a 18.75%) para Principales Productos del Programa Presupuestal Mejora de la Inocuidad Agroalimentaria, Marzo 2015</t>
  </si>
  <si>
    <t>Ejecución Financiera del Programa Presupuestal Aprovechamiento de los Recursos Hídricos para Uso Agrario según Pliego, Marzo 2015</t>
  </si>
  <si>
    <t>Ejecución Financiera del Programa Presupuestal Aprovechamiento de los Recursos Hídricos para Uso Agrario según Departamento, Marzo 2015</t>
  </si>
  <si>
    <t>Ejecución Financiera del Programa Presupuestal Aprovechamiento de los Recursos Hídricos para Uso Agrario según Principales Productos, Marzo 2015</t>
  </si>
  <si>
    <t>Ejecución Financiera del Programa Presupuestal Aprovechamiento de los Recursos Hídricos para Uso Agrario según Principales Actividades, Marzo 2015</t>
  </si>
  <si>
    <t>Productores agrarios con competencias para el aprovechamiento del recurso hídrico para uso agrario</t>
  </si>
  <si>
    <t>Productores agrarios informados sobre el aprovechamiento del recurso hídrico para uso agrario</t>
  </si>
  <si>
    <t>Asistencia técnica a productores agrarios en prácticas de riego</t>
  </si>
  <si>
    <t>Promoción de la infraestructura hidráulica</t>
  </si>
  <si>
    <t>Programa de riego tecnificado</t>
  </si>
  <si>
    <t>Sensibilización a productores agrarios para el aprovechamiento del recurso hídrico para uso agrario</t>
  </si>
  <si>
    <t>Desarrollo de capacidades a productores agrarios</t>
  </si>
  <si>
    <t>Generación de información y estudios de investigación para aprovechamiento del recurso hídrico para uso agrario</t>
  </si>
  <si>
    <t>Difusión de campañas informativas a productores agrarios</t>
  </si>
  <si>
    <t>Asistencia técnica</t>
  </si>
  <si>
    <t>Taller</t>
  </si>
  <si>
    <t>Capacitación</t>
  </si>
  <si>
    <t>Monto Ejecutado y Avance de Ejecución Financiera del Programa Presupuestal Aprovechamiento de los Recursos Hídricos para Uso Agrario según Departamento, Marzo 2015</t>
  </si>
  <si>
    <t>Alerta de Niveles Bajos en la Ejecución Financiera (menor a 18.75%) para Principales Productos del Programa Presupuestal Aprovechamiento de los Recursos Hídricos para Uso Agrario, Marzo 2015</t>
  </si>
  <si>
    <t>Ejecución Financiera del Programa Presupuestal Acceso y Uso de la Electrificación Rural según Pliego, Marzo 2015</t>
  </si>
  <si>
    <t>Ejecución Financiera del Programa Presupuestal Acceso y Uso de la Electrificación Rural según Departamento, Marzo 2015</t>
  </si>
  <si>
    <t>Ejecución Financiera del Programa Presupuestal Acceso y Uso de la Electrificación Rural según Principales Productos, Marzo 2015</t>
  </si>
  <si>
    <t>Ejecución Financiera del Programa Presupuestal Acceso y Uso de la Electrificación Rural según Principales Actividades, Marzo 2015</t>
  </si>
  <si>
    <t>Poblador rural capacitado en uso eficiente de la energía eléctrica</t>
  </si>
  <si>
    <t>Poblador rural capacitado en usos productivos de la energía eléctrica</t>
  </si>
  <si>
    <t>Hogar con suministro eléctrico en el ámbito rural</t>
  </si>
  <si>
    <t>Capacitaciones a las unidades productivas familiares en temas de usos productivos</t>
  </si>
  <si>
    <t>Capacitaciones a los pobladores rurales en temas de uso eficiente</t>
  </si>
  <si>
    <t>Asistencia técnica a unidades formuladoras y evaluadoras para implementacion de los proyectos</t>
  </si>
  <si>
    <t>Transferencia para mejoramiento de la electrificación rural - FONER II</t>
  </si>
  <si>
    <t>Identificación y priorización de localidades de intervenciones con proyectos</t>
  </si>
  <si>
    <t>Hogar capacitado</t>
  </si>
  <si>
    <t>Transferencias financieras</t>
  </si>
  <si>
    <t>Monto Ejecutado y Avance de Ejecución Financiera del Programa Presupuestal Acceso y Uso de la Electrificación Rural según Departamento, Marzo 2015</t>
  </si>
  <si>
    <t>Alerta de Niveles Bajos en la Ejecución Financiera (menor a 18.75%) para Principales Productos del Programa Presupuestal Acceso y Uso de la Electrificación Rural, Marzo 2015</t>
  </si>
  <si>
    <t>Ejecución Financiera del Programa Presupuestal Acceso y Uso Adecuado de los Servicios Públicos de Telecomunicaciones e Información Asociados según Pliego, Marzo 2015</t>
  </si>
  <si>
    <t>Ejecución Financiera del Programa Presupuestal Acceso y Uso Adecuado de los Servicios Públicos de Telecomunicaciones e Información Asociados según Departamento, Marzo 2015</t>
  </si>
  <si>
    <t>Ejecución Financiera del Programa Presupuestal Acceso y Uso Adecuado de los Servicios Públicos de Telecomunicaciones e Información Asociados según Principales Productos, Marzo 2015</t>
  </si>
  <si>
    <t>Ejecución Financiera del Programa Presupuestal Acceso y Uso Adecuado de los Servicios Públicos de Telecomunicaciones e Información Asociados según Principales Actividades, Marzo 2015</t>
  </si>
  <si>
    <t>Localidades con servicios públicos de telecomunicaciones con financiamiento no reembolsable mediante concurso en zonas focalizadas</t>
  </si>
  <si>
    <t>Estaciones de servicios públicos de telecomunicaciones controlados y supervisados</t>
  </si>
  <si>
    <t>Operadores y usuarios informados sobre normatividad para el desarrollo de los servicios públicos de telecomunicaciones</t>
  </si>
  <si>
    <t>Operadores de servicios públicos de telecomunicaciones con concesión vigente</t>
  </si>
  <si>
    <t>Evaluación de incumplimientos legales y contractuales</t>
  </si>
  <si>
    <t>Fiscalización de pagos de tasas, tributos, entre otros en relación a estados contables de las empresas</t>
  </si>
  <si>
    <t>Gestión de concesiones</t>
  </si>
  <si>
    <t>Gestión de registro de servicios y asignación de frecuencias para explotación de servicios</t>
  </si>
  <si>
    <t>Inspecciones técnicas de supervisión y control para el uso correcto del espectro radioeléctrico</t>
  </si>
  <si>
    <t>Instalación y operación de servicios de telecomunicaciones de internet</t>
  </si>
  <si>
    <t>Instalación y operación de servicios de telecomunicaciones de telefonía fija</t>
  </si>
  <si>
    <t>Instalación y operación de servicios de telecomunicaciones de telefonía móvil</t>
  </si>
  <si>
    <t>Instalación y operación de servicios de telefonía fija de uso público</t>
  </si>
  <si>
    <t>Otorgamiento de permisos de instalación y operación de estaciones</t>
  </si>
  <si>
    <t>Supervisión de los proyectos de las localidades</t>
  </si>
  <si>
    <t>Capacitación en conocimientos básicos de tecnologías de información para garantizar el uso y funcionamiento de los servicios</t>
  </si>
  <si>
    <t>Difusión sobre la utilidad del servicio de internet</t>
  </si>
  <si>
    <t>Difusión sobre normatividad vigente para los servicios públicos de telecomunicaciones y aspectos asociados</t>
  </si>
  <si>
    <t>Elaboración de estudios para la formulación de normas para el desarrollo de los servicios públicos de telecomunicaciones</t>
  </si>
  <si>
    <t>Promoción de proyectos de telecomunicaciones</t>
  </si>
  <si>
    <t>Red nacional de conectividad del estado-REDNACE</t>
  </si>
  <si>
    <t>Fiscalización realizada</t>
  </si>
  <si>
    <t>Operador</t>
  </si>
  <si>
    <t>Localidad</t>
  </si>
  <si>
    <t>Autorización</t>
  </si>
  <si>
    <t>Proyecto</t>
  </si>
  <si>
    <t>Solicitud</t>
  </si>
  <si>
    <t>Monto Ejecutado y Avance de Ejecución Financiera del Programa Presupuestal Acceso y Uso Adecuado de los Servicios Públicos de Telecomunicaciones e Información Asociados según Departamento, Marzo 2015</t>
  </si>
  <si>
    <t>Alerta de Niveles Bajos en la Ejecución Financiera (menor a 18.75%) para Principales Productos del Programa Presupuestal Acceso y Uso Adecuado de los Servicios Públicos de Telecomunicaciones e Información Asociados, Marzo 2015</t>
  </si>
  <si>
    <t>Ejecución Financiera del Programa Presupuestal Prevención y Atención de Incendios, Emergencias Médicas, Rescates y Otros según Pliego, Marzo 2015</t>
  </si>
  <si>
    <t>Ejecución Financiera del Programa Presupuestal Prevención y Atención de Incendios, Emergencias Médicas, Rescates y Otros según Departamento, Marzo 2015</t>
  </si>
  <si>
    <t>Ejecución Financiera del Programa Presupuestal Prevención y Atención de Incendios, Emergencias Médicas, Rescates y Otros según Principales Productos, Marzo 2015</t>
  </si>
  <si>
    <t>Ejecución Financiera del Programa Presupuestal Prevención y Atención de Incendios, Emergencias Médicas, Rescates y Otros según Principales Actividades, Marzo 2015</t>
  </si>
  <si>
    <t>Cuarteles operativos con equipamiento e infraestructura moderna en permanente servicio</t>
  </si>
  <si>
    <t>Bomberos voluntarios y aspirantes desarrollan capacidades a través de la escuela nacional del cuerpo general de bomberos voluntarios del Perú</t>
  </si>
  <si>
    <t>Capacidades de prevención de emergencias desarrolladas en la sociedad civil</t>
  </si>
  <si>
    <t>Fortalecimiento de Capacidades</t>
  </si>
  <si>
    <t>Campañas de prevención</t>
  </si>
  <si>
    <t>Capacitación a bomberos voluntarios</t>
  </si>
  <si>
    <t>Renovación del parque automotor</t>
  </si>
  <si>
    <t>Renovación de equipos, muebles y maquinas</t>
  </si>
  <si>
    <t>Inspección de sistemas contra incendios</t>
  </si>
  <si>
    <t>Mantenimiento de sistemas informáticos y de comunicación a nivel nacional</t>
  </si>
  <si>
    <t>Mantenimiento del parque automotor y equipos de la compañía</t>
  </si>
  <si>
    <t>Mantenimiento de la infraestructura de la compañía</t>
  </si>
  <si>
    <t>Región</t>
  </si>
  <si>
    <t>Monto Ejecutado y Avance de Ejecución Financiera del Programa Presupuestal Prevención y Atención de Incendios, Emergencias Médicas, Rescates y Otros según Departamento, Marzo 2015</t>
  </si>
  <si>
    <t>Alerta de Niveles Bajos en la Ejecución Financiera (menor a 18.75%) para Principales Productos del Programa Presupuestal Prevención y Atención de Incendios, Emergencias Médicas, Rescates y Otros, Marzo 2015</t>
  </si>
  <si>
    <t>Ejecución Financiera del Programa Presupuestal Programa Nacional de Apoyo Directo a los más Pobres según Pliego, Marzo 2015</t>
  </si>
  <si>
    <t>Ejecución Financiera del Programa Presupuestal Programa Nacional de Apoyo Directo a los más Pobres según Departamento, Marzo 2015</t>
  </si>
  <si>
    <t>Ejecución Financiera del Programa Presupuestal Programa Nacional de Apoyo Directo a los más Pobres según Principales Productos, Marzo 2015</t>
  </si>
  <si>
    <t>Ejecución Financiera del Programa Presupuestal Programa Nacional de Apoyo Directo a los más Pobres según Principales Actividades, Marzo 2015</t>
  </si>
  <si>
    <t>Hogares con gestantes, niños, adolescentes y jóvenes hasta 19 años en situación de pobreza reciben incentivos monetarios por cumplir corresponsabilidades con orientación y acompañamiento</t>
  </si>
  <si>
    <t>Verificación el cumplimiento de corresponsabilidades</t>
  </si>
  <si>
    <t>Incorporación de hogares y mantenimiento del padrón de hogares usuarios en situación de pobreza</t>
  </si>
  <si>
    <t>Acompañamiento de los hogares adscritos para informarlos y orientarlos en el cumplimiento de sus corresponsabilidades</t>
  </si>
  <si>
    <t>Entrega de incentivos monetarios condicionados a hogares usuarios en situación de pobreza</t>
  </si>
  <si>
    <t>Entrega de incentivos monetarios condicionados a estudiantes de hogares usuarios</t>
  </si>
  <si>
    <t>Hogar</t>
  </si>
  <si>
    <t>Estudiantes</t>
  </si>
  <si>
    <t>Monto Ejecutado y Avance de Ejecución Financiera del Programa Presupuestal Programa Nacional de Apoyo Directo a los más Pobres según Departamento, Marzo 2015</t>
  </si>
  <si>
    <t>Alerta de Niveles Bajos en la Ejecución Financiera (menor a 18.75%) para Principales Productos del Programa Presupuestal Programa Nacional de Apoyo Directo a los más Pobres, Marzo 2015</t>
  </si>
  <si>
    <t>Ejecución Financiera del Programa Presupuestal Prevención y Tratamiento del Consumo De Drogas según Pliego, Marzo 2015</t>
  </si>
  <si>
    <t>Ejecución Financiera del Programa Presupuestal Prevención y Tratamiento del Consumo De Drogas según Departamento, Marzo 2015</t>
  </si>
  <si>
    <t>Ejecución Financiera del Programa Presupuestal Prevención y Tratamiento del Consumo De Drogas según Principales Productos, Marzo 2015</t>
  </si>
  <si>
    <t>Ejecución Financiera del Programa Presupuestal Prevención y Tratamiento del Consumo De Drogas según Principales Actividades, Marzo 2015</t>
  </si>
  <si>
    <t>Población general atendida en adicciones por consumo de drogas</t>
  </si>
  <si>
    <t>Comunidad organizada para prevenir el consumo de drogas y otros problemas psicosociales</t>
  </si>
  <si>
    <t>Población desarrolla competencias para la prevención del consumo de drogas</t>
  </si>
  <si>
    <t>Población atendida en adicciones por consumo de drogas</t>
  </si>
  <si>
    <t>Transferencia de recursos para la ejecución de proyectos de inversión</t>
  </si>
  <si>
    <t>Transferencia de recursos para la ejecución de actividades</t>
  </si>
  <si>
    <t>Servicio de orientación y consejería habla franco</t>
  </si>
  <si>
    <t>Atención terapéutica en modalidad ambulatoria, de día y residencial para consumidores y dependientes a drogas</t>
  </si>
  <si>
    <t>Atención terapéutica en los establecimientos penitenciarios y centros de medio libre</t>
  </si>
  <si>
    <t>Intervención comunitaria para la prevención del consumo de drogas y otros problemas psicosociales</t>
  </si>
  <si>
    <t>Difusión de contenidos preventivos del consumo de drogas en zonas urbanas y rurales</t>
  </si>
  <si>
    <t>Prevención del consumo de drogas en el ámbito familiar</t>
  </si>
  <si>
    <t>Prevención del consumo de drogas en el ámbito educativo</t>
  </si>
  <si>
    <t>Prevención del consumo de drogas en el ámbito comunitario</t>
  </si>
  <si>
    <t>Atención terapéutica en los centros juveniles de diagnóstico y rehabilitación y servicios de orientación al adolescente (SOA)</t>
  </si>
  <si>
    <t>Atención de personas afectadas por hechos de violencia familiar asociadas al consumo de drogas</t>
  </si>
  <si>
    <t>Transferencia</t>
  </si>
  <si>
    <t>Comunidad</t>
  </si>
  <si>
    <t>Monto Ejecutado y Avance de Ejecución Financiera del Programa Presupuestal Prevención y Tratamiento del Consumo De Drogas según Departamento, Marzo 2015</t>
  </si>
  <si>
    <t>Alerta de Niveles Bajos en la Ejecución Financiera (menor a 18.75%) para Principales Productos del Programa Presupuestal Prevención y Tratamiento del Consumo De Drogas, Marzo 2015</t>
  </si>
  <si>
    <t>Ejecución Financiera del Programa Presupuestal Conservación de la Diversidad Biológica y Aprovechamiento Sostenible de los Recursos Naturales en Área Natural Protegida según Pliego, Marzo 2015</t>
  </si>
  <si>
    <t>Ejecución Financiera del Programa Presupuestal Conservación de la Diversidad Biológica y Aprovechamiento Sostenible de los Recursos Naturales en Área Natural Protegida según Departamento, Marzo 2015</t>
  </si>
  <si>
    <t>Ejecución Financiera del Programa Presupuestal Conservación de la Diversidad Biológica y Aprovechamiento Sostenible de los Recursos Naturales en Área Natural Protegida según Principales Productos, Marzo 2015</t>
  </si>
  <si>
    <t>Ejecución Financiera del Programa Presupuestal Conservación de la Diversidad Biológica y Aprovechamiento Sostenible de los Recursos Naturales en Área Natural Protegida según Principales Actividades, Marzo 2015</t>
  </si>
  <si>
    <t>Áreas naturales protegidas con saneamiento físico y legal</t>
  </si>
  <si>
    <t>Áreas naturales protegidas con control y vigilancia permanente</t>
  </si>
  <si>
    <t>Agentes con derechos para el aprovechamiento sostenible de recursos naturales</t>
  </si>
  <si>
    <t>Restauración de áreas degradadas</t>
  </si>
  <si>
    <t>Representatividad de ecosistemas en el sistema de áreas naturales protegidas mejorada</t>
  </si>
  <si>
    <t>Patrullaje y vigilancia para la protección de áreas naturales</t>
  </si>
  <si>
    <t>Monitoreo y seguimiento de los derechos otorgados</t>
  </si>
  <si>
    <t>Saneamiento físico y legal de áreas naturales protegidas</t>
  </si>
  <si>
    <t>Reforestación y otras estrategias para la restauración de ámbitos degradados en ANP</t>
  </si>
  <si>
    <t>Gestión de la defensa legal del área natural protegida</t>
  </si>
  <si>
    <t>Instrumentos de planificación y desarrollo en áreas naturales protegidas elaborados</t>
  </si>
  <si>
    <t>Operación y mantenimiento de infraestructura</t>
  </si>
  <si>
    <t>Vigilancia participativa</t>
  </si>
  <si>
    <t>Otorgamiento y renovación de derechos para el aprovechamiento de recursos renovables en áreas naturales protegidas</t>
  </si>
  <si>
    <t>Otorgamiento y renovación de derechos para el aprovechamiento del recurso paisaje en áreas naturales protegidas</t>
  </si>
  <si>
    <t>Evaluación de zonas degradadas en proceso de restauración</t>
  </si>
  <si>
    <t>Propuestas de creación y/o categorización de áreas naturales protegidas elaboradas</t>
  </si>
  <si>
    <t>Patrullaje</t>
  </si>
  <si>
    <t>Proceso</t>
  </si>
  <si>
    <t>Plan</t>
  </si>
  <si>
    <t>Monto Ejecutado y Avance de Ejecución Financiera del Programa Presupuestal Conservación de la Diversidad Biológica y Aprovechamiento Sostenible de los Recursos Naturales en Área Natural Protegida según Departamento, Marzo 2015</t>
  </si>
  <si>
    <t>Alerta de Niveles Bajos en la Ejecución Financiera (menor a 18.75%) para Principales Productos del Programa Presupuestal Conservación de la Diversidad Biológica y Aprovechamiento Sostenible de los Recursos Naturales en Área Natural Protegida, Marzo 2015</t>
  </si>
  <si>
    <t>Ejecución Financiera del Programa Presupuestal Acceso de la Población a la Propiedad Predial Formalizada según Pliego, Marzo 2015</t>
  </si>
  <si>
    <t>Ejecución Financiera del Programa Presupuestal Acceso de la Población a la Propiedad Predial Formalizada según Departamento, Marzo 2015</t>
  </si>
  <si>
    <t>Ejecución Financiera del Programa Presupuestal Acceso de la Población a la Propiedad Predial Formalizada según Principales Productos, Marzo 2015</t>
  </si>
  <si>
    <t>Ejecución Financiera del Programa Presupuestal Acceso de la Población a la Propiedad Predial Formalizada según Principales Actividades, Marzo 2015</t>
  </si>
  <si>
    <t>Predios urbanos formalizados</t>
  </si>
  <si>
    <t>Predio catastral generado con fines de formalización</t>
  </si>
  <si>
    <t>Capacitación y asistencia técnica en formalización a las municipalidades provinciales</t>
  </si>
  <si>
    <t>Difusión de los beneficios de la formalización y titulación de predios</t>
  </si>
  <si>
    <t>Administración y mantenimiento de la información catastral de la propiedad predial</t>
  </si>
  <si>
    <t>Formalización -Titulación masiva de predios</t>
  </si>
  <si>
    <t>Formalización de programas de vivienda y urbanizaciones populares</t>
  </si>
  <si>
    <t>Formalización de lotes suspendidos</t>
  </si>
  <si>
    <t>Formalización de lotes en litigio</t>
  </si>
  <si>
    <t>Generación de base de datos catastral predial urbana</t>
  </si>
  <si>
    <t>Caso notificado / Confirmación</t>
  </si>
  <si>
    <t>Gobierno local</t>
  </si>
  <si>
    <t>Unidad catastral</t>
  </si>
  <si>
    <t>Título</t>
  </si>
  <si>
    <t>Ficha catastral</t>
  </si>
  <si>
    <t>Monto Ejecutado y Avance de Ejecución Financiera del Programa Presupuestal Acceso de la Población a la Propiedad Predial Formalizada según Departamento, Marzo 2015</t>
  </si>
  <si>
    <t>Alerta de Niveles Bajos en la Ejecución Financiera (menor a 18.75%) para Principales Productos del Programa Presupuestal Acceso de la Población a la Propiedad Predial Formalizada, Marzo 2015</t>
  </si>
  <si>
    <t>Ejecución Financiera del Programa Presupuestal Bono Familiar Habitacional según Pliego, Marzo 2015</t>
  </si>
  <si>
    <t>Ejecución Financiera del Programa Presupuestal Bono Familiar Habitacional según Departamento, Marzo 2015</t>
  </si>
  <si>
    <t>Ejecución Financiera del Programa Presupuestal Bono Familiar Habitacional según Principales Productos, Marzo 2015</t>
  </si>
  <si>
    <t>Ejecución Financiera del Programa Presupuestal Bono Familiar Habitacional según Principales Actividades, Marzo 2015</t>
  </si>
  <si>
    <t>Familias de bajos recursos aptas, para acceder a vivienda de interés social en condiciones adecuadas</t>
  </si>
  <si>
    <t>Asignación del bono familiar habitacional para vivienda nueva</t>
  </si>
  <si>
    <t>Asignación del bono familiar habitacional para mejoramiento de vivienda</t>
  </si>
  <si>
    <t>Asignación del bono familiar habitacional para construcción en sitio propio</t>
  </si>
  <si>
    <t>Registro, evaluación y sistematización de la oferta de vivienda de interés social</t>
  </si>
  <si>
    <t>Organización y movilización de familias involucradas en proyectos de viviendas de interés social</t>
  </si>
  <si>
    <t>Bonos</t>
  </si>
  <si>
    <t>Monto Ejecutado y Avance de Ejecución Financiera del Programa Presupuestal Bono Familiar Habitacional según Departamento, Marzo 2015</t>
  </si>
  <si>
    <t>Alerta de Niveles Bajos en la Ejecución Financiera (menor a 18.75%) para Principales Productos del Programa Presupuestal Bono Familiar Habitacional, Marzo 2015</t>
  </si>
  <si>
    <t>Ejecución Financiera del Programa Presupuestal Generación del Suelo Urbano según Pliego, Marzo 2015</t>
  </si>
  <si>
    <t>Ejecución Financiera del Programa Presupuestal Generación del Suelo Urbano según Departamento, Marzo 2015</t>
  </si>
  <si>
    <t>Ejecución Financiera del Programa Presupuestal Generación del Suelo Urbano según Principales Productos, Marzo 2015</t>
  </si>
  <si>
    <t>Ejecución Financiera del Programa Presupuestal Generación del Suelo Urbano según Principales Actividades, Marzo 2015</t>
  </si>
  <si>
    <t>Suelo habilitado para vivienda social y sus servicios complementarios</t>
  </si>
  <si>
    <t>Suelo recuperado para vivienda social y sus servicios complementarios</t>
  </si>
  <si>
    <t>Identificación y evaluación de suelos para disponibilidad de terrenos</t>
  </si>
  <si>
    <t>Saneamiento y valoración de terrenos</t>
  </si>
  <si>
    <t>Desarrollo de perfiles inmobiliarios y estudios</t>
  </si>
  <si>
    <t>Comercialización de macrolotes y/o terrenos eriazos condicionados a habilitación y edificación</t>
  </si>
  <si>
    <t>Identificación y/o saneamientos y/o valoración de áreas de atención especial</t>
  </si>
  <si>
    <t>Elaboración y/o evaluación de iniciativas y lineamientos básicos orientadores para la recuperación de suelo urbano</t>
  </si>
  <si>
    <t>Promoción para la constitución de unidades de gestión</t>
  </si>
  <si>
    <t>PROMOCION</t>
  </si>
  <si>
    <t>Monto Ejecutado y Avance de Ejecución Financiera del Programa Presupuestal Generación del Suelo Urbano según Departamento, Marzo 2015</t>
  </si>
  <si>
    <t>Alerta de Niveles Bajos en la Ejecución Financiera (menor a 18.75%) para Principales Productos del Programa Presupuestal Generación del Suelo Urbano, Marzo 2015</t>
  </si>
  <si>
    <t>Ejecución Financiera del Programa Presupuestal Reducción del Costo, Tiempo e Inseguridad Vial en el Sistema de Transporte Terrestre según Pliego, Marzo 2015</t>
  </si>
  <si>
    <t>Ejecución Financiera del Programa Presupuestal Reducción del Costo, Tiempo e Inseguridad Vial en el Sistema de Transporte Terrestre según Departamento, Marzo 2015</t>
  </si>
  <si>
    <t>Ejecución Financiera del Programa Presupuestal Reducción del Costo, Tiempo e Inseguridad Vial en el Sistema de Transporte Terrestre según Principales Productos, Marzo 2015</t>
  </si>
  <si>
    <t>Ejecución Financiera del Programa Presupuestal Reducción del Costo, Tiempo e Inseguridad Vial en el Sistema de Transporte Terrestre según Principales Actividades, Marzo 2015</t>
  </si>
  <si>
    <t>Camino nacional con mantenimiento vial</t>
  </si>
  <si>
    <t>Camino departamental con mantenimiento vial</t>
  </si>
  <si>
    <t>Camino vecinal con mantenimiento vial</t>
  </si>
  <si>
    <t>Camino de herradura con mantenimiento vial</t>
  </si>
  <si>
    <t>Usuario de la vía con mayor conocimiento de seguridad vial</t>
  </si>
  <si>
    <t>Vehículo habilitado para el servicio de transporte de personas y mercancías</t>
  </si>
  <si>
    <t>Transportista que presta servicio de transporte terrestre y entidades complementarias autorizados</t>
  </si>
  <si>
    <t>Servicios de transporte terrestre y complementarios fiscalizados</t>
  </si>
  <si>
    <t>Persona autorizada para conducir vehículos automotores</t>
  </si>
  <si>
    <t>Red vial auditada o inspeccionada en seguridad vial</t>
  </si>
  <si>
    <t>Plataforma logística</t>
  </si>
  <si>
    <t>Conservación por niveles de servicio de la red pavimentada y no pavimentada</t>
  </si>
  <si>
    <t>Mantenimiento periódico de la red vial nacional pavimentada</t>
  </si>
  <si>
    <t>Mantenimiento rutinario red vial nacional pavimentada</t>
  </si>
  <si>
    <t>Mantenimiento rutinario red vial nacional no pavimentada</t>
  </si>
  <si>
    <t>Prevención y Atención de emergencias viales</t>
  </si>
  <si>
    <t>Conservación vial por niveles de servicio de la red concesionada</t>
  </si>
  <si>
    <t>Estudio de tráfico anual</t>
  </si>
  <si>
    <t>Inventario vial de carácter básico</t>
  </si>
  <si>
    <t>Control del cumplimiento de normas de gestión y desarrollo de infraestructura vial</t>
  </si>
  <si>
    <t>Estudios básicos de ingeniería</t>
  </si>
  <si>
    <t>Mantenimiento periódico de la red vial departamental pavimentada</t>
  </si>
  <si>
    <t>Mantenimiento rutinario de la red vial departamental pavimentada</t>
  </si>
  <si>
    <t>Mantenimiento rutinario de la red vial departamental no pavimentada</t>
  </si>
  <si>
    <t>Mantenimiento rutinario de caminos vecinales no pavimentados</t>
  </si>
  <si>
    <t>Mantenimiento periódico de caminos vecinales no pavimentados</t>
  </si>
  <si>
    <t>Mantenimiento rutinario de caminos vecinales pavimentados</t>
  </si>
  <si>
    <t>Elaboración y/o actualización de normas legales administrativas y técnicas de infraestructura vial</t>
  </si>
  <si>
    <t>Mantenimiento periódico de la red vial departamental no pavimentada</t>
  </si>
  <si>
    <t>Mantenimiento periódico de caminos vecinales pavimentados</t>
  </si>
  <si>
    <t>Funcionamiento de unidades de peajes</t>
  </si>
  <si>
    <t>Mantenimiento de puentes</t>
  </si>
  <si>
    <t>Elaboración y/o actualización de normas legales administrativas y técnicas de transporte y tránsito terrestre</t>
  </si>
  <si>
    <t>Transferencias financieras para el mantenimiento de caminos vecinales</t>
  </si>
  <si>
    <t>Transferencias financieras para proyectos de inversión pública de infraestructura vial en caminos vecinales</t>
  </si>
  <si>
    <t>Maquinaria y equipo para infraestructura vial</t>
  </si>
  <si>
    <t>Fiscalización al servicio de transporte terrestre de personas</t>
  </si>
  <si>
    <t>Fiscalización al servicio de transporte terrestre de mercancías</t>
  </si>
  <si>
    <t>Fiscalización al servicio de transporte terrestre de mercancías y personas controlado por peso y dimensiones en la red vial nacional</t>
  </si>
  <si>
    <t>Fiscalización a las entidades de infraestructura complementaria de transporte terrestre</t>
  </si>
  <si>
    <t>Fiscalización a las entidades de servicios complementarios de transporte terrestre</t>
  </si>
  <si>
    <t>Procedimiento sancionador al servicio de transporte terrestre de personas, mercancías, tránsito y servicios complementarios</t>
  </si>
  <si>
    <t>Capacitación preventiva a transportistas, conductores y entidades prestadoras de servicios complementarios</t>
  </si>
  <si>
    <t>Emisión de licencias de conducir de clase A</t>
  </si>
  <si>
    <t>Emisión de licencias de conducir de vehículos menores</t>
  </si>
  <si>
    <t>Fiscalización del tránsito a vehículos de transporte terrestre</t>
  </si>
  <si>
    <t>fortalecimiento institucional para la gestión vial descentralizada</t>
  </si>
  <si>
    <t>Kilometro</t>
  </si>
  <si>
    <t>Intervención</t>
  </si>
  <si>
    <t>Vehículo controlado</t>
  </si>
  <si>
    <t>Puente</t>
  </si>
  <si>
    <t>Maquinaria</t>
  </si>
  <si>
    <t>Resolución notificada</t>
  </si>
  <si>
    <t>Licencia otorgada</t>
  </si>
  <si>
    <t>Monto Ejecutado y Avance de Ejecución Financiera del Programa Presupuestal Reducción del Costo, Tiempo e Inseguridad Vial en el Sistema de Transporte Terrestre según Departamento, Marzo 2015</t>
  </si>
  <si>
    <t>Alerta de Niveles Bajos en la Ejecución Financiera (menor a 18.75%) para Principales Productos del Programa Presupuestal Reducción del Costo, Tiempo e Inseguridad Vial en el Sistema de Transporte Terrestre, Marzo 2015</t>
  </si>
  <si>
    <t>Ejecución Financiera del Programa Presupuestal Optimización de la Política de Protección y Atención a las Comunidades Peruanas en el Exterior según Pliego, Marzo 2015</t>
  </si>
  <si>
    <t>Ejecución Financiera del Programa Presupuestal Optimización de la Política de Protección y Atención a las Comunidades Peruanas en el Exterior según Departamento, Marzo 2015</t>
  </si>
  <si>
    <t>Ejecución Financiera del Programa Presupuestal Optimización de la Política de Protección y Atención a las Comunidades Peruanas en el Exterior según Principales Productos, Marzo 2015</t>
  </si>
  <si>
    <t>Ejecución Financiera del Programa Presupuestal Optimización de la Política de Protección y Atención a las Comunidades Peruanas en el Exterior según Principales Actividades, Marzo 2015</t>
  </si>
  <si>
    <t>Personas reciben servicios consulares en el exterior</t>
  </si>
  <si>
    <t>Migrantes protegidos y asistidos</t>
  </si>
  <si>
    <t>Negociación de acuerdos migratorios</t>
  </si>
  <si>
    <t>Asistencia legal y humanitaria</t>
  </si>
  <si>
    <t>Atención de trámites consulares y difusión de derechos y deberes de los migrantes</t>
  </si>
  <si>
    <t>Dotación de ambientes y equipos a las oficinas consulares</t>
  </si>
  <si>
    <t>Trámite</t>
  </si>
  <si>
    <t>Oficina</t>
  </si>
  <si>
    <t>Monto Ejecutado y Avance de Ejecución Financiera del Programa Presupuestal Optimización de la Política de Protección y Atención a las Comunidades Peruanas en el Exterior según Departamento, Marzo 2015</t>
  </si>
  <si>
    <t>Alerta de Niveles Bajos en la Ejecución Financiera (menor a 18.75%) para Principales Productos del Programa Presupuestal Optimización de la Política de Protección y Atención a las Comunidades Peruanas en el Exterior, Marzo 2015</t>
  </si>
  <si>
    <t>Ejecución Financiera del Programa Presupuestal Aprovechamiento de las Oportunidades Comerciales Brindadas por los Principales Socios Comerciales del Perú según Pliego, Marzo 2015</t>
  </si>
  <si>
    <t>Ejecución Financiera del Programa Presupuestal Aprovechamiento de las Oportunidades Comerciales Brindadas por los Principales Socios Comerciales del Perú según Departamento, Marzo 2015</t>
  </si>
  <si>
    <t>Ejecución Financiera del Programa Presupuestal Aprovechamiento de las Oportunidades Comerciales Brindadas por los Principales Socios Comerciales del Perú según Principales Productos, Marzo 2015</t>
  </si>
  <si>
    <t>Ejecución Financiera del Programa Presupuestal Aprovechamiento de las Oportunidades Comerciales Brindadas por los Principales Socios Comerciales del Perú según Principales Actividades, Marzo 2015</t>
  </si>
  <si>
    <t>Actores del sector comercio exterior realizan operaciones a través de plataformas de servicios electrónicos</t>
  </si>
  <si>
    <t>Actores del sector comercio exterior disponen de información especializada</t>
  </si>
  <si>
    <t>Empresas acceden a servicios para mejorar su potencial exportador</t>
  </si>
  <si>
    <t>Implementación de ventanilla única de comercio exterior</t>
  </si>
  <si>
    <t>Implementación de otros servicios o plataformas electrónicas</t>
  </si>
  <si>
    <t>Elaboración y difusión de información especializada</t>
  </si>
  <si>
    <t>Asistencia técnica a empresas priorizadas en gestión exportadora</t>
  </si>
  <si>
    <t>Promoción comercial a empresas priorizadas</t>
  </si>
  <si>
    <t>Gestión de las oficinas comerciales del Perú en el exterior</t>
  </si>
  <si>
    <t>Operación realizada</t>
  </si>
  <si>
    <t>Empresa asesorada</t>
  </si>
  <si>
    <t>Monto Ejecutado y Avance de Ejecución Financiera del Programa Presupuestal Aprovechamiento de las Oportunidades Comerciales Brindadas por los Principales Socios Comerciales del Perú según Departamento, Marzo 2015</t>
  </si>
  <si>
    <t>Alerta de Niveles Bajos en la Ejecución Financiera (menor a 18.75%) para Principales Productos del Programa Presupuestal Aprovechamiento de las Oportunidades Comerciales Brindadas por los Principales Socios Comerciales del Perú, Marzo 2015</t>
  </si>
  <si>
    <t>Ejecución Financiera del Programa Presupuestal Formación Universitaria de Pregrado según Pliego, Marzo 2015</t>
  </si>
  <si>
    <t>Ejecución Financiera del Programa Presupuestal Formación Universitaria de Pregrado según Departamento, Marzo 2015</t>
  </si>
  <si>
    <t>Ejecución Financiera del Programa Presupuestal Formación Universitaria de Pregrado según Principales Productos, Marzo 2015</t>
  </si>
  <si>
    <t>Ejecución Financiera del Programa Presupuestal Formación Universitaria de Pregrado según Principales Actividades, Marzo 2015</t>
  </si>
  <si>
    <t>Universidades cuentan con un proceso de incorporación e integración de estudiantes efectivo</t>
  </si>
  <si>
    <t>Programa de fortalecimiento de capacidades y evaluación del desempeño docente</t>
  </si>
  <si>
    <t>Currículos de las carreras profesionales de pre-grado actualizados y articulados a los procesos productivos y sociales</t>
  </si>
  <si>
    <t>Dotación de aulas, laboratorios y bibliotecas para los estudiantes de pre-grado</t>
  </si>
  <si>
    <t>Gestión de la calidad de las carreras profesionales</t>
  </si>
  <si>
    <t>Desarrollo de la educación universitaria de pregrado</t>
  </si>
  <si>
    <t>Gestión administrativa para el apoyo a la actividad académica</t>
  </si>
  <si>
    <t>Servicio del comedor universitario</t>
  </si>
  <si>
    <t>Servicio médico al alumno</t>
  </si>
  <si>
    <t>Apoyo al alumno con residencia</t>
  </si>
  <si>
    <t>Servicio de transporte universitario</t>
  </si>
  <si>
    <t>Incorporación de nuevos estudiantes de acuerdo al perfil del ingresante</t>
  </si>
  <si>
    <t>Implementación de mecanismos de orientación, tutoría y a poyo académico para ingresantes</t>
  </si>
  <si>
    <t>Programa de fortalecimiento de capacidades de los docentes en metodologías, investigación y uso de tecnologías para la enseñanza</t>
  </si>
  <si>
    <t>Implementación de un sistema de Selección seguimiento y Evaluación docente</t>
  </si>
  <si>
    <t>Implementación de un programa de fomento para la investigación formativa, desarrollados por estudiantes y docentes de pre-grado</t>
  </si>
  <si>
    <t>Revisión y actualización periódica y oportuna de los currículos</t>
  </si>
  <si>
    <t>Dotación de infraestructura y equipamiento básico de aulas</t>
  </si>
  <si>
    <t>Dotación de laboratorios, equipos e insumos</t>
  </si>
  <si>
    <t>Dotación de bibliotecas actualizadas</t>
  </si>
  <si>
    <t>Evaluación y acreditación de carreras profesionales</t>
  </si>
  <si>
    <t>Programa de capacitación para los miembros de los comités de acreditación, docentes y administrativos de las carreras profesionales</t>
  </si>
  <si>
    <t>Alumno</t>
  </si>
  <si>
    <t>Ración</t>
  </si>
  <si>
    <t>Usuario</t>
  </si>
  <si>
    <t>Docente</t>
  </si>
  <si>
    <t>Currícula</t>
  </si>
  <si>
    <t>Aula</t>
  </si>
  <si>
    <t>Laboratorio</t>
  </si>
  <si>
    <t>Biblioteca</t>
  </si>
  <si>
    <t>Carrera profesional</t>
  </si>
  <si>
    <t>Monto Ejecutado y Avance de Ejecución Financiera del Programa Presupuestal Formación Universitaria de Pregrado según Departamento, Marzo 2015</t>
  </si>
  <si>
    <t>Alerta de Niveles Bajos en la Ejecución Financiera (menor a 18.75%) para Principales Productos del Programa Presupuestal Formación Universitaria de Pregrado, Marzo 2015</t>
  </si>
  <si>
    <t>Ejecución Financiera del Programa Presupuestal Celeridad en los Procesos Judiciales de Familia según Pliego, Marzo 2015</t>
  </si>
  <si>
    <t>Ejecución Financiera del Programa Presupuestal Celeridad en los Procesos Judiciales de Familia según Departamento, Marzo 2015</t>
  </si>
  <si>
    <t>Ejecución Financiera del Programa Presupuestal Celeridad en los Procesos Judiciales de Familia según Principales Productos, Marzo 2015</t>
  </si>
  <si>
    <t>Ejecución Financiera del Programa Presupuestal Celeridad en los Procesos Judiciales de Familia según Principales Actividades, Marzo 2015</t>
  </si>
  <si>
    <t>Proceso judicial tramitado y calificado</t>
  </si>
  <si>
    <t>Personal Judicial con Competencias Adecuadas</t>
  </si>
  <si>
    <t>Despachos Judiciales Debidamente Implementados</t>
  </si>
  <si>
    <t>Mejoramiento de capacidad operativa de los equipos multidisciplinarios</t>
  </si>
  <si>
    <t>Actuaciones en los procesos judiciales</t>
  </si>
  <si>
    <t>Implementación de procedimientos operativos mejorados en mesa de partes</t>
  </si>
  <si>
    <t>Implementación de procedimientos mejorados en los equipos multidisciplinarios</t>
  </si>
  <si>
    <t>Fortalecimiento de capacidades a personal judicial</t>
  </si>
  <si>
    <t>Realización de eventos jurisdiccionales</t>
  </si>
  <si>
    <t>Implementación de procedimientos operativos mejorados en despachos</t>
  </si>
  <si>
    <t>Adecuación de Despachos Judiciales</t>
  </si>
  <si>
    <t>Mesa de partes</t>
  </si>
  <si>
    <t>Despacho judicial</t>
  </si>
  <si>
    <t>Monto Ejecutado y Avance de Ejecución Financiera del Programa Presupuestal Celeridad en los Procesos Judiciales de Familia según Departamento, Marzo 2015</t>
  </si>
  <si>
    <t>Alerta de Niveles Bajos en la Ejecución Financiera (menor a 18.75%) para Principales Productos del Programa Presupuestal Celeridad en los Procesos Judiciales de Familia, Marzo 2015</t>
  </si>
  <si>
    <t>Ejecución Financiera del Programa Presupuestal Reducción de Vulnerabilidad y Atención de Emergencias por Desastres según Pliego, Marzo 2015</t>
  </si>
  <si>
    <t>Ejecución Financiera del Programa Presupuestal Reducción de Vulnerabilidad y Atención de Emergencias por Desastres según Departamento, Marzo 2015</t>
  </si>
  <si>
    <t>Ejecución Financiera del Programa Presupuestal Reducción de Vulnerabilidad y Atención de Emergencias por Desastres según Principales Productos, Marzo 2015</t>
  </si>
  <si>
    <t>Ejecución Financiera del Programa Presupuestal Reducción de Vulnerabilidad y Atención de Emergencias por Desastres según Principales Actividades, Marzo 2015</t>
  </si>
  <si>
    <t>Zonas geográficas monitoreadas y alertadas ante peligros hidrometeoro lógicos</t>
  </si>
  <si>
    <t>Población con prácticas seguras en salud frente a ocurrencia de peligros naturales</t>
  </si>
  <si>
    <t>Zonas costeras monitoreadas y alertadas ante peligro de tsunami</t>
  </si>
  <si>
    <t>Entidades con fortalecimiento de capacidades en manejo de desastres</t>
  </si>
  <si>
    <t>Entidades con capacidades para la preparación y monitoreo ante emergencias por desastres</t>
  </si>
  <si>
    <t>Entidades públicas con gestión de riesgo de desastre en sus procesos de planificación y administración para el desarrollo</t>
  </si>
  <si>
    <t>Entidades públicas con registros de Información para la gestión del riesgo de desastre</t>
  </si>
  <si>
    <t>Población recibe asistencia en situaciones de emergencias y desastres</t>
  </si>
  <si>
    <t>Zonas geográficas con  información sobre peligros por sismos, volcanes y fallas</t>
  </si>
  <si>
    <t>Zonas geográficas con información sobre peligros por movimientos de masa</t>
  </si>
  <si>
    <t>Entidades informadas en forma permanente y con pronósticos frente al fenómeno el niño</t>
  </si>
  <si>
    <t>Población con capacidades de resistencia ante bajas temperaturas</t>
  </si>
  <si>
    <t>Municipios promueven la adecuada  ocupación y uso del territorio frente al riesgo de desastres</t>
  </si>
  <si>
    <t>Comunidades con sistema de alerta temprana</t>
  </si>
  <si>
    <t>Servicios de salud con capacidades complementarias para la atención frente a emergencias y desastres</t>
  </si>
  <si>
    <t>Servicios esenciales seguros ante emergencias y desastres</t>
  </si>
  <si>
    <t>Población con medidas de protección física ante peligros hidrometereológicos</t>
  </si>
  <si>
    <t>Población con monitoreo, vigilancia y control de daños a la salud frente a emergencia y desastres</t>
  </si>
  <si>
    <t>Seguridad funcional de los establecimientos de salud</t>
  </si>
  <si>
    <t>Formulación y actualización de los Análisis de la vulnerabilidad de las prestadoras de servicios de saneamiento</t>
  </si>
  <si>
    <t>Desarrollo de los centros de operación de emergencias</t>
  </si>
  <si>
    <t>Entrega adecuada y oportuna de bienes de ayuda humanitaria por parte de las entidades gubernamentales</t>
  </si>
  <si>
    <t>Análisis de la vulnerabilidad de establecimientos de salud</t>
  </si>
  <si>
    <t>Asistencia técnica para el tratamiento de cuencas altas</t>
  </si>
  <si>
    <t>Monumentación y control de la faja marginal</t>
  </si>
  <si>
    <t>Afianzamiento del soporte infraestructural y de equipamiento para respuesta a desastres y emergencias</t>
  </si>
  <si>
    <t>Afianzamiento del soporte pedagógico para respuesta a desastres y emergencias</t>
  </si>
  <si>
    <t>Tratamiento de cuencas altas</t>
  </si>
  <si>
    <t>Desarrollo de capacidades para la gestión del recurso hídrico en los ríos y bienes asociados relacionadas a la gestión de riesgos</t>
  </si>
  <si>
    <t>Identificación y control de zonas críticas en cauces de ríos.</t>
  </si>
  <si>
    <t>Mantenimiento y consolidación de cauces, defensas ribereñas, canales y drenajes en zonas urbanas y agrícolas</t>
  </si>
  <si>
    <t>Asistencia con insumos para la actividad agrícola</t>
  </si>
  <si>
    <t>Asistencia con insumos para la actividad pecuaria</t>
  </si>
  <si>
    <t>Evaluación de la infraestructura de locales escolares</t>
  </si>
  <si>
    <t>Desarrollo e implementación de metodologías para la evaluación de la gestión de riesgos en el sector saneamiento</t>
  </si>
  <si>
    <t>Desarrollar capacidades en la gestión reactiva frente a emergencias y desastres</t>
  </si>
  <si>
    <t>Conformación e implementación de brigadas para la atención de emergencias</t>
  </si>
  <si>
    <t>Comunidades alejadas con módulos de conectividad para la alerta permanente</t>
  </si>
  <si>
    <t>Desarrollo de campañas y simulacros en gestión reactiva</t>
  </si>
  <si>
    <t>Establecer puentes aéreos en zonas de emergencia</t>
  </si>
  <si>
    <t>Desarrollo de capacidades y asistencia técnica en gestión del riesgo de desastres</t>
  </si>
  <si>
    <t>Monitoreo,supervisión y evaluación de productos y actividades en gestión de riesgo de desastres</t>
  </si>
  <si>
    <t>Desarrollo de instrumentos estratégicos para la gestión del riesgo de desastres</t>
  </si>
  <si>
    <t>Implementación de dispositivos de emergencia y acondicionamiento de locales escolares</t>
  </si>
  <si>
    <t>Seguridad estructural y no estructural de establecimientos de salud</t>
  </si>
  <si>
    <t>Entrega de módulos temporales de vivienda ante la ocurrencia de desastres</t>
  </si>
  <si>
    <t>Establecimiento de salud</t>
  </si>
  <si>
    <t>Coe operativo</t>
  </si>
  <si>
    <t>Kit entregado</t>
  </si>
  <si>
    <t>Productor</t>
  </si>
  <si>
    <t>Reporte</t>
  </si>
  <si>
    <t>Brigada</t>
  </si>
  <si>
    <t>Módulo</t>
  </si>
  <si>
    <t>Local escolar</t>
  </si>
  <si>
    <t>Módulo entregado</t>
  </si>
  <si>
    <t>Monto Ejecutado y Avance de Ejecución Financiera del Programa Presupuestal Reducción de Vulnerabilidad y Atención de Emergencias por Desastres según Departamento, Marzo 2015</t>
  </si>
  <si>
    <t>Alerta de Niveles Bajos en la Ejecución Financiera (menor a 18.75%) para Principales Productos del Programa Presupuestal Reducción de Vulnerabilidad y Atención de Emergencias por Desastres, Marzo 2015</t>
  </si>
  <si>
    <t>Ejecución Financiera del Programa Presupuestal Programa de Desarrollo Alternativo Integral y Sostenible - PIRDAIS según Pliego, Marzo 2015</t>
  </si>
  <si>
    <t>Ejecución Financiera del Programa Presupuestal Programa de Desarrollo Alternativo Integral y Sostenible - PIRDAIS según Departamento, Marzo 2015</t>
  </si>
  <si>
    <t>Ejecución Financiera del Programa Presupuestal Programa de Desarrollo Alternativo Integral y Sostenible - PIRDAIS según Principales Productos, Marzo 2015</t>
  </si>
  <si>
    <t>Ejecución Financiera del Programa Presupuestal Programa de Desarrollo Alternativo Integral y Sostenible - PIRDAIS según Principales Actividades, Marzo 2015</t>
  </si>
  <si>
    <t>Familias incorporadas al desarrollo alternativo integral y sostenible</t>
  </si>
  <si>
    <t>Formalización y titulación de predios rurales</t>
  </si>
  <si>
    <t>Mantenimiento de caminos vecinales</t>
  </si>
  <si>
    <t>Capacitación y asistencia técnica en buenas prácticas de producción agraria</t>
  </si>
  <si>
    <t>Atención de la población post erradicación</t>
  </si>
  <si>
    <t>Promoción de la asociatividad</t>
  </si>
  <si>
    <t>Capacitación y sensibilización para la conservación y aprovechamiento sostenible de los recursos naturales</t>
  </si>
  <si>
    <t>Organización</t>
  </si>
  <si>
    <t>Monto Ejecutado y Avance de Ejecución Financiera del Programa Presupuestal Programa de Desarrollo Alternativo Integral y Sostenible - PIRDAIS según Departamento, Marzo 2015</t>
  </si>
  <si>
    <t>Alerta de Niveles Bajos en la Ejecución Financiera (menor a 18.75%) para Principales Productos del Programa Presupuestal Programa de Desarrollo Alternativo Integral y Sostenible - PIRDAIS, Marzo 2015</t>
  </si>
  <si>
    <t>Ejecución Financiera del Programa Presupuestal Programa Para la Generación del Empleo Social Inclusivo - Trabaja Perú según Pliego, Marzo 2015</t>
  </si>
  <si>
    <t>Ejecución Financiera del Programa Presupuestal Programa Para la Generación del Empleo Social Inclusivo - Trabaja Perú según Departamento, Marzo 2015</t>
  </si>
  <si>
    <t>Ejecución Financiera del Programa Presupuestal Programa Para la Generación del Empleo Social Inclusivo - Trabaja Perú según Principales Productos, Marzo 2015</t>
  </si>
  <si>
    <t>Ejecución Financiera del Programa Presupuestal Programa Para la Generación del Empleo Social Inclusivo - Trabaja Perú según Principales Actividades, Marzo 2015</t>
  </si>
  <si>
    <t>Empleo temporal generado</t>
  </si>
  <si>
    <t>Promoción de modalidades de intervención del programa para desarrollo de proyectos intensivos en mano de obra no calificada</t>
  </si>
  <si>
    <t>Seguimiento de los proyectos en ejecución</t>
  </si>
  <si>
    <t>Monto Ejecutado y Avance de Ejecución Financiera del Programa Presupuestal Programa Para la Generación del Empleo Social Inclusivo - Trabaja Perú según Departamento, Marzo 2015</t>
  </si>
  <si>
    <t>Alerta de Niveles Bajos en la Ejecución Financiera (menor a 18.75%) para Principales Productos del Programa Presupuestal Programa Para la Generación del Empleo Social Inclusivo - Trabaja Perú, Marzo 2015</t>
  </si>
  <si>
    <t>Ejecución Financiera del Programa Presupuestal Gestión Integrada y Efectiva del Control de Oferta de Drogas en el Perú según Pliego, Marzo 2015</t>
  </si>
  <si>
    <t>Ejecución Financiera del Programa Presupuestal Gestión Integrada y Efectiva del Control de Oferta de Drogas en el Perú según Departamento, Marzo 2015</t>
  </si>
  <si>
    <t>Ejecución Financiera del Programa Presupuestal Gestión Integrada y Efectiva del Control de Oferta de Drogas en el Perú según Principales Productos, Marzo 2015</t>
  </si>
  <si>
    <t>Ejecución Financiera del Programa Presupuestal Gestión Integrada y Efectiva del Control de Oferta de Drogas en el Perú según Principales Actividades, Marzo 2015</t>
  </si>
  <si>
    <t>Entidades públicas con mecanismos de coordinación para la planeación y evaluación de intervenciones para el control de la oferta de drogas</t>
  </si>
  <si>
    <t>Unidades especializadas en el control de la oferta de drogas con capacidades operativas</t>
  </si>
  <si>
    <t>Diseño, conducción e implementación de comités y otros espacios de coordinación para intervenciones conjuntas</t>
  </si>
  <si>
    <t>Elaboración de estudios relacionados al control de la oferta de drogas</t>
  </si>
  <si>
    <t>Diseño e implementación de campañas de sensibilización para desalentar el accionar relacionado con la cadena delictiva de la oferta de drogas</t>
  </si>
  <si>
    <t>Provisión de recursos tecnológicos y adecuación de infraestructura</t>
  </si>
  <si>
    <t>Dotación de personal especializado</t>
  </si>
  <si>
    <t>Capacitación del personal de las unidades especializadas</t>
  </si>
  <si>
    <t>Transferencias para las intervenciones de reducción de cultivos con fines ilícitos</t>
  </si>
  <si>
    <t>Transferencias para las operaciones conjuntas para el control de la oferta de drogas</t>
  </si>
  <si>
    <t>Unidad especializada</t>
  </si>
  <si>
    <t>Monto Ejecutado y Avance de Ejecución Financiera del Programa Presupuestal Gestión Integrada y Efectiva del Control de Oferta de Drogas en el Perú según Departamento, Marzo 2015</t>
  </si>
  <si>
    <t>Alerta de Niveles Bajos en la Ejecución Financiera (menor a 18.75%) para Principales Productos del Programa Presupuestal Gestión Integrada y Efectiva del Control de Oferta de Drogas en el Perú, Marzo 2015</t>
  </si>
  <si>
    <t>Ejecución Financiera del Programa Presupuestal Acceso de la Población a la Identidad según Pliego, Marzo 2015</t>
  </si>
  <si>
    <t>Ejecución Financiera del Programa Presupuestal Acceso de la Población a la Identidad según Departamento, Marzo 2015</t>
  </si>
  <si>
    <t>Ejecución Financiera del Programa Presupuestal Acceso de la Población a la Identidad según Principales Productos, Marzo 2015</t>
  </si>
  <si>
    <t>Ejecución Financiera del Programa Presupuestal Acceso de la Población a la Identidad según Principales Actividades, Marzo 2015</t>
  </si>
  <si>
    <t>Población cuenta con actas registrales</t>
  </si>
  <si>
    <t>Población con documento nacional de identidad</t>
  </si>
  <si>
    <t>Población cuenta con acceso a certificado digital</t>
  </si>
  <si>
    <t>Población cuenta con actas de nacimiento</t>
  </si>
  <si>
    <t>Población de 0 - 3 años con documento nacional de identidad - apoyo social</t>
  </si>
  <si>
    <t>Población de 4 - 17 años con documento nacional de identidad - apoyo social</t>
  </si>
  <si>
    <t>Población de 18 - 64 años con documento nacional de identidad - apoyo social</t>
  </si>
  <si>
    <t>Población de 65 años a más con documento nacional de identidad - apoyo social</t>
  </si>
  <si>
    <t>Procesamiento de actas registrales</t>
  </si>
  <si>
    <t>Gestión técnica, normativa y fiscalización de registros civiles</t>
  </si>
  <si>
    <t>Otorgamiento de documento nacional de identidad</t>
  </si>
  <si>
    <t>Generación y entrega de certificación digital</t>
  </si>
  <si>
    <t>Proceso de emisión del DNI de la población de 0 - 3 años</t>
  </si>
  <si>
    <t>Proceso de emisión del DNI de la población de 18 - 64 años</t>
  </si>
  <si>
    <t>Tramitación y entrega de copias certificadas de actas registrales</t>
  </si>
  <si>
    <t>Acta registral</t>
  </si>
  <si>
    <t>DNI emitido</t>
  </si>
  <si>
    <t>Monto Ejecutado y Avance de Ejecución Financiera del Programa Presupuestal Acceso de la Población a la Identidad según Departamento, Marzo 2015</t>
  </si>
  <si>
    <t>Alerta de Niveles Bajos en la Ejecución Financiera (menor a 18.75%) para Principales Productos del Programa Presupuestal Acceso de la Población a la Identidad, Marzo 2015</t>
  </si>
  <si>
    <t>Ejecución Financiera del Programa Presupuestal Lucha Contra la Violencia Familiar según Pliego, Marzo 2015</t>
  </si>
  <si>
    <t>Ejecución Financiera del Programa Presupuestal Lucha Contra la Violencia Familiar según Departamento, Marzo 2015</t>
  </si>
  <si>
    <t>Ejecución Financiera del Programa Presupuestal Lucha Contra la Violencia Familiar según Principales Productos, Marzo 2015</t>
  </si>
  <si>
    <t>Ejecución Financiera del Programa Presupuestal Lucha Contra la Violencia Familiar según Principales Actividades, Marzo 2015</t>
  </si>
  <si>
    <t>Personas afectadas por hechos de violencia familiar con servicios de Atención</t>
  </si>
  <si>
    <t>Población cuenta con servicios de prevención de la violencia familiar</t>
  </si>
  <si>
    <t>Registro nacional de hogares refugio</t>
  </si>
  <si>
    <t>Desarrollo de habilidades para fortalecer autoestima y capacidad de decisión frente a situaciones de violencia</t>
  </si>
  <si>
    <t>Desarrollo de programas de emprendimientos económicos como una estrategia preventiva</t>
  </si>
  <si>
    <t>Servicio de atención psicológica a albergados en hogares de refugio temporal</t>
  </si>
  <si>
    <t>Fortalecimiento de los servicios de Atención</t>
  </si>
  <si>
    <t>Implementación de la estrategia de prevención y atención en zonas rurales</t>
  </si>
  <si>
    <t>Orientación a varones para la construcción de una nueva forma de masculinidad que no permita la transmisión del ciclo de la violencia</t>
  </si>
  <si>
    <t>Fortalecimiento de las capacidades a los operadores del programa</t>
  </si>
  <si>
    <t>Atención integral y especializada a las personas que ejercen violencia</t>
  </si>
  <si>
    <t>Capacitación de mesas y/o redes contra la violencia familiar</t>
  </si>
  <si>
    <t>Implementación de una estrategia comunicacional para la prevencion de la violencia</t>
  </si>
  <si>
    <t>Capacitación a líderes y lideresas de organizaciones sociales</t>
  </si>
  <si>
    <t>Prevención de la violencia familiar en la comunidad educativa de educación básica regular y superior</t>
  </si>
  <si>
    <t>Monto Ejecutado y Avance de Ejecución Financiera del Programa Presupuestal Lucha Contra la Violencia Familiar según Departamento, Marzo 2015</t>
  </si>
  <si>
    <t>Alerta de Niveles Bajos en la Ejecución Financiera (menor a 18.75%) para Principales Productos del Programa Presupuestal Lucha Contra la Violencia Familiar, Marzo 2015</t>
  </si>
  <si>
    <t>Ejecución Financiera del Programa Presupuestal Programa Nacional de Saneamiento Urbano según Pliego, Marzo 2015</t>
  </si>
  <si>
    <t>Ejecución Financiera del Programa Presupuestal Programa Nacional de Saneamiento Urbano según Departamento, Marzo 2015</t>
  </si>
  <si>
    <t>Ejecución Financiera del Programa Presupuestal Programa Nacional de Saneamiento Urbano según Principales Productos, Marzo 2015</t>
  </si>
  <si>
    <t>Ejecución Financiera del Programa Presupuestal Programa Nacional de Saneamiento Urbano según Principales Actividades, Marzo 2015</t>
  </si>
  <si>
    <t>Conexiones domiciliarias de agua potable y alcantarillado</t>
  </si>
  <si>
    <t>Prestadores de servicios capacitados en actividades de educación sanitaria</t>
  </si>
  <si>
    <t>Prestadores de servicios fortalecidos institucional y operativamente</t>
  </si>
  <si>
    <t>Transferencia de recursos para agua y saneamiento urbano</t>
  </si>
  <si>
    <t>Estudios de base</t>
  </si>
  <si>
    <t>Asistencia técnica a los prestadores en diseño y ejecución de programas de educación sanitaria</t>
  </si>
  <si>
    <t>Diseño y ejecución del programa de educación sanitaria</t>
  </si>
  <si>
    <t>Verificación y seguimiento de proyectos ejecutados por gobiernos regionales y locales financiados mediante transferencias</t>
  </si>
  <si>
    <t>Asistencia técnica a unidades formuladoras, evaluadoras y ejecutoras para implementación de los proyectos</t>
  </si>
  <si>
    <t>Diseño y ejecución de programas de fortalecimiento institucional, comercial y operativo (FICOS) para EPS</t>
  </si>
  <si>
    <t>Diseño y ejecución de programas de fortalecimiento institucional, comercial y operativo (FICOS) para unidades de gestión en pequeñas ciudades</t>
  </si>
  <si>
    <t>Monto Ejecutado y Avance de Ejecución Financiera del Programa Presupuestal Programa Nacional de Saneamiento Urbano según Departamento, Marzo 2015</t>
  </si>
  <si>
    <t>Alerta de Niveles Bajos en la Ejecución Financiera (menor a 18.75%) para Principales Productos del Programa Presupuestal Programa Nacional de Saneamiento Urbano, Marzo 2015</t>
  </si>
  <si>
    <t>Ejecución Financiera del Programa Presupuestal Programa Nacional de Saneamiento Rural según Pliego, Marzo 2015</t>
  </si>
  <si>
    <t>Ejecución Financiera del Programa Presupuestal Programa Nacional de Saneamiento Rural según Departamento, Marzo 2015</t>
  </si>
  <si>
    <t>Ejecución Financiera del Programa Presupuestal Programa Nacional de Saneamiento Rural según Principales Productos, Marzo 2015</t>
  </si>
  <si>
    <t>Ejecución Financiera del Programa Presupuestal Programa Nacional de Saneamiento Rural según Principales Actividades, Marzo 2015</t>
  </si>
  <si>
    <t>Servicio de agua potable y saneamiento para hogares rurales</t>
  </si>
  <si>
    <t>Transferencia de recursos para agua y saneamiento rural</t>
  </si>
  <si>
    <t>Desarrollo de instrumentos técnicos y normativos sectoriales para ámbitos rurales</t>
  </si>
  <si>
    <t>Capacitaciones a los pobladores rurales en educación sanitaria</t>
  </si>
  <si>
    <t>Capacitación en gestión para gobiernos locales y operadores</t>
  </si>
  <si>
    <t>Seguimiento y evaluación de la prestación del servicio de agua y saneamiento</t>
  </si>
  <si>
    <t>Monto Ejecutado y Avance de Ejecución Financiera del Programa Presupuestal Programa Nacional de Saneamiento Rural según Departamento, Marzo 2015</t>
  </si>
  <si>
    <t>Alerta de Niveles Bajos en la Ejecución Financiera (menor a 18.75%) para Principales Productos del Programa Presupuestal Programa Nacional de Saneamiento Rural, Marzo 2015</t>
  </si>
  <si>
    <t>Ejecución Financiera del Programa Presupuestal Mejora de los Servicios del Sistema de Justicia Penal según Pliego, Marzo 2015</t>
  </si>
  <si>
    <t>Ejecución Financiera del Programa Presupuestal Mejora de los Servicios del Sistema de Justicia Penal según Departamento, Marzo 2015</t>
  </si>
  <si>
    <t>Ejecución Financiera del Programa Presupuestal Mejora de los Servicios del Sistema de Justicia Penal según Principales Productos, Marzo 2015</t>
  </si>
  <si>
    <t>Ejecución Financiera del Programa Presupuestal Mejora de los Servicios del Sistema de Justicia Penal según Principales Actividades, Marzo 2015</t>
  </si>
  <si>
    <t>Delitos y faltas con investigación policial</t>
  </si>
  <si>
    <t>Casos resueltos en primera y segunda instancia con el código procesal penal</t>
  </si>
  <si>
    <t>Víctimas, testigos, peritos y colaboradores con asistencia y protección</t>
  </si>
  <si>
    <t>Personas atendidas por el servicio de defensa pública</t>
  </si>
  <si>
    <t>Casos resueltos por los juzgados de investigación preparatoria, juzgados de juzgamiento y salas penales de apelaciones</t>
  </si>
  <si>
    <t>Detenciones por mandato</t>
  </si>
  <si>
    <t>Servicios médicos legales</t>
  </si>
  <si>
    <t>Evaluación socioeconómica</t>
  </si>
  <si>
    <t>Actuaciones en las etapas de investigación, intermedia y ejecución de sentencias</t>
  </si>
  <si>
    <t>Actuaciones en la etapa de juzgamiento</t>
  </si>
  <si>
    <t>Asesoría Técnico -Legal Gratuita</t>
  </si>
  <si>
    <t>Supervisión funcional y monitoreo</t>
  </si>
  <si>
    <t>Capacitación a jueces, fiscales, defensores públicos y policias</t>
  </si>
  <si>
    <t>Difusión de información dirigida a entidades no operadores vinculadas a procesos penales en distritos judiciales donde se incia la implementacion del ncpp</t>
  </si>
  <si>
    <t>Captura, detención y traslado de personas requisitoriadas</t>
  </si>
  <si>
    <t>Análisis de las evidencias en laboratorio</t>
  </si>
  <si>
    <t>Investigación policial por la presunta comisión de un delito</t>
  </si>
  <si>
    <t>Resolver apelaciones, quejas de derecho, denuncias contra altos funcionarios.</t>
  </si>
  <si>
    <t>Actuaciones en la fase de apelación</t>
  </si>
  <si>
    <t>Detención por disposición de autoridad competente</t>
  </si>
  <si>
    <t>Resolver casos en las etapas de investigación preliminar, preparatoria, intermedia y juzgamiento</t>
  </si>
  <si>
    <t>Servicio</t>
  </si>
  <si>
    <t>Asesoría técnica</t>
  </si>
  <si>
    <t>Acta</t>
  </si>
  <si>
    <t>Detención</t>
  </si>
  <si>
    <t>Casos resueltos</t>
  </si>
  <si>
    <t>Monto Ejecutado y Avance de Ejecución Financiera del Programa Presupuestal Mejora de los Servicios del Sistema de Justicia Penal según Departamento, Marzo 2015</t>
  </si>
  <si>
    <t>Alerta de Niveles Bajos en la Ejecución Financiera (menor a 18.75%) para Principales Productos del Programa Presupuestal Mejora de los Servicios del Sistema de Justicia Penal, Marzo 2015</t>
  </si>
  <si>
    <t>Ejecución Financiera del Programa Presupuestal Incremento de la Competividad del Sector Artesanía según Pliego, Marzo 2015</t>
  </si>
  <si>
    <t>Ejecución Financiera del Programa Presupuestal Incremento de la Competividad del Sector Artesanía según Departamento, Marzo 2015</t>
  </si>
  <si>
    <t>Ejecución Financiera del Programa Presupuestal Incremento de la Competividad del Sector Artesanía según Principales Productos, Marzo 2015</t>
  </si>
  <si>
    <t>Ejecución Financiera del Programa Presupuestal Incremento de la Competividad del Sector Artesanía según Principales Actividades, Marzo 2015</t>
  </si>
  <si>
    <t>Artesanos cuentan con mecanismos para desarrollar una oferta artesanal competitiva</t>
  </si>
  <si>
    <t>Artesanos cuentan con mecanismos de articulación comercial</t>
  </si>
  <si>
    <t>Desarrollo de normas técnicas complementarias e instrumentos metodológicos</t>
  </si>
  <si>
    <t>Asistencia técnica y aplicación de herramientas de la competitividad para el sector artesanal.</t>
  </si>
  <si>
    <t>Capacitación orientada a mejorar la competitividad de los artesanos</t>
  </si>
  <si>
    <t>Organización de eventos de reconocimiento para incentivar la actividad artesanal</t>
  </si>
  <si>
    <t>Elaboración y difusión de estudios para el sector artesanal.</t>
  </si>
  <si>
    <t>Fortalecimiento de centros de innovación tecnológica públicas</t>
  </si>
  <si>
    <t>Servicios de innovación tecnológica a través de centros de innovación tecnológica privadas</t>
  </si>
  <si>
    <t>Organización y participación en ferias, exposiciones, ruedas de negocios y otros eventos</t>
  </si>
  <si>
    <t>Diseño e implementación de campañas de difusión para el posicionamiento de la artesanía</t>
  </si>
  <si>
    <t>Adecuación de talleres artesanales con fines comerciales</t>
  </si>
  <si>
    <t>Participante</t>
  </si>
  <si>
    <t>Monto Ejecutado y Avance de Ejecución Financiera del Programa Presupuestal Incremento de la Competividad del Sector Artesanía según Departamento, Marzo 2015</t>
  </si>
  <si>
    <t>Alerta de Niveles Bajos en la Ejecución Financiera (menor a 18.75%) para Principales Productos del Programa Presupuestal Incremento de la Competividad del Sector Artesanía, Marzo 2015</t>
  </si>
  <si>
    <t>Ejecución Financiera del Programa Presupuestal Programa Articulado de Modernización de la Gestión Pública según Pliego, Marzo 2015</t>
  </si>
  <si>
    <t>Ejecución Financiera del Programa Presupuestal Programa Articulado de Modernización de la Gestión Pública según Departamento, Marzo 2015</t>
  </si>
  <si>
    <t>Ejecución Financiera del Programa Presupuestal Programa Articulado de Modernización de la Gestión Pública según Principales Productos, Marzo 2015</t>
  </si>
  <si>
    <t>Ejecución Financiera del Programa Presupuestal Programa Articulado de Modernización de la Gestión Pública según Principales Actividades, Marzo 2015</t>
  </si>
  <si>
    <t>Instrumentos implementados para modernizar la gestión pública</t>
  </si>
  <si>
    <t>Entidades acceden a servicios para mejorar su gestión</t>
  </si>
  <si>
    <t>Usuarios atendidos en canales de mejor atención al ciudadano</t>
  </si>
  <si>
    <t>Entidades que implementan gobierno electrónico</t>
  </si>
  <si>
    <t>Implementación de lineamientos de la política nacional de modernización de la gestión pública</t>
  </si>
  <si>
    <t>Implementación de pilotos de modernización de la gestión pública en entidades</t>
  </si>
  <si>
    <t>Implementación del observatorio de modernización de la gestión pública</t>
  </si>
  <si>
    <t>Atenciones en los centros de mejor atención al ciudadano (mac)</t>
  </si>
  <si>
    <t>Capacitación a servidores públicos en modernización de la gestión pública</t>
  </si>
  <si>
    <t>Gestión de herramientas de modernización y mejora de instrumentos de gestión de las entidades públicas</t>
  </si>
  <si>
    <t>Asistencia técnica para la creación de nuevos mac</t>
  </si>
  <si>
    <t>Implementación de servicios públicos en línea</t>
  </si>
  <si>
    <t>Capacidades en gobierno electrónico y sociedad de la información</t>
  </si>
  <si>
    <t>Piloto</t>
  </si>
  <si>
    <t>Servicio tecnológico</t>
  </si>
  <si>
    <t>Monto Ejecutado y Avance de Ejecución Financiera del Programa Presupuestal Programa Articulado de Modernización de la Gestión Pública según Departamento, Marzo 2015</t>
  </si>
  <si>
    <t>Alerta de Niveles Bajos en la Ejecución Financiera (menor a 18.75%) para Principales Productos del Programa Presupuestal Programa Articulado de Modernización de la Gestión Pública, Marzo 2015</t>
  </si>
  <si>
    <t>Ejecución Financiera del Programa Presupuestal Reducción de la Degradación de los Suelos Agrarios según Pliego, Marzo 2015</t>
  </si>
  <si>
    <t>Ejecución Financiera del Programa Presupuestal Reducción de la Degradación de los Suelos Agrarios según Departamento, Marzo 2015</t>
  </si>
  <si>
    <t>Ejecución Financiera del Programa Presupuestal Reducción de la Degradación de los Suelos Agrarios según Principales Productos, Marzo 2015</t>
  </si>
  <si>
    <t>Ejecución Financiera del Programa Presupuestal Reducción de la Degradación de los Suelos Agrarios según Principales Actividades, Marzo 2015</t>
  </si>
  <si>
    <t>Productores agrarios informados sobre la aptitud de los suelos</t>
  </si>
  <si>
    <t>Productores agropecuarios con competencias para el aprovechamiento del recurso suelo en el sector agrario</t>
  </si>
  <si>
    <t>Sensibilización a productores agrarios para la organización y ejecución de prácticas de conservación de suelos</t>
  </si>
  <si>
    <t>Capacitación a productores agrarios sobre la importancia del uso de la información agroclimática y aptitud de suelos</t>
  </si>
  <si>
    <t>Capacitación a productores agrarios</t>
  </si>
  <si>
    <t>Asistencia técnica a productores agrarios</t>
  </si>
  <si>
    <t>Generación de información de levantamiento de suelos, de zonificación agroecológica y de medición del deterioro del suelo</t>
  </si>
  <si>
    <t>Investigación de cultivos de acuerdo a la aptitud de suelos</t>
  </si>
  <si>
    <t>Formación de cuadros técnicos regionales y locales sobre la metodología de escuelas de campo de agricultores en manejo y conservación de suelos agrarios</t>
  </si>
  <si>
    <t>Ficha técnica</t>
  </si>
  <si>
    <t>Gestores capacitados</t>
  </si>
  <si>
    <t>Monto Ejecutado y Avance de Ejecución Financiera del Programa Presupuestal Reducción de la Degradación de los Suelos Agrarios según Departamento, Marzo 2015</t>
  </si>
  <si>
    <t>Alerta de Niveles Bajos en la Ejecución Financiera (menor a 18.75%) para Principales Productos del Programa Presupuestal Reducción de la Degradación de los Suelos Agrarios, Marzo 2015</t>
  </si>
  <si>
    <t>Ejecución Financiera del Programa Presupuestal Logros de Aprendizaje de Estudiantes de la Educación Básica Regular según Pliego, Marzo 2015</t>
  </si>
  <si>
    <t>Ejecución Financiera del Programa Presupuestal Logros de Aprendizaje de Estudiantes de la Educación Básica Regular según Departamento, Marzo 2015</t>
  </si>
  <si>
    <t>Ejecución Financiera del Programa Presupuestal Logros de Aprendizaje de Estudiantes de la Educación Básica Regular según Principales Productos, Marzo 2015</t>
  </si>
  <si>
    <t>Ejecución Financiera del Programa Presupuestal Logros de Aprendizaje de Estudiantes de la Educación Básica Regular según Principales Actividades, Marzo 2015</t>
  </si>
  <si>
    <t>Instituciones educativas con condiciones para el cumplimiento de horas lectivas normadas</t>
  </si>
  <si>
    <t>Docentes preparados implementan el currículo</t>
  </si>
  <si>
    <t>Estudiantes de educación básica regular cuentan con materiales educativos necesarios para el logro de los estándares de aprendizajes</t>
  </si>
  <si>
    <t>Evaluación de los aprendizajes y de la calidad educativa</t>
  </si>
  <si>
    <t>Evaluación censal de estudiantes</t>
  </si>
  <si>
    <t>Evaluación muestral nacional</t>
  </si>
  <si>
    <t>Evaluaciones internacionales</t>
  </si>
  <si>
    <t>Diseño del modelo de intervención para instituciones educativas de Secundaria rural</t>
  </si>
  <si>
    <t>Contratación oportuna y pago de personal de las instituciones educativas de II Ciclo de Educación Básica Regular</t>
  </si>
  <si>
    <t>Contratación oportuna y pago de personal de las instituciones educativas de Educación Primaria</t>
  </si>
  <si>
    <t>Contratación oportuna y pago de personal de las instituciones educativas de Educación Secundaria</t>
  </si>
  <si>
    <t>Locales escolares de instituciones educativas de II Ciclo de Educación Básica Regular con condiciones adecuadas para su funcionamiento</t>
  </si>
  <si>
    <t>Locales escolares de instituciones educativas de Primaria con condiciones adecuadas para su funcionamiento</t>
  </si>
  <si>
    <t>Locales escolares de instituciones educativas de Secundaria con condiciones adecuadas para su funcionamiento</t>
  </si>
  <si>
    <t>Gestión del currículo de II Ciclo de Educación Básica Regular</t>
  </si>
  <si>
    <t>Gestión del currículo de Primaria</t>
  </si>
  <si>
    <t>Gestión del currículo de Secundaria</t>
  </si>
  <si>
    <t>Especialización docente en didácticas específicas de áreas priorizadas de II Ciclo de Educación Básica Regular</t>
  </si>
  <si>
    <t>Especialización docente en didácticas específicas de áreas priorizadas de Primaria</t>
  </si>
  <si>
    <t>Especialización docente en didácticas específicas de áreas priorizadas de Secundaria</t>
  </si>
  <si>
    <t>Acompañamiento pedagógico a instituciones educativas multiedad de II Ciclo de Educación Básica Regular</t>
  </si>
  <si>
    <t>Acompañamiento pedagógico a instituciones educativas multigrado de Primaria</t>
  </si>
  <si>
    <t>Acompañamiento pedagógico a instituciones educativas de II Ciclo de Educación Intercultural Bilingüe</t>
  </si>
  <si>
    <t>Acompañamiento pedagógico a instituciones educativas de Primaria de Educación Intercultural Bilingüe</t>
  </si>
  <si>
    <t>Formación y certificación de formadores</t>
  </si>
  <si>
    <t>Evaluación del desempeño docente</t>
  </si>
  <si>
    <t>Dotación de material educativo para estudiantes de II Ciclo de Educación Básica Regular de instituciones educativas</t>
  </si>
  <si>
    <t>Dotación de material educativo para estudiantes de Primaria de Instituciones Educativas</t>
  </si>
  <si>
    <t>Dotación de material educativo para estudiantes de Secundaria de Instituciones Educativas</t>
  </si>
  <si>
    <t>Dotación de material educativo para estudiantes de II ciclo de Educación Intercultural Bilingüe</t>
  </si>
  <si>
    <t>Dotación de material educativo para estudiantes de Primaria de Educación Intercultural Bilingüe</t>
  </si>
  <si>
    <t>Dotación de material educativo para aulas de II Ciclo de Educación Básica Regular</t>
  </si>
  <si>
    <t>Dotación de material educativo para aulas de Primaria</t>
  </si>
  <si>
    <t>Dotación de material fungible para aulas de II Ciclo de Educación Básica Regular</t>
  </si>
  <si>
    <t>Dotación de material fungible para aulas de Primaria</t>
  </si>
  <si>
    <t>Dotación de material educativo para instituciones educativas de II Ciclo de Educación Básica Regular</t>
  </si>
  <si>
    <t>Dotación de material educativo para instituciones educativas de Primaria</t>
  </si>
  <si>
    <t>Dotación de material educativo para instituciones educativas de Secundaria</t>
  </si>
  <si>
    <t>Gestión de materiales y recursos educativos de II Ciclo de Educación Básica Regular</t>
  </si>
  <si>
    <t>Gestión de materiales y recursos educativos de Primaria</t>
  </si>
  <si>
    <t>Gestión de materiales y recursos educativos de Secundaria</t>
  </si>
  <si>
    <t>Mapas de progreso de educación básica regular</t>
  </si>
  <si>
    <t>Evaluaciones de los estudiantes y la calidad educativa en el II ciclo de la educación básica regular</t>
  </si>
  <si>
    <t>Evaluación del uso del tiempo efectivo de clase y otros atributos de calidad educativa</t>
  </si>
  <si>
    <t>Diseño del modelo de asistencia técnica para instituciones educativas polidocentes completas</t>
  </si>
  <si>
    <t>Evaluación de acceso y formación de directores</t>
  </si>
  <si>
    <t>Evaluación de ascenso de docentes</t>
  </si>
  <si>
    <t>Atención integral a estudiantes en zonas urbanas de alto riesgo</t>
  </si>
  <si>
    <t>Soporte pedagógico en instituciones educativas polidocentes completas urbanas de educación primaria</t>
  </si>
  <si>
    <t>Alumno evaluado</t>
  </si>
  <si>
    <t>Institución educativa</t>
  </si>
  <si>
    <t>Docente evaluado</t>
  </si>
  <si>
    <t>Mapa de progreso</t>
  </si>
  <si>
    <t>Director</t>
  </si>
  <si>
    <t>Monto Ejecutado y Avance de Ejecución Financiera del Programa Presupuestal Logros de Aprendizaje de Estudiantes de la Educación Básica Regular según Departamento, Marzo 2015</t>
  </si>
  <si>
    <t>Alerta de Niveles Bajos en la Ejecución Financiera (menor a 18.75%) para Principales Productos del Programa Presupuestal Logros de Aprendizaje de Estudiantes de la Educación Básica Regular, Marzo 2015</t>
  </si>
  <si>
    <t>Ejecución Financiera del Programa Presupuestal Incremento en el Acceso de la Población de 3 a 16 Años a los Servicios Educativos Públicos de la Educación Básica Regular según Pliego, Marzo 2015</t>
  </si>
  <si>
    <t>Ejecución Financiera del Programa Presupuestal Incremento en el Acceso de la Población de 3 a 16 Años a los Servicios Educativos Públicos de la Educación Básica Regular según Departamento, Marzo 2015</t>
  </si>
  <si>
    <t>Ejecución Financiera del Programa Presupuestal Incremento en el Acceso de la Población de 3 a 16 Años a los Servicios Educativos Públicos de la Educación Básica Regular según Principales Productos, Marzo 2015</t>
  </si>
  <si>
    <t>Ejecución Financiera del Programa Presupuestal Incremento en el Acceso de la Población de 3 a 16 Años a los Servicios Educativos Públicos de la Educación Básica Regular según Principales Actividades, Marzo 2015</t>
  </si>
  <si>
    <t>Docentes y personal técnico formado para la Atención en nuevos servicios educativos</t>
  </si>
  <si>
    <t>Alternativas de servicios validadas</t>
  </si>
  <si>
    <t>Instituciones educativas gestionadas con condiciones suficientes para la atención</t>
  </si>
  <si>
    <t>Formación inicial de docentes en educación inicial EIB</t>
  </si>
  <si>
    <t>Especialización en educación inicial</t>
  </si>
  <si>
    <t>Especialización en servicios alternativos para educación Secundaria</t>
  </si>
  <si>
    <t>Asistencia técnica para el incremento de cobertura en Educación Inicial</t>
  </si>
  <si>
    <t>Asistencia técnica para el incremento de cobertura en Educación Secundaria</t>
  </si>
  <si>
    <t>Saneamiento físico y legal de los terrenos para servicios de educación inicial</t>
  </si>
  <si>
    <t>Saneamiento físico y legal de los terrenos para instituciones educativas nuevas de educación Secundaria</t>
  </si>
  <si>
    <t>Promoción y difusión para el fortalecimiento de la demanda de servicios de calidad de educación Inicial</t>
  </si>
  <si>
    <t>Promoción y difusión para el fortalecimiento de la demanda de servicios de calidad en educación Secundaria</t>
  </si>
  <si>
    <t>Gestión de expedientes técnicos para la generación de nuevas plazas docentes en educación Inicial</t>
  </si>
  <si>
    <t>Gestión de expedientes técnicos para la generación de nuevas plazas docentes en educación Secundaria</t>
  </si>
  <si>
    <t>Evaluación de alternativas de servicio en educación inicial</t>
  </si>
  <si>
    <t>Evaluación de alternativas de servicio en educación primaria</t>
  </si>
  <si>
    <t>Evaluación de alternativas de servicio en educación secundaria</t>
  </si>
  <si>
    <t>Formación técnica en alternativas seleccionadas de educación inicial</t>
  </si>
  <si>
    <t>Docente especializado</t>
  </si>
  <si>
    <t>Instancia intermedia</t>
  </si>
  <si>
    <t>Terreno</t>
  </si>
  <si>
    <t>Plaza docente</t>
  </si>
  <si>
    <t>Monto Ejecutado y Avance de Ejecución Financiera del Programa Presupuestal Incremento en el Acceso de la Población de 3 a 16 Años a los Servicios Educativos Públicos de la Educación Básica Regular según Departamento, Marzo 2015</t>
  </si>
  <si>
    <t>Alerta de Niveles Bajos en la Ejecución Financiera (menor a 18.75%) para Principales Productos del Programa Presupuestal Incremento en el Acceso de la Población de 3 a 16 Años a los Servicios Educativos Públicos de la Educación Básica Regular, Marzo 2015</t>
  </si>
  <si>
    <t>Ejecución Financiera del Programa Presupuestal Desarrollo Productivo de las Empresas según Pliego, Marzo 2015</t>
  </si>
  <si>
    <t>Ejecución Financiera del Programa Presupuestal Desarrollo Productivo de las Empresas según Departamento, Marzo 2015</t>
  </si>
  <si>
    <t>Ejecución Financiera del Programa Presupuestal Desarrollo Productivo de las Empresas según Principales Productos, Marzo 2015</t>
  </si>
  <si>
    <t>Ejecución Financiera del Programa Presupuestal Desarrollo Productivo de las Empresas según Principales Actividades, Marzo 2015</t>
  </si>
  <si>
    <t>Conductores y trabajadores de empresas reciben servicios de capacitación y asistencia técnica</t>
  </si>
  <si>
    <t>Empresas acceden a servicios de articulación empresarial y acceso a mercados</t>
  </si>
  <si>
    <t>Fortalecimiento del desarrollo productivo en la industria y de la gestión ambiental en las actividades productivas</t>
  </si>
  <si>
    <t>Servicios e instrumentos para la transferencia de tecnología e innovación en la mipyme</t>
  </si>
  <si>
    <t>Generación y análisis de información productiva</t>
  </si>
  <si>
    <t>Capacitación y asistencia técnica en gestión empresarial, comercial y financiera a mipyme</t>
  </si>
  <si>
    <t>Asistencia técnica y capacitación técnico-productiva a mipyme</t>
  </si>
  <si>
    <t>Capacitación y asistencia técnica en gestión de la calidad a mipyme</t>
  </si>
  <si>
    <t>Capacitación y asistencia técnica en materia de instrumentos para la regulación industrial y gestión ambiental</t>
  </si>
  <si>
    <t>Promoción y fortalecimiento de iniciativas de clúster</t>
  </si>
  <si>
    <t>Promoción y asesoría para la conexión con mercados</t>
  </si>
  <si>
    <t>Promoción y fortalecimiento de parques industriales</t>
  </si>
  <si>
    <t>Inspecciones de fiscalización de la normatividad sobre regulación industrial</t>
  </si>
  <si>
    <t>Difusión de la normatividad en regulaciones industriales y en gestión ambiental</t>
  </si>
  <si>
    <t>Desarrollo de servicios tecnológicos y de innovación al sector de cuero, calzado e industrias conexas</t>
  </si>
  <si>
    <t>Desarrollo de servicios tecnológicos y de innovación al sector agroindustrial e industrias conexas</t>
  </si>
  <si>
    <t>Desarrollo de servicios tecnológicos y de innovación al sector madera, muebles e industrias conexas</t>
  </si>
  <si>
    <t>Desarrollo e implementación de instrumentos para la transferencia tecnológica y la innovación</t>
  </si>
  <si>
    <t>Fortalecimiento de capacidades a funcionarios y actores de gobiernos regionales y locales para el desarrollo de la mipyme</t>
  </si>
  <si>
    <t>Monto Ejecutado y Avance de Ejecución Financiera del Programa Presupuestal Desarrollo Productivo de las Empresas según Departamento, Marzo 2015</t>
  </si>
  <si>
    <t>Alerta de Niveles Bajos en la Ejecución Financiera (menor a 18.75%) para Principales Productos del Programa Presupuestal Desarrollo Productivo de las Empresas, Marzo 2015</t>
  </si>
  <si>
    <t>Ejecución Financiera del Programa Presupuestal Ordenamiento y Desarrollo de la Acuicultura según Pliego, Marzo 2015</t>
  </si>
  <si>
    <t>Ejecución Financiera del Programa Presupuestal Ordenamiento y Desarrollo de la Acuicultura según Departamento, Marzo 2015</t>
  </si>
  <si>
    <t>Ejecución Financiera del Programa Presupuestal Ordenamiento y Desarrollo de la Acuicultura según Principales Productos, Marzo 2015</t>
  </si>
  <si>
    <t>Ejecución Financiera del Programa Presupuestal Ordenamiento y Desarrollo de la Acuicultura según Principales Actividades, Marzo 2015</t>
  </si>
  <si>
    <t>Acuicultores acceden a servicios para el fomento de las inversiones y el ordenamiento de la acuicultura</t>
  </si>
  <si>
    <t>Unidad de producción acuícola accede a servicios de transferencia de paquetes tecnológicos y temas de gestión</t>
  </si>
  <si>
    <t>Acuicultores acceden a servicios de certificación en sanidad e inocuidad acuícola</t>
  </si>
  <si>
    <t>Generación y Difusión de documentos y normas técnicas para la inversión en acuicultura</t>
  </si>
  <si>
    <t>Apoyo financiero para la acuicultura</t>
  </si>
  <si>
    <t>Desarrollo tecnológico</t>
  </si>
  <si>
    <t>Servicios de información ambiental para el desarrollo acuícola</t>
  </si>
  <si>
    <t>Elaboración de estudios para la ampliación de la frontera acuícola</t>
  </si>
  <si>
    <t>Promoción, administración y evaluación del desarrollo acuícola</t>
  </si>
  <si>
    <t>Acciones de capacitación y asistencia técnica</t>
  </si>
  <si>
    <t>Implementar normas e instrumentos de gestión para la vigilancia y control en sanidad e inocuidad en acuicultura</t>
  </si>
  <si>
    <t>Implementación de planes de investigación en patobiología acuática, sanidad e inocuidad en acuicultura</t>
  </si>
  <si>
    <t>Crédito otorgado</t>
  </si>
  <si>
    <t>Manual</t>
  </si>
  <si>
    <t>Derecho otorgado</t>
  </si>
  <si>
    <t>Monto Ejecutado y Avance de Ejecución Financiera del Programa Presupuestal Ordenamiento y Desarrollo de la Acuicultura según Departamento, Marzo 2015</t>
  </si>
  <si>
    <t>Alerta de Niveles Bajos en la Ejecución Financiera (menor a 18.75%) para Principales Productos del Programa Presupuestal Ordenamiento y Desarrollo de la Acuicultura, Marzo 2015</t>
  </si>
  <si>
    <t>Ejecución Financiera del Programa Presupuestal Fortalecimiento de la Pesca Artesanal según Pliego, Marzo 2015</t>
  </si>
  <si>
    <t>Ejecución Financiera del Programa Presupuestal Fortalecimiento de la Pesca Artesanal según Departamento, Marzo 2015</t>
  </si>
  <si>
    <t>Ejecución Financiera del Programa Presupuestal Fortalecimiento de la Pesca Artesanal según Principales Productos, Marzo 2015</t>
  </si>
  <si>
    <t>Ejecución Financiera del Programa Presupuestal Fortalecimiento de la Pesca Artesanal según Principales Actividades, Marzo 2015</t>
  </si>
  <si>
    <t>Agentes de la pesca artesanal capacitados en la gestión para la comercialización de los productos hidrobiológicos</t>
  </si>
  <si>
    <t>Recursos hidrobiológicos regulados para la explotación, conservación y sostenibilidad</t>
  </si>
  <si>
    <t>Agentes de la pesca artesanal acceden a asistencia técnica en buenas prácticas pesqueras</t>
  </si>
  <si>
    <t>Entrenamiento y capacitación del pescador artesanal</t>
  </si>
  <si>
    <t>Actualización de la información estadística en materia de pesca artesanal</t>
  </si>
  <si>
    <t>Fortalecimiento e implementación de herramientas para mejorar el acceso de los agentes a prácticas de comercialización directa</t>
  </si>
  <si>
    <t>Apoyo financiero para la pesca artesanal</t>
  </si>
  <si>
    <t>Investigaciones integradas de aspectos biológicos, ecológicos, pesqueros y económicos de la actividad pesquera artesanal</t>
  </si>
  <si>
    <t>Elaboración y difusión de instrumentos de gestión para el ordenamiento pesquero artesanal</t>
  </si>
  <si>
    <t>Asistencia técnica y capacitación en buenas prácticas pesqueras, calidad sanitaria e inocuidad</t>
  </si>
  <si>
    <t>Determinación de parámetros de contaminantes del agua de mar o aguas continentales, agua potable y hielo utilizados en las actividades pesqueras artesanales</t>
  </si>
  <si>
    <t>Equipo implementado</t>
  </si>
  <si>
    <t>Norma aprobada</t>
  </si>
  <si>
    <t>Monto Ejecutado y Avance de Ejecución Financiera del Programa Presupuestal Fortalecimiento de la Pesca Artesanal según Departamento, Marzo 2015</t>
  </si>
  <si>
    <t>Alerta de Niveles Bajos en la Ejecución Financiera (menor a 18.75%) para Principales Productos del Programa Presupuestal Fortalecimiento de la Pesca Artesanal, Marzo 2015</t>
  </si>
  <si>
    <t>Ejecución Financiera del Programa Presupuestal Gestión de la Calidad del Aire según Pliego, Marzo 2015</t>
  </si>
  <si>
    <t>Ejecución Financiera del Programa Presupuestal Gestión de la Calidad del Aire según Departamento, Marzo 2015</t>
  </si>
  <si>
    <t>Ejecución Financiera del Programa Presupuestal Gestión de la Calidad del Aire según Principales Productos, Marzo 2015</t>
  </si>
  <si>
    <t>Ejecución Financiera del Programa Presupuestal Gestión de la Calidad del Aire según Principales Actividades, Marzo 2015</t>
  </si>
  <si>
    <t>Ciudadanos informados respecto a la calidad del aire</t>
  </si>
  <si>
    <t>Instituciones públicas implementan instrumentos de gestión de calidad del aire</t>
  </si>
  <si>
    <t>Empresas supervisadas y fiscalizadas en emisiones atmosféricas</t>
  </si>
  <si>
    <t>Instituciones con información de monitoreo y pronóstico de la calidad del aire</t>
  </si>
  <si>
    <t>Desarrollo de investigaciones científicas sobre la  calidad del aire (químicos, físicos y biológicos)</t>
  </si>
  <si>
    <t>Difusión y capacitación para la participación ciudadana en temas de calidad del aire</t>
  </si>
  <si>
    <t>Implementación de planes de acción locales para la gestión de la calidad del aire</t>
  </si>
  <si>
    <t>Asistencia técnica para la creación y gestión contínua de los grupos técnicos de calidad del aire</t>
  </si>
  <si>
    <t>Supervisión del plan nacional y planes de acción locales</t>
  </si>
  <si>
    <t>Diseño e implementación de instrumentos técnicos legales para la fiscalización de emisiones atmosféricas</t>
  </si>
  <si>
    <t>Operación y mantenimiento de las redes de vigilancia</t>
  </si>
  <si>
    <t>Diseño e implementación de normas de gestión de la calidad del aire</t>
  </si>
  <si>
    <t>Asistencia técnica para desarrollo de proyectos de inversión pública en gestión de la calidad del aire</t>
  </si>
  <si>
    <t>Provisión de información de la calidad del aire</t>
  </si>
  <si>
    <t>Investigaciones para la caracterización de los contaminantes atmosféricos (ruido, radiaciones no ionizantes y uv-b)</t>
  </si>
  <si>
    <t>Ciudadano informado</t>
  </si>
  <si>
    <t>Mantenimiento</t>
  </si>
  <si>
    <t>Reporte técnico</t>
  </si>
  <si>
    <t>Monto Ejecutado y Avance de Ejecución Financiera del Programa Presupuestal Gestión de la Calidad del Aire según Departamento, Marzo 2015</t>
  </si>
  <si>
    <t>Alerta de Niveles Bajos en la Ejecución Financiera (menor a 18.75%) para Principales Productos del Programa Presupuestal Gestión de la Calidad del Aire, Marzo 2015</t>
  </si>
  <si>
    <t>Ejecución Financiera del Programa Presupuestal Programa Nacional de Asistencia Solidaria Pensión 65 según Pliego, Marzo 2015</t>
  </si>
  <si>
    <t>Ejecución Financiera del Programa Presupuestal Programa Nacional de Asistencia Solidaria Pensión 65 según Departamento, Marzo 2015</t>
  </si>
  <si>
    <t>Ejecución Financiera del Programa Presupuestal Programa Nacional de Asistencia Solidaria Pensión 65 según Principales Productos, Marzo 2015</t>
  </si>
  <si>
    <t>Ejecución Financiera del Programa Presupuestal Programa Nacional de Asistencia Solidaria Pensión 65 según Principales Actividades, Marzo 2015</t>
  </si>
  <si>
    <t>Adulto mayor con subvención monetaria según condiciones del programa</t>
  </si>
  <si>
    <t>Entrega de la subvención monetaria a los beneficiarios</t>
  </si>
  <si>
    <t>Afiliacion y verificación de requisitos</t>
  </si>
  <si>
    <t>Monto Ejecutado y Avance de Ejecución Financiera del Programa Presupuestal Programa Nacional de Asistencia Solidaria Pensión 65 según Departamento, Marzo 2015</t>
  </si>
  <si>
    <t>Alerta de Niveles Bajos en la Ejecución Financiera (menor a 18.75%) para Principales Productos del Programa Presupuestal Programa Nacional de Asistencia Solidaria Pensión 65, Marzo 2015</t>
  </si>
  <si>
    <t>Cuna Mas</t>
  </si>
  <si>
    <t>Ejecución Financiera del Programa Presupuestal Cuna Mas según Pliego, Marzo 2015</t>
  </si>
  <si>
    <t>Ejecución Financiera del Programa Presupuestal Cuna Mas según Departamento, Marzo 2015</t>
  </si>
  <si>
    <t>Ejecución Financiera del Programa Presupuestal Cuna Mas según Principales Productos, Marzo 2015</t>
  </si>
  <si>
    <t>Ejecución Financiera del Programa Presupuestal Cuna Mas según Principales Actividades, Marzo 2015</t>
  </si>
  <si>
    <t>Familias acceden a acompañamiento en cuidado y aprendizaje de sus niños y niñas menores de 36 meses, que viven en situación de pobreza y extrema pobreza en zonas rurales</t>
  </si>
  <si>
    <t>Niñas y niños de 6 a 36 meses de edad que viven en situación de pobreza y extrema pobreza en zonas urbanas reciben atención integral en servicio de cuidado diurno</t>
  </si>
  <si>
    <t>Sesiones de socialización e inter aprendizaje</t>
  </si>
  <si>
    <t>Visitas domiciliarias a familias en zonas rurales</t>
  </si>
  <si>
    <t>Asistencia técnica para la gestión y vigilancia comunitaria</t>
  </si>
  <si>
    <t>Capacitación de equipos técnicos y actores comunales</t>
  </si>
  <si>
    <t>Atención integral durante el cuidado diurno</t>
  </si>
  <si>
    <t>Acondicionamiento y equipamiento de locales para el cuidado diurno</t>
  </si>
  <si>
    <t>Niño</t>
  </si>
  <si>
    <t>Monto Ejecutado y Avance de Ejecución Financiera del Programa Presupuestal Cuna Mas según Departamento, Marzo 2015</t>
  </si>
  <si>
    <t>Alerta de Niveles Bajos en la Ejecución Financiera (menor a 18.75%) para Principales Productos del Programa Presupuestal Cuna Mas, Marzo 2015</t>
  </si>
  <si>
    <t>Ejecución Financiera del Programa Presupuestal Celeridad de los Procesos Judiciales Laborales según Pliego, Marzo 2015</t>
  </si>
  <si>
    <t>Ejecución Financiera del Programa Presupuestal Celeridad de los Procesos Judiciales Laborales según Departamento, Marzo 2015</t>
  </si>
  <si>
    <t>Ejecución Financiera del Programa Presupuestal Celeridad de los Procesos Judiciales Laborales según Principales Productos, Marzo 2015</t>
  </si>
  <si>
    <t>Ejecución Financiera del Programa Presupuestal Celeridad de los Procesos Judiciales Laborales según Principales Actividades, Marzo 2015</t>
  </si>
  <si>
    <t>Mejoramiento de la capacidad operativa de los equipos de peritos</t>
  </si>
  <si>
    <t>Implementación de procedimientos mejorados en los equipos de peritos</t>
  </si>
  <si>
    <t>Realización de Plenos y Eventos Jurisdiccionales</t>
  </si>
  <si>
    <t>Monto Ejecutado y Avance de Ejecución Financiera del Programa Presupuestal Celeridad de los Procesos Judiciales Laborales según Departamento, Marzo 2015</t>
  </si>
  <si>
    <t>Alerta de Niveles Bajos en la Ejecución Financiera (menor a 18.75%) para Principales Productos del Programa Presupuestal Celeridad de los Procesos Judiciales Laborales, Marzo 2015</t>
  </si>
  <si>
    <t>Ejecución Financiera del Programa Presupuestal Incremento de la Práctica de Actividades Físicas, Deportivas y Recreativas en la Población Peruana según Pliego, Marzo 2015</t>
  </si>
  <si>
    <t>Ejecución Financiera del Programa Presupuestal Incremento de la Práctica de Actividades Físicas, Deportivas y Recreativas en la Población Peruana según Departamento, Marzo 2015</t>
  </si>
  <si>
    <t>Ejecución Financiera del Programa Presupuestal Incremento de la Práctica de Actividades Físicas, Deportivas y Recreativas en la Población Peruana según Principales Productos, Marzo 2015</t>
  </si>
  <si>
    <t>Ejecución Financiera del Programa Presupuestal Incremento de la Práctica de Actividades Físicas, Deportivas y Recreativas en la Población Peruana según Principales Actividades, Marzo 2015</t>
  </si>
  <si>
    <t>Personas acceden a nivel nacional a la actividad física, recreativa y deportiva</t>
  </si>
  <si>
    <t>Deportistas acceden a desarrollo deportivo de alta competencia</t>
  </si>
  <si>
    <t>Talentos deportivos acceden a la iniciación deportiva de alta competencia</t>
  </si>
  <si>
    <t>Formación y especialización deportiva en centros de alto rendimiento</t>
  </si>
  <si>
    <t>Formación y especialización deportiva en centros de desarrollo deportivo regionales</t>
  </si>
  <si>
    <t>Dotación de servicios biomedicos a los deportistas</t>
  </si>
  <si>
    <t>Desarrollo de estímulos a los deportistas de alta competencia</t>
  </si>
  <si>
    <t>Implementación de una estrategia nacional de Captación de talentos deportivos</t>
  </si>
  <si>
    <t>Mantenimiento de infraestructura deportiva</t>
  </si>
  <si>
    <t>Desarrollo de campañas focalizados orientadas a población objetivo por grupos vulnerables</t>
  </si>
  <si>
    <t>Capacitación de agentes deportivos</t>
  </si>
  <si>
    <t>Subvención a las federaciones deportivas</t>
  </si>
  <si>
    <t>Promoción del uso adecuado de instalaciones deportivas en ámbito regional y local</t>
  </si>
  <si>
    <t>Infraestructura deportiva con condiciones adecuadas para el funcionamiento</t>
  </si>
  <si>
    <t>Dotación de equipo y material deportivo</t>
  </si>
  <si>
    <t>Beneficiario</t>
  </si>
  <si>
    <t>Deportista</t>
  </si>
  <si>
    <t>Instalación deportiva</t>
  </si>
  <si>
    <t>Convenio</t>
  </si>
  <si>
    <t>Monto Ejecutado y Avance de Ejecución Financiera del Programa Presupuestal Incremento de la Práctica de Actividades Físicas, Deportivas y Recreativas en la Población Peruana según Departamento, Marzo 2015</t>
  </si>
  <si>
    <t>Alerta de Niveles Bajos en la Ejecución Financiera (menor a 18.75%) para Principales Productos del Programa Presupuestal Incremento de la Práctica de Actividades Físicas, Deportivas y Recreativas en la Población Peruana, Marzo 2015</t>
  </si>
  <si>
    <t>Ejecución Financiera del Programa Presupuestal Fortalecimiento de las Condiciones Laborales según Pliego, Marzo 2015</t>
  </si>
  <si>
    <t>Ejecución Financiera del Programa Presupuestal Fortalecimiento de las Condiciones Laborales según Departamento, Marzo 2015</t>
  </si>
  <si>
    <t>Ejecución Financiera del Programa Presupuestal Fortalecimiento de las Condiciones Laborales según Principales Productos, Marzo 2015</t>
  </si>
  <si>
    <t>Ejecución Financiera del Programa Presupuestal Fortalecimiento de las Condiciones Laborales según Principales Actividades, Marzo 2015</t>
  </si>
  <si>
    <t>Instituciones fiscalizadas según la normativa laboral</t>
  </si>
  <si>
    <t>Personas cuentan con orientación y asistencia técnica en materia de normatividad laboral y buenas prácticas laborales</t>
  </si>
  <si>
    <t>Inspecciones de fiscalización de la normativa laboral</t>
  </si>
  <si>
    <t>Orientación y difusión de la normatividad laboral</t>
  </si>
  <si>
    <t>Absolución de consultas en materias laborales</t>
  </si>
  <si>
    <t>Promoción de la responsabilidad empresarial, seguridad social y buenas prácticas laborales</t>
  </si>
  <si>
    <t>Monto Ejecutado y Avance de Ejecución Financiera del Programa Presupuestal Fortalecimiento de las Condiciones Laborales según Departamento, Marzo 2015</t>
  </si>
  <si>
    <t>Alerta de Niveles Bajos en la Ejecución Financiera (menor a 18.75%) para Principales Productos del Programa Presupuestal Fortalecimiento de las Condiciones Laborales, Marzo 2015</t>
  </si>
  <si>
    <t>Ejecución Financiera del Programa Presupuestal Reducción de la Mortalidad por Emergencias y Urgencias Médicas según Pliego, Marzo 2015</t>
  </si>
  <si>
    <t>Ejecución Financiera del Programa Presupuestal Reducción de la Mortalidad por Emergencias y Urgencias Médicas según Departamento, Marzo 2015</t>
  </si>
  <si>
    <t>Ejecución Financiera del Programa Presupuestal Reducción de la Mortalidad por Emergencias y Urgencias Médicas según Principales Productos, Marzo 2015</t>
  </si>
  <si>
    <t>Ejecución Financiera del Programa Presupuestal Reducción de la Mortalidad por Emergencias y Urgencias Médicas según Principales Actividades, Marzo 2015</t>
  </si>
  <si>
    <t>Atención pre hospitalaria móvil de la emergencia con soporte vital básico SVB</t>
  </si>
  <si>
    <t>Atención pre hospitalaria móvil de la emergencia con soporte vital avanzado SVA</t>
  </si>
  <si>
    <t>Transporte asistido (no emergencia) de pacientes estables (no críticos)</t>
  </si>
  <si>
    <t>Transporte asistido (no emergencia) de pacientes críticos</t>
  </si>
  <si>
    <t>Atención ambulatoria de urgencias (prioridad III o IV) en módulos hospitalarios diferenciados autorizados</t>
  </si>
  <si>
    <t>Atención de urgencias (prioridad III o IV) en módulos de Atención ambulatoria</t>
  </si>
  <si>
    <t>Atención médica telefónica  de la emergencia y urgencia en centro regulador</t>
  </si>
  <si>
    <t>Despacho  de la unidad móvil y coordinación de la referencia</t>
  </si>
  <si>
    <t>Atención de la emergencia o urgencia en establecimiento de salud</t>
  </si>
  <si>
    <t>Servicio de ambulancia con soporte vital básico (SBV) para la Atención pre hospitalaria de la emergencia</t>
  </si>
  <si>
    <t>Servicio de traslado de pacientes estables (no emergencia)</t>
  </si>
  <si>
    <t>Servicio de traslado de pacientes en situación crítica</t>
  </si>
  <si>
    <t>Desarrollo de normas y guías técnicas en Atención pre hospitalaria y emergencias</t>
  </si>
  <si>
    <t>Monitoreo, supervisión y evaluación del programa presupuestal</t>
  </si>
  <si>
    <t>Asistencia técnica y capacitación</t>
  </si>
  <si>
    <t>Servicio de traslado de pacientes en situacion crítica inestable</t>
  </si>
  <si>
    <t>Atención de la emergencia o urgencia con prioridad I en establecimientos de salud</t>
  </si>
  <si>
    <t>Atención de la emergencia o urgencia con prioridad II en establecimientos de salud</t>
  </si>
  <si>
    <t>Paciente atendido</t>
  </si>
  <si>
    <t>Monto Ejecutado y Avance de Ejecución Financiera del Programa Presupuestal Reducción de la Mortalidad por Emergencias y Urgencias Médicas según Departamento, Marzo 2015</t>
  </si>
  <si>
    <t>Alerta de Niveles Bajos en la Ejecución Financiera (menor a 18.75%) para Principales Productos del Programa Presupuestal Reducción de la Mortalidad por Emergencias y Urgencias Médicas, Marzo 2015</t>
  </si>
  <si>
    <t>Ejecución Financiera del Programa Presupuestal Inclusión de Niños, Niñas y Jóvenes con Discapacidad en la Educación Básica y Técnico Productiva según Pliego, Marzo 2015</t>
  </si>
  <si>
    <t>Ejecución Financiera del Programa Presupuestal Inclusión de Niños, Niñas y Jóvenes con Discapacidad en la Educación Básica y Técnico Productiva según Departamento, Marzo 2015</t>
  </si>
  <si>
    <t>Ejecución Financiera del Programa Presupuestal Inclusión de Niños, Niñas y Jóvenes con Discapacidad en la Educación Básica y Técnico Productiva según Principales Productos, Marzo 2015</t>
  </si>
  <si>
    <t>Ejecución Financiera del Programa Presupuestal Inclusión de Niños, Niñas y Jóvenes con Discapacidad en la Educación Básica y Técnico Productiva según Principales Actividades, Marzo 2015</t>
  </si>
  <si>
    <t>Personas con discapacidad leve o moderada acceden a instituciones educativas públicas inclusivas con condiciones para su atención</t>
  </si>
  <si>
    <t>Personas con discapacidad severa acceden a instituciones educativas públicas especializadas con condiciones para su atención</t>
  </si>
  <si>
    <t>Niños menores de 3 años con discapacidad acceden a programas de intervención temprana con condiciones para su atención</t>
  </si>
  <si>
    <t>Dotación de materiales y equipos educativos para estudiantes de instituciones educativas inclusivas</t>
  </si>
  <si>
    <t>Mantenimiento y acondicionamiento de espacios en locales de los centros de educación básica especial y centros de recursos</t>
  </si>
  <si>
    <t>Dotación de materiales y equipos educativos para centros de Educación Básica Especial y centros de recursos</t>
  </si>
  <si>
    <t>Mantenimiento y acondicionamiento de espacios en programas de intervención temprana</t>
  </si>
  <si>
    <t>Dotación de materiales y equipos educativos para programas de intervención temprana</t>
  </si>
  <si>
    <t>Especialización a los profesionales de los programas de intervención temprana</t>
  </si>
  <si>
    <t>Asistencia y acompañamiento a las familias de los niños en programas de intervención temprana</t>
  </si>
  <si>
    <t>Especialización a los profesionales de los centros de educación básica especial</t>
  </si>
  <si>
    <t>Contratación oportuna y pago de profesionales para atención de servicios de apoyo a instituciones educativas inclusivas</t>
  </si>
  <si>
    <t>Acondicionamiento de espacios en locales de instituciones educativas inclusivas</t>
  </si>
  <si>
    <t>Asistencia a familias de estudiantes de instituciones educativas inclusivas para participación en proceso educativo</t>
  </si>
  <si>
    <t>Contratación oportuna y pago de personal para atención de centros de educación básica especial</t>
  </si>
  <si>
    <t>Asistencia a familias de estudiantes de centros de educación básica especial para participación en proceso educativo</t>
  </si>
  <si>
    <t>Contratación oportuna y pago de personal para atención de programas de intervención temprana</t>
  </si>
  <si>
    <t>Monto Ejecutado y Avance de Ejecución Financiera del Programa Presupuestal Inclusión de Niños, Niñas y Jóvenes con Discapacidad en la Educación Básica y Técnico Productiva según Departamento, Marzo 2015</t>
  </si>
  <si>
    <t>Alerta de Niveles Bajos en la Ejecución Financiera (menor a 18.75%) para Principales Productos del Programa Presupuestal Inclusión de Niños, Niñas y Jóvenes con Discapacidad en la Educación Básica y Técnico Productiva, Marzo 2015</t>
  </si>
  <si>
    <t>Mejora de  la Formación en Carreras Docentes en Institutos de Educación Superior no Universitaria</t>
  </si>
  <si>
    <t>Ejecución Financiera del Programa Presupuestal Mejora de  la Formación en Carreras Docentes en Institutos de Educación Superior no Universitaria según Pliego, Marzo 2015</t>
  </si>
  <si>
    <t>Ejecución Financiera del Programa Presupuestal Mejora de  la Formación en Carreras Docentes en Institutos de Educación Superior no Universitaria según Departamento, Marzo 2015</t>
  </si>
  <si>
    <t>Ejecución Financiera del Programa Presupuestal Mejora de  la Formación en Carreras Docentes en Institutos de Educación Superior no Universitaria según Principales Productos, Marzo 2015</t>
  </si>
  <si>
    <t>Ejecución Financiera del Programa Presupuestal Mejora de  la Formación en Carreras Docentes en Institutos de Educación Superior no Universitaria según Principales Actividades, Marzo 2015</t>
  </si>
  <si>
    <t>Docentes formadores de institutos públicos de educación superior con capacidades fortalecidas</t>
  </si>
  <si>
    <t>Ingresantes de institutos superiores pedagógicos cuentan con capacidades básicas para iniciar su formación</t>
  </si>
  <si>
    <t>Carreras profesionales con currículos diversificados</t>
  </si>
  <si>
    <t>Instituciones de educación superior pedagógica con condiciones básicas para el funcionamiento.</t>
  </si>
  <si>
    <t>Institutos superiores pedagógicos acreditados</t>
  </si>
  <si>
    <t>Evaluación de competencias al egreso</t>
  </si>
  <si>
    <t>Fortalecimiento de capacidades de docentes formadores de educación Inicial y Primaria con enfoque en educación intercultural bilingüe</t>
  </si>
  <si>
    <t>Especialización en investigación educativa para docentes formadores</t>
  </si>
  <si>
    <t>Fortalecimiento de docentes formadores de la carrera de idiomas</t>
  </si>
  <si>
    <t>Especialización en gestión para el personal directivo de institutos superiores pedagógicos y especialistas de las direcciones regionales</t>
  </si>
  <si>
    <t>Supervisión del proceso de Selección de los ingresantes a la carrera docente</t>
  </si>
  <si>
    <t>Modulo de nivelación de ingresantes implementado</t>
  </si>
  <si>
    <t>Diseño de currículos por carrera profesional</t>
  </si>
  <si>
    <t>Prácticas preprofesionales</t>
  </si>
  <si>
    <t>Contratación oportuna de docentes y pago de planillas a personal de institutos de educación superior pedagógica</t>
  </si>
  <si>
    <t>Provisión de servicios básicos y mantenimiento a la infraestructura</t>
  </si>
  <si>
    <t>Autoevaluación y evaluación de los institutos superiores pedagógicos</t>
  </si>
  <si>
    <t>Monto Ejecutado y Avance de Ejecución Financiera del Programa Presupuestal Mejora de  la Formación en Carreras Docentes en Institutos de Educación Superior no Universitaria según Departamento, Marzo 2015</t>
  </si>
  <si>
    <t>Alerta de Niveles Bajos en la Ejecución Financiera (menor a 18.75%) para Principales Productos del Programa Presupuestal Mejora de  la Formación en Carreras Docentes en Institutos de Educación Superior no Universitaria, Marzo 2015</t>
  </si>
  <si>
    <t>Ejecución Financiera del Programa Presupuestal Mejoramiento Integral de Barrios según Pliego, Marzo 2015</t>
  </si>
  <si>
    <t>Ejecución Financiera del Programa Presupuestal Mejoramiento Integral de Barrios según Departamento, Marzo 2015</t>
  </si>
  <si>
    <t>Ejecución Financiera del Programa Presupuestal Mejoramiento Integral de Barrios según Principales Productos, Marzo 2015</t>
  </si>
  <si>
    <t>Ejecución Financiera del Programa Presupuestal Mejoramiento Integral de Barrios según Principales Actividades, Marzo 2015</t>
  </si>
  <si>
    <t>Barrios urbanos marginales con infraestructura y equipamiento adecuados</t>
  </si>
  <si>
    <t>Asistencia técnica a los gobiernos locales para la formulación y ejecución de proyectos</t>
  </si>
  <si>
    <t>Asistencia técnica a la población en uso adecuado de infraestructura, acompañamiento social</t>
  </si>
  <si>
    <t>Monto Ejecutado y Avance de Ejecución Financiera del Programa Presupuestal Mejoramiento Integral de Barrios según Departamento, Marzo 2015</t>
  </si>
  <si>
    <t>Alerta de Niveles Bajos en la Ejecución Financiera (menor a 18.75%) para Principales Productos del Programa Presupuestal Mejoramiento Integral de Barrios, Marzo 2015</t>
  </si>
  <si>
    <t>Ejecución Financiera del Programa Presupuestal Nuestras Ciudades según Pliego, Marzo 2015</t>
  </si>
  <si>
    <t>Ejecución Financiera del Programa Presupuestal Nuestras Ciudades según Departamento, Marzo 2015</t>
  </si>
  <si>
    <t>Ejecución Financiera del Programa Presupuestal Nuestras Ciudades según Principales Productos, Marzo 2015</t>
  </si>
  <si>
    <t>Ejecución Financiera del Programa Presupuestal Nuestras Ciudades según Principales Actividades, Marzo 2015</t>
  </si>
  <si>
    <t>Gobiernos locales con gestión urbana fortalecida</t>
  </si>
  <si>
    <t>Centro poblado urbano con instrumentos técnicos de gestión, sistemas de movilidad urbana, sistemas de espacio públicos y equipamiento de usos especiales mejorados</t>
  </si>
  <si>
    <t>Asistencia técnica y capacitación a gobiernos locales en gestión urbana territorial</t>
  </si>
  <si>
    <t>Implementación de sistemas de información geográfica para la gestión urbana territorial</t>
  </si>
  <si>
    <t>Promoción de las inversiones público privadas en espacios públicos</t>
  </si>
  <si>
    <t>Asistencia técnica a las unidades formuladoras y evaluadoras de los gobiernos locales</t>
  </si>
  <si>
    <t>Desarrollo de instrumentos técnicos de gestión urbana territorial</t>
  </si>
  <si>
    <t>Mantenimiento de espacios públicos para usos especiales</t>
  </si>
  <si>
    <t>Monto Ejecutado y Avance de Ejecución Financiera del Programa Presupuestal Nuestras Ciudades según Departamento, Marzo 2015</t>
  </si>
  <si>
    <t>Alerta de Niveles Bajos en la Ejecución Financiera (menor a 18.75%) para Principales Productos del Programa Presupuestal Nuestras Ciudades, Marzo 2015</t>
  </si>
  <si>
    <t>Ejecución Financiera del Programa Presupuestal Fiscalización Aduanera según Pliego, Marzo 2015</t>
  </si>
  <si>
    <t>Ejecución Financiera del Programa Presupuestal Fiscalización Aduanera según Departamento, Marzo 2015</t>
  </si>
  <si>
    <t>Ejecución Financiera del Programa Presupuestal Fiscalización Aduanera según Principales Productos, Marzo 2015</t>
  </si>
  <si>
    <t>Ejecución Financiera del Programa Presupuestal Fiscalización Aduanera según Principales Actividades, Marzo 2015</t>
  </si>
  <si>
    <t>Mercancía seleccionada y controlada en control concurrente</t>
  </si>
  <si>
    <t>Usuario u operador programado, controlado en control posterior</t>
  </si>
  <si>
    <t>Usuario u operador sancionado</t>
  </si>
  <si>
    <t>Programación de acciones de control</t>
  </si>
  <si>
    <t>Asignación de declaraciones a control, por gestión de riesgos en importación para el consumo</t>
  </si>
  <si>
    <t>Asignación de declaraciones a control, por normatividad en importación para el consumo</t>
  </si>
  <si>
    <t>Ejecución de las acciones de control posterior</t>
  </si>
  <si>
    <t>Certificaciones a operadores económicos autorizados</t>
  </si>
  <si>
    <t>Acciones de presunción de delito aduanero</t>
  </si>
  <si>
    <t>Emisión de resoluciones de determinación por sanción aduanera</t>
  </si>
  <si>
    <t>Acción de control</t>
  </si>
  <si>
    <t>Declaración</t>
  </si>
  <si>
    <t>Certificación</t>
  </si>
  <si>
    <t>Monto Ejecutado y Avance de Ejecución Financiera del Programa Presupuestal Fiscalización Aduanera según Departamento, Marzo 2015</t>
  </si>
  <si>
    <t>Alerta de Niveles Bajos en la Ejecución Financiera (menor a 18.75%) para Principales Productos del Programa Presupuestal Fiscalización Aduanera, Marzo 2015</t>
  </si>
  <si>
    <t>Ejecución Financiera del Programa Presupuestal Apoyo al Hábitat Rural según Pliego, Marzo 2015</t>
  </si>
  <si>
    <t>Ejecución Financiera del Programa Presupuestal Apoyo al Hábitat Rural según Departamento, Marzo 2015</t>
  </si>
  <si>
    <t>Ejecución Financiera del Programa Presupuestal Apoyo al Hábitat Rural según Principales Productos, Marzo 2015</t>
  </si>
  <si>
    <t>Ejecución Financiera del Programa Presupuestal Apoyo al Hábitat Rural según Principales Actividades, Marzo 2015</t>
  </si>
  <si>
    <t>Tambos prestan servicios de oferta a la comunidad</t>
  </si>
  <si>
    <t>Familias acceden a viviendas mejoradas</t>
  </si>
  <si>
    <t>Identificación y selección de familias beneficiarias</t>
  </si>
  <si>
    <t>Asistencia técnica a la población para el uso adecuado de espacios y disposición de ambientes</t>
  </si>
  <si>
    <t>Mejoramiento de viviendas rurales</t>
  </si>
  <si>
    <t>Capacitación técnica de mano de obra para el mejoramiento de viviendas</t>
  </si>
  <si>
    <t>Operatividad y mantenimiento del tambo</t>
  </si>
  <si>
    <t>Capacitación y sensibilización a la población en los servicios que proporciona el tambo</t>
  </si>
  <si>
    <t>Acciones de prevención, atención y mitigación de riesgos</t>
  </si>
  <si>
    <t>Monto Ejecutado y Avance de Ejecución Financiera del Programa Presupuestal Apoyo al Hábitat Rural según Departamento, Marzo 2015</t>
  </si>
  <si>
    <t>Alerta de Niveles Bajos en la Ejecución Financiera (menor a 18.75%) para Principales Productos del Programa Presupuestal Apoyo al Hábitat Rural, Marzo 2015</t>
  </si>
  <si>
    <t>Ejecución Financiera del Programa Presupuestal Servicios Registrales Accesibles y Oportunos con Cobertura Universal según Pliego, Marzo 2015</t>
  </si>
  <si>
    <t>Ejecución Financiera del Programa Presupuestal Servicios Registrales Accesibles y Oportunos con Cobertura Universal según Departamento, Marzo 2015</t>
  </si>
  <si>
    <t>Ejecución Financiera del Programa Presupuestal Servicios Registrales Accesibles y Oportunos con Cobertura Universal según Principales Productos, Marzo 2015</t>
  </si>
  <si>
    <t>Ejecución Financiera del Programa Presupuestal Servicios Registrales Accesibles y Oportunos con Cobertura Universal según Principales Actividades, Marzo 2015</t>
  </si>
  <si>
    <t>Actos Registrales Calificados con Calidad y en Tiempo Oportuno</t>
  </si>
  <si>
    <t>Servicios de publicidad registral otorgados</t>
  </si>
  <si>
    <t>Difusión de los Servicios Registrales</t>
  </si>
  <si>
    <t>Calificación de actos registrales en primera instancia</t>
  </si>
  <si>
    <t>Calificación de actos registrales en segunda instancia</t>
  </si>
  <si>
    <t>Atención de solicitudes de publicidad registral</t>
  </si>
  <si>
    <t>Acto Registral</t>
  </si>
  <si>
    <t>Monto Ejecutado y Avance de Ejecución Financiera del Programa Presupuestal Servicios Registrales Accesibles y Oportunos con Cobertura Universal según Departamento, Marzo 2015</t>
  </si>
  <si>
    <t>Alerta de Niveles Bajos en la Ejecución Financiera (menor a 18.75%) para Principales Productos del Programa Presupuestal Servicios Registrales Accesibles y Oportunos con Cobertura Universal, Marzo 2015</t>
  </si>
  <si>
    <t>Ejecución Financiera del Programa Presupuestal Protección al Consumidor según Pliego, Marzo 2015</t>
  </si>
  <si>
    <t>Ejecución Financiera del Programa Presupuestal Protección al Consumidor según Departamento, Marzo 2015</t>
  </si>
  <si>
    <t>Ejecución Financiera del Programa Presupuestal Protección al Consumidor según Principales Productos, Marzo 2015</t>
  </si>
  <si>
    <t>Ejecución Financiera del Programa Presupuestal Protección al Consumidor según Principales Actividades, Marzo 2015</t>
  </si>
  <si>
    <t>Consumidores con Mecanismos Alternativos de Solución de Controversias en Materia de Consumo</t>
  </si>
  <si>
    <t>Agentes de relación de consumo adecuadamente informados sobre sus derechos y obligaciones</t>
  </si>
  <si>
    <t>Proveedores sujetos a procesos de verificación del cumplimiento normativo</t>
  </si>
  <si>
    <t>Asesorías, Mediación y Conciliación en Materia de Consumo</t>
  </si>
  <si>
    <t>Arbitraje en Materia de Consumo</t>
  </si>
  <si>
    <t>Difusión e investigación sobre temas de consumo</t>
  </si>
  <si>
    <t>Capacitación sobre temas de consumo</t>
  </si>
  <si>
    <t>Implementación de canales virtuales informativos para las relaciones de consumo</t>
  </si>
  <si>
    <t>Fiscalización y supervisión de proveedores</t>
  </si>
  <si>
    <t>Desarrollo de herramientas tecnológicas</t>
  </si>
  <si>
    <t>Implementación de acciones para reforzar la eficiencia y eficacia resolutiva</t>
  </si>
  <si>
    <t>Herramienta</t>
  </si>
  <si>
    <t>Monto Ejecutado y Avance de Ejecución Financiera del Programa Presupuestal Protección al Consumidor según Departamento, Marzo 2015</t>
  </si>
  <si>
    <t>Alerta de Niveles Bajos en la Ejecución Financiera (menor a 18.75%) para Principales Productos del Programa Presupuestal Protección al Consumidor, Marzo 2015</t>
  </si>
  <si>
    <t>Alimentación Escolar - Qali Warma</t>
  </si>
  <si>
    <t>Ejecución Financiera del Programa Presupuestal Alimentación Escolar - Qali Warma según Pliego, Marzo 2015</t>
  </si>
  <si>
    <t>Ejecución Financiera del Programa Presupuestal Alimentación Escolar - Qali Warma según Departamento, Marzo 2015</t>
  </si>
  <si>
    <t>Ejecución Financiera del Programa Presupuestal Alimentación Escolar - Qali Warma según Principales Productos, Marzo 2015</t>
  </si>
  <si>
    <t>Ejecución Financiera del Programa Presupuestal Alimentación Escolar - Qali Warma según Principales Actividades, Marzo 2015</t>
  </si>
  <si>
    <t>Estudiantes de Instituciones Educativas Públicas de Inicial - 3 a 5 Años - y Primaria Reciben Servicio Alimentario a Traves de la Gestion de Raciones</t>
  </si>
  <si>
    <t>Estudiantes de Instituciones Educativas Públicas de Inicial - 3 a 5 Años - y Primaria Reciben Servicio Alimentario a Traves de la Gestion de Productos</t>
  </si>
  <si>
    <t>Conformación de Comités de Alimentación Escolar de Gestión de Raciones</t>
  </si>
  <si>
    <t>Asistencia Técnica a Comités de Alimentación Escolar de Gestión de Raciones</t>
  </si>
  <si>
    <t>Provisión del Servicio Alimentario de la Gestión de Raciones</t>
  </si>
  <si>
    <t>Supervisión y Monitoreo de la Gestión de Raciones</t>
  </si>
  <si>
    <t>Conformación de Comites de Alimentación Escolar de Gestión de Productos</t>
  </si>
  <si>
    <t>Asistencia Técnica a Comités de Alimentación Escolar de Gestión de Productos</t>
  </si>
  <si>
    <t>Provisión del Servicio Alimentario de la Gestión de Productos</t>
  </si>
  <si>
    <t>Supervisión y Monitoreo de la Gestión de Productos</t>
  </si>
  <si>
    <t>Equipamiento del Servicio Alimentario</t>
  </si>
  <si>
    <t>Conformación de Comités de Compra y Asistencia Técnica a Unidades Territoriales y Comités de Compra</t>
  </si>
  <si>
    <t>Transferencia para la provisión del servicio alimentario</t>
  </si>
  <si>
    <t>Supervisión realizada</t>
  </si>
  <si>
    <t>Cocina Implementada</t>
  </si>
  <si>
    <t>Asistencia técnica implementada</t>
  </si>
  <si>
    <t>Monto Ejecutado y Avance de Ejecución Financiera del Programa Presupuestal Alimentación Escolar - Qali Warma según Departamento, Marzo 2015</t>
  </si>
  <si>
    <t>Alerta de Niveles Bajos en la Ejecución Financiera (menor a 18.75%) para Principales Productos del Programa Presupuestal Alimentación Escolar - Qali Warma, Marzo 2015</t>
  </si>
  <si>
    <t>Mejoramiento de la Empleabilidad e Inserción Laboral - PROEMPLEO</t>
  </si>
  <si>
    <t>Ejecución Financiera del Programa Presupuestal Mejoramiento de la Empleabilidad e Inserción Laboral - PROEMPLEO según Pliego, Marzo 2015</t>
  </si>
  <si>
    <t>Ejecución Financiera del Programa Presupuestal Mejoramiento de la Empleabilidad e Inserción Laboral - PROEMPLEO según Departamento, Marzo 2015</t>
  </si>
  <si>
    <t>Ejecución Financiera del Programa Presupuestal Mejoramiento de la Empleabilidad e Inserción Laboral - PROEMPLEO según Principales Productos, Marzo 2015</t>
  </si>
  <si>
    <t>Ejecución Financiera del Programa Presupuestal Mejoramiento de la Empleabilidad e Inserción Laboral - PROEMPLEO según Principales Actividades, Marzo 2015</t>
  </si>
  <si>
    <t>Personas con Competencias Laborales para el Empleo Dependiente Formal en Ocupaciones Básicas</t>
  </si>
  <si>
    <t>Personas Intermediadas para su Inserción Laboral</t>
  </si>
  <si>
    <t>Capacitación en Competencias Basicas y Transversales Para el Empleo</t>
  </si>
  <si>
    <t>Certificación de Competencias Laborales Logradas a través de la Experiencia Laboral</t>
  </si>
  <si>
    <t>Capacitación Especializada Para Personas con Discapacidad</t>
  </si>
  <si>
    <t>Colocación Laboral Especializada para Personas con Discapacidad</t>
  </si>
  <si>
    <t>Modelo de Intervención para la Orientación, Capacitación y Asistencia Técnica para el Autoempleo</t>
  </si>
  <si>
    <t>Capacitación Técnica Básica Para el Empleo para el Grupo de Edad de 15 a 29 años</t>
  </si>
  <si>
    <t>Capacitación Técnica Básica Para el Empleo para el Grupo de Edad de 30 a más años</t>
  </si>
  <si>
    <t>Elaboración de instrumentos técnicos-normativos en materia de empleabilidad e inserción laboral</t>
  </si>
  <si>
    <t>Gestión de expedientes para determinación de la oferta laboral, formativa y competencias a certificar</t>
  </si>
  <si>
    <t>Promoción de los servicios de capacitación, certificación de competencias laborales y focalización de beneficiarios</t>
  </si>
  <si>
    <t>Acercamiento empresarial, bolsa de trabajo</t>
  </si>
  <si>
    <t>Asesoría para la búsqueda de empleo para la vinculación laboral</t>
  </si>
  <si>
    <t>Persona Evaluada</t>
  </si>
  <si>
    <t>Persona asistida</t>
  </si>
  <si>
    <t>Expediente</t>
  </si>
  <si>
    <t>Persona Acreditada</t>
  </si>
  <si>
    <t>Monto Ejecutado y Avance de Ejecución Financiera del Programa Presupuestal Mejoramiento de la Empleabilidad e Inserción Laboral - PROEMPLEO según Departamento, Marzo 2015</t>
  </si>
  <si>
    <t>Alerta de Niveles Bajos en la Ejecución Financiera (menor a 18.75%) para Principales Productos del Programa Presupuestal Mejoramiento de la Empleabilidad e Inserción Laboral - PROEMPLEO, Marzo 2015</t>
  </si>
  <si>
    <t>Atención Oportuna de Niños, Niñas y Adolescentes en Presunto Estado de Abandono</t>
  </si>
  <si>
    <t>Ejecución Financiera del Programa Presupuestal Atención Oportuna de Niños, Niñas y Adolescentes en Presunto Estado de Abandono según Pliego, Marzo 2015</t>
  </si>
  <si>
    <t>Ejecución Financiera del Programa Presupuestal Atención Oportuna de Niños, Niñas y Adolescentes en Presunto Estado de Abandono según Departamento, Marzo 2015</t>
  </si>
  <si>
    <t>Ejecución Financiera del Programa Presupuestal Atención Oportuna de Niños, Niñas y Adolescentes en Presunto Estado de Abandono según Principales Productos, Marzo 2015</t>
  </si>
  <si>
    <t>Ejecución Financiera del Programa Presupuestal Atención Oportuna de Niños, Niñas y Adolescentes en Presunto Estado de Abandono según Principales Actividades, Marzo 2015</t>
  </si>
  <si>
    <t>Niñas, Niños y Adolescentes en Presunto Estado de Abandono Acceden a Servicios de Protección y Cuidado</t>
  </si>
  <si>
    <t>Niñas, niños y adolescentes acceden a servicios de fortalecimiento de capacidades como factor protector</t>
  </si>
  <si>
    <t>Investigación Tutelar en Plazos Señalados por las Normas</t>
  </si>
  <si>
    <t>Atención y Cuidado en Centros</t>
  </si>
  <si>
    <t>OPERADORES GARANTIZAN A NIÑAS, NIÑOS Y ADOLESCENTES EN PRESUNTO ESTADO DE ABANDONO EL ACCESO AL SERVICIO DE PROTECCION Y CUIDADO</t>
  </si>
  <si>
    <t>Supervisión o acreditación de servicios de protección y cuidado de niñas, niños y adolescentes en presunto estado de abandono</t>
  </si>
  <si>
    <t>Acogimiento familiar (familia extensa y terceros)</t>
  </si>
  <si>
    <t>Protección en programas de niños niñas y adolescentes en situación de calle</t>
  </si>
  <si>
    <t>Protección en entorno familiar</t>
  </si>
  <si>
    <t>Fortalecimiento de capacidades para niñas, niños y adolescentes en centros de atención residencial</t>
  </si>
  <si>
    <t>Fortalecimiento de capacidades para niñas, niños y adolescentes en situación de calle</t>
  </si>
  <si>
    <t>Monto Ejecutado y Avance de Ejecución Financiera del Programa Presupuestal Atención Oportuna de Niños, Niñas y Adolescentes en Presunto Estado de Abandono según Departamento, Marzo 2015</t>
  </si>
  <si>
    <t>Alerta de Niveles Bajos en la Ejecución Financiera (menor a 18.75%) para Principales Productos del Programa Presupuestal Atención Oportuna de Niños, Niñas y Adolescentes en Presunto Estado de Abandono, Marzo 2015</t>
  </si>
  <si>
    <t>Ejecución Financiera del Programa Presupuestal Acceso de Hogares Rurales con Economías de Subsistencia a Mercados Locales según Pliego, Marzo 2015</t>
  </si>
  <si>
    <t>Ejecución Financiera del Programa Presupuestal Acceso de Hogares Rurales con Economías de Subsistencia a Mercados Locales según Departamento, Marzo 2015</t>
  </si>
  <si>
    <t>Ejecución Financiera del Programa Presupuestal Acceso de Hogares Rurales con Economías de Subsistencia a Mercados Locales según Principales Productos, Marzo 2015</t>
  </si>
  <si>
    <t>Ejecución Financiera del Programa Presupuestal Acceso de Hogares Rurales con Economías de Subsistencia a Mercados Locales según Principales Actividades, Marzo 2015</t>
  </si>
  <si>
    <t>Población Rural en Economías de Subsistencia Recibe Asistencia Técnica y Capacitación para el Desarrollo de Capacidades Productivas</t>
  </si>
  <si>
    <t>Población Rural en Economías de Subsistencia Recibe Asistencia Técnica, Capacitación y Portafolio de Activos para la Gestión de Emprendimientos Rurales</t>
  </si>
  <si>
    <t>Promoción y conformación de núcleos ejecutores y núcleos ejecutores centrales</t>
  </si>
  <si>
    <t>Asistencia Técnica y Capacitación al Núcleo Ejecutor Central en el Diseño del Proyecto</t>
  </si>
  <si>
    <t>Implementación de asistencia técnica, capacitación y entrega de activos al núcleo ejecutor central</t>
  </si>
  <si>
    <t>Desarrollo de los Concursos Para la Evaluación y Asignación de Recursos</t>
  </si>
  <si>
    <t>Implementación de la Asistencia Técnica y Capacitación Especializada y Entrega de Activos para la Puesta en Marcha de los Emprendimientos Rurales</t>
  </si>
  <si>
    <t>Promoción de Espacios de Intercambio Local</t>
  </si>
  <si>
    <t>Plan de negocio</t>
  </si>
  <si>
    <t>Proyectos Implementados</t>
  </si>
  <si>
    <t>Monto Ejecutado y Avance de Ejecución Financiera del Programa Presupuestal Acceso de Hogares Rurales con Economías de Subsistencia a Mercados Locales según Departamento, Marzo 2015</t>
  </si>
  <si>
    <t>Alerta de Niveles Bajos en la Ejecución Financiera (menor a 18.75%) para Principales Productos del Programa Presupuestal Acceso de Hogares Rurales con Economías de Subsistencia a Mercados Locales, Marzo 2015</t>
  </si>
  <si>
    <t>Celeridad en los Procesos Judiciales Civil-Comercial</t>
  </si>
  <si>
    <t>Ejecución Financiera del Programa Presupuestal Celeridad en los Procesos Judiciales Civil-Comercial según Pliego, Marzo 2015</t>
  </si>
  <si>
    <t>Ejecución Financiera del Programa Presupuestal Celeridad en los Procesos Judiciales Civil-Comercial según Departamento, Marzo 2015</t>
  </si>
  <si>
    <t>Ejecución Financiera del Programa Presupuestal Celeridad en los Procesos Judiciales Civil-Comercial según Principales Productos, Marzo 2015</t>
  </si>
  <si>
    <t>Ejecución Financiera del Programa Presupuestal Celeridad en los Procesos Judiciales Civil-Comercial según Principales Actividades, Marzo 2015</t>
  </si>
  <si>
    <t>Procesos Judiciales Tramitados</t>
  </si>
  <si>
    <t>Sentencias Judiciales Ejecutadas</t>
  </si>
  <si>
    <t>Programación y Envío de Notificaciones Electrónicas</t>
  </si>
  <si>
    <t>Registro y Digitalización de Expedientes Judiciales</t>
  </si>
  <si>
    <t>Mantenimiento del sistema de sanciones y sentencias en laudos arbitrales</t>
  </si>
  <si>
    <t>Atenciones para el Pago Efectivo de Obligaciones</t>
  </si>
  <si>
    <t>Ejecución de Remates Públicos de Manera Virtual</t>
  </si>
  <si>
    <t>Capacitación a Personal Judicial</t>
  </si>
  <si>
    <t>Notificación</t>
  </si>
  <si>
    <t>Monto Ejecutado y Avance de Ejecución Financiera del Programa Presupuestal Celeridad en los Procesos Judiciales Civil-Comercial según Departamento, Marzo 2015</t>
  </si>
  <si>
    <t>Alerta de Niveles Bajos en la Ejecución Financiera (menor a 18.75%) para Principales Productos del Programa Presupuestal Celeridad en los Procesos Judiciales Civil-Comercial, Marzo 2015</t>
  </si>
  <si>
    <t>Ejecución Financiera del Programa Presupuestal Remediación de Pasivos Ambientales Mineros según Pliego, Marzo 2015</t>
  </si>
  <si>
    <t>Ejecución Financiera del Programa Presupuestal Remediación de Pasivos Ambientales Mineros según Departamento, Marzo 2015</t>
  </si>
  <si>
    <t>Ejecución Financiera del Programa Presupuestal Remediación de Pasivos Ambientales Mineros según Principales Productos, Marzo 2015</t>
  </si>
  <si>
    <t>Ejecución Financiera del Programa Presupuestal Remediación de Pasivos Ambientales Mineros según Principales Actividades, Marzo 2015</t>
  </si>
  <si>
    <t>Pasivos Ambientales Mineros Remediados</t>
  </si>
  <si>
    <t>Personas Informadas sobre las Ventajas e Importancia de Participación en la Remediación de los Pasivos Ambientales Mineros</t>
  </si>
  <si>
    <t>Identificación y Priorización de Localidades para Proyectos</t>
  </si>
  <si>
    <t>Supervisión de los proyectos</t>
  </si>
  <si>
    <t>Personas Informadas Antes del Proceso de Remediacion Ambiental: Sensibilización</t>
  </si>
  <si>
    <t>Monitoreo después del proceso de remediación ambiental</t>
  </si>
  <si>
    <t>Monto Ejecutado y Avance de Ejecución Financiera del Programa Presupuestal Remediación de Pasivos Ambientales Mineros según Departamento, Marzo 2015</t>
  </si>
  <si>
    <t>Alerta de Niveles Bajos en la Ejecución Financiera (menor a 18.75%) para Principales Productos del Programa Presupuestal Remediación de Pasivos Ambientales Mineros, Marzo 2015</t>
  </si>
  <si>
    <t>Ejecución Financiera del Programa Presupuestal Mejora de la Articulación de Pequeños Productores al Mercado según Pliego, Marzo 2015</t>
  </si>
  <si>
    <t>Ejecución Financiera del Programa Presupuestal Mejora de la Articulación de Pequeños Productores al Mercado según Departamento, Marzo 2015</t>
  </si>
  <si>
    <t>Ejecución Financiera del Programa Presupuestal Mejora de la Articulación de Pequeños Productores al Mercado según Principales Productos, Marzo 2015</t>
  </si>
  <si>
    <t>Ejecución Financiera del Programa Presupuestal Mejora de la Articulación de Pequeños Productores al Mercado según Principales Actividades, Marzo 2015</t>
  </si>
  <si>
    <t>Productores Agropecuarios Organizados y Asesorados, Gestionan Empresarialmente sus Organizaciones</t>
  </si>
  <si>
    <t>Productores Agropecuarios Adoptan Paquetes Tecnológicos Adecuados</t>
  </si>
  <si>
    <t>Productores Agropecuarios Organizados Acceden a Servicios Financieros Formales</t>
  </si>
  <si>
    <t>Productores Agropecuarios Reciben y Acceden Adecuadamente Servicios de Información Agraria</t>
  </si>
  <si>
    <t>Productores Agropecuarios Organizados Participan en Eventos de Promoción Comercial y Realizan Negocios</t>
  </si>
  <si>
    <t>Productores agropecuarios cuentan con sistemas de gestión de la calidad buenas prácticas agrícolas y buenas prácticas pecuarias implementados</t>
  </si>
  <si>
    <t>Apoyo al desarrollo rural sostenible</t>
  </si>
  <si>
    <t>Sostenibilidad de la producción agropecuaria</t>
  </si>
  <si>
    <t>Regulación de las Actividades de Producción, Certificación y Comercialización de Semillas</t>
  </si>
  <si>
    <t>Fondo de Garantía para el Campo y del Seguro Agropecuario</t>
  </si>
  <si>
    <t>Formacion de Redes Empresariales Rurales con Productores Agropecuarios</t>
  </si>
  <si>
    <t>Asistencia Técnica para el Acceso a Incentivos de Fomento a la Asociatividad</t>
  </si>
  <si>
    <t>Capacitación a los Productores en la Importancia y Aplicacion de Paquetes Tecnologicos Para la Mejora de la Productividad y Calidad de Su Produccion Agropecuaria</t>
  </si>
  <si>
    <t>Determinación de la Demanda Tecnológica de los Productores Agropecuarios Organizados Para Mejorar la Productividad y Calidad de los Cultivos y Crianzas Priorizados</t>
  </si>
  <si>
    <t>Desarrollo y Adaptación de Equipos y Maquinarias Adecuadas a las Condiciones Socioeconómicas de los Productores Agropecuarios que les Permitan Mejorar la Productividad y Calidad de los Cultivos y Crianzas Priorizados</t>
  </si>
  <si>
    <t>Diseño de paquetes tecnológicos adecuados para los productores agropecuarios organizados que les permitan mejorar la productividad y calidad de los cultivos y crianzas priorizados</t>
  </si>
  <si>
    <t>Desarrollo y Adaptación de Variedades y Razas con Atributos de Alta Productividad y Calidad Adecuados a las Condiciones Agroecológicas de las Zonas Priorizadas y Socio-Económicas del Pequeño Productor</t>
  </si>
  <si>
    <t>Desarrollo y Adaptación de Tecnologías Adecuadas de Manejo Integrado que Permitan Mejorar la Productividad y Calidad de los Cultivos y Crianzas Priorizados</t>
  </si>
  <si>
    <t>ASISTENCIA TECNICA A LOS PRODUCTORES EN ESCUELAS DE CAMPO</t>
  </si>
  <si>
    <t>Certificación en Sistemas de Gestión de la Calidad Bpa-Bpp Orgánicos</t>
  </si>
  <si>
    <t>Capacitación a Productores en Alfabetización Financiera</t>
  </si>
  <si>
    <t>Asistencia técnica para la gestión de financiera y de riesgos</t>
  </si>
  <si>
    <t>Generación y Administración del Sistema de Información de Mercados</t>
  </si>
  <si>
    <t>Producción y uso de material genético de alta calidad</t>
  </si>
  <si>
    <t>Asesoramiento técnico y financiamiento a las organizaciones de productores para la formulación de los instrumentos de gestión de financiamiento reembolsable o no reembolsable</t>
  </si>
  <si>
    <t>Difusión y sensibilización de la información agraria para la toma de decisiones de los agricultores</t>
  </si>
  <si>
    <t>Productor asistido</t>
  </si>
  <si>
    <t>Productor capacitado</t>
  </si>
  <si>
    <t>Tecnología</t>
  </si>
  <si>
    <t>Productor capacitado y asistido</t>
  </si>
  <si>
    <t>Material genético</t>
  </si>
  <si>
    <t>Monto Ejecutado y Avance de Ejecución Financiera del Programa Presupuestal Mejora de la Articulación de Pequeños Productores al Mercado según Departamento, Marzo 2015</t>
  </si>
  <si>
    <t>Alerta de Niveles Bajos en la Ejecución Financiera (menor a 18.75%) para Principales Productos del Programa Presupuestal Mejora de la Articulación de Pequeños Productores al Mercado, Marzo 2015</t>
  </si>
  <si>
    <t>Ejecución Financiera del Programa Presupuestal Acceso y permanencia de población con alto rendimiento académico a una educación superior de calidad según Pliego, Marzo 2015</t>
  </si>
  <si>
    <t>Ejecución Financiera del Programa Presupuestal Acceso y permanencia de población con alto rendimiento académico a una educación superior de calidad según Departamento, Marzo 2015</t>
  </si>
  <si>
    <t>Ejecución Financiera del Programa Presupuestal Acceso y permanencia de población con alto rendimiento académico a una educación superior de calidad según Principales Productos, Marzo 2015</t>
  </si>
  <si>
    <t>Ejecución Financiera del Programa Presupuestal Acceso y permanencia de población con alto rendimiento académico a una educación superior de calidad según Principales Actividades, Marzo 2015</t>
  </si>
  <si>
    <t>Jóvenes con beca integral en la modalidad ordinaria</t>
  </si>
  <si>
    <t>Personas con beca integral en la modalidad especial</t>
  </si>
  <si>
    <t>Adjudicación de beca integral en la modalidad ordinaria</t>
  </si>
  <si>
    <t>Entrega de servicios de tutoría para becarios de la modalidad ordinaria</t>
  </si>
  <si>
    <t>Entrega de beca integral en la modalidad ordinaria</t>
  </si>
  <si>
    <t>Adjudicación de beca integral en la modalidad especial</t>
  </si>
  <si>
    <t>Entrega de servicios de tutoría para becarios de la modalidad especial</t>
  </si>
  <si>
    <t>Entrega de beca integral en la modalidad especial</t>
  </si>
  <si>
    <t>Entrega de servicios de nivelación para becarios de la modalidad ordinaria</t>
  </si>
  <si>
    <t>Entrega de servicios de nivelación para becarios de la modalidad especial</t>
  </si>
  <si>
    <t>Identificación de carreras, programas e instituciones elegibles en el sistema de educación superior técnica y/o universitaria para el concurso de becas</t>
  </si>
  <si>
    <t>Monto Ejecutado y Avance de Ejecución Financiera del Programa Presupuestal Acceso y permanencia de población con alto rendimiento académico a una educación superior de calidad según Departamento, Marzo 2015</t>
  </si>
  <si>
    <t>Alerta de Niveles Bajos en la Ejecución Financiera (menor a 18.75%) para Principales Productos del Programa Presupuestal Acceso y permanencia de población con alto rendimiento académico a una educación superior de calidad, Marzo 2015</t>
  </si>
  <si>
    <t>Ejecución Financiera del Programa Presupuestal Mejora de las competencias de la población penitenciaria para su reinserción social positiva según Pliego, Marzo 2015</t>
  </si>
  <si>
    <t>Ejecución Financiera del Programa Presupuestal Mejora de las competencias de la población penitenciaria para su reinserción social positiva según Departamento, Marzo 2015</t>
  </si>
  <si>
    <t>Ejecución Financiera del Programa Presupuestal Mejora de las competencias de la población penitenciaria para su reinserción social positiva según Principales Productos, Marzo 2015</t>
  </si>
  <si>
    <t>Ejecución Financiera del Programa Presupuestal Mejora de las competencias de la población penitenciaria para su reinserción social positiva según Principales Actividades, Marzo 2015</t>
  </si>
  <si>
    <t>Personal con competencias para el trabajo penitenciario</t>
  </si>
  <si>
    <t>Población penitenciaria con condiciones de seguridad adecuadas</t>
  </si>
  <si>
    <t>Población penitenciaria con condiciones de vida adecuadas</t>
  </si>
  <si>
    <t>Población penitenciaria intramuros dispone de tratamiento para incrementar sus capacidades de reinserción social positiva</t>
  </si>
  <si>
    <t>Población penitenciaria extramuros con atención para su reinserción social positiva</t>
  </si>
  <si>
    <t>Supervisión y evaluación de la seguridad penitenciaria</t>
  </si>
  <si>
    <t>Identificación y registro optimizado de la población penal</t>
  </si>
  <si>
    <t>Mantenimiento de sedes administrativas</t>
  </si>
  <si>
    <t>Formación del personal penitenciario</t>
  </si>
  <si>
    <t>Capacitación del personal penitenciario</t>
  </si>
  <si>
    <t>Evaluación del personal penitenciario</t>
  </si>
  <si>
    <t>Implementación de la carrera especial pública penitenciaria</t>
  </si>
  <si>
    <t>Reposición y mantenimiento de los equipos de seguridad de los establecimientos penitenciarios</t>
  </si>
  <si>
    <t>Dotación y mantenimiento de implementos y equipos para el personal de seguridad penitenciaria</t>
  </si>
  <si>
    <t>Control del orden y disciplina al interior de los establecimientos penitenciarios</t>
  </si>
  <si>
    <t>Acciones de inteligencia en los establecimientos penitenciarios</t>
  </si>
  <si>
    <t>Traslados y conducción seguros de las personas privadas de libertad</t>
  </si>
  <si>
    <t>Mantenimiento de la infraestructura de establecimientos para la población intramuros y extramuros</t>
  </si>
  <si>
    <t>Servicios básicos y condiciones de salubridad en los establecimientos penitenciarios</t>
  </si>
  <si>
    <t>Servicios de salud para la población intramuros</t>
  </si>
  <si>
    <t>Provisión de alimentos para la población intramuros</t>
  </si>
  <si>
    <t>Clasificación, monitoreo y evaluación de la población intramuros</t>
  </si>
  <si>
    <t>Actividades productivas desarrolladas por la población intramuros</t>
  </si>
  <si>
    <t>Formación técnico productiva de la población intramuros</t>
  </si>
  <si>
    <t>Educación básica de la población intramuros</t>
  </si>
  <si>
    <t>Programas estructurados de intervención en población intramuros</t>
  </si>
  <si>
    <t>Asistencia psicológica, legal y social para la población intramuros</t>
  </si>
  <si>
    <t>Supervisión y evaluación del tratamiento intramuros</t>
  </si>
  <si>
    <t>Supervisión, control y seguimiento de la población extramuros</t>
  </si>
  <si>
    <t>Programas estructurados de intervención en población extramuros</t>
  </si>
  <si>
    <t>Asistencia psicológica, legal y social para la población extramuros</t>
  </si>
  <si>
    <t>Acompañamiento y apoyo para la reinserción socio laboral de la población extramuros</t>
  </si>
  <si>
    <t>Supervisión y evaluación del tratamiento extramuros</t>
  </si>
  <si>
    <t>Persona controlada</t>
  </si>
  <si>
    <t>Nota informativa</t>
  </si>
  <si>
    <t>Monto Ejecutado y Avance de Ejecución Financiera del Programa Presupuestal Mejora de las competencias de la población penitenciaria para su reinserción social positiva según Departamento, Marzo 2015</t>
  </si>
  <si>
    <t>Alerta de Niveles Bajos en la Ejecución Financiera (menor a 18.75%) para Principales Productos del Programa Presupuestal Mejora de las competencias de la población penitenciaria para su reinserción social positiva, Marzo 2015</t>
  </si>
  <si>
    <t>Ejecución Financiera del Programa Presupuestal Mejora de la provisión de los servicios de telecomunicaciones según Pliego, Marzo 2015</t>
  </si>
  <si>
    <t>Ejecución Financiera del Programa Presupuestal Mejora de la provisión de los servicios de telecomunicaciones según Departamento, Marzo 2015</t>
  </si>
  <si>
    <t>Ejecución Financiera del Programa Presupuestal Mejora de la provisión de los servicios de telecomunicaciones según Principales Productos, Marzo 2015</t>
  </si>
  <si>
    <t>Ejecución Financiera del Programa Presupuestal Mejora de la provisión de los servicios de telecomunicaciones según Principales Actividades, Marzo 2015</t>
  </si>
  <si>
    <t>Localidades supervisadas de acuerdo a estándares técnicos del servicio</t>
  </si>
  <si>
    <t>Empresas operadoras cuentan  con mecanismos para brindar esquemas tarifarios accesibles al usuario</t>
  </si>
  <si>
    <t>Usuarios protegidos en sus derechos</t>
  </si>
  <si>
    <t>Supervisión de los indicadores de telecomunicaciones</t>
  </si>
  <si>
    <t>Fiscalización en los casos de incumplimiento</t>
  </si>
  <si>
    <t>Medidas regulatorias tarifarias, de interconexión y otras</t>
  </si>
  <si>
    <t>Supervisión tarifaria y de interconexión</t>
  </si>
  <si>
    <t>Investigaciones preliminares y solución de controversias</t>
  </si>
  <si>
    <t>Servicios de atención, difusión, orientación y otras medidas para mejorar la satisfacción del usuario</t>
  </si>
  <si>
    <t>Supervisión al cumplimiento de la normativa del usuario</t>
  </si>
  <si>
    <t>Solución de quejas y apelaciones, y sanciones por incumplimiento de resoluciones</t>
  </si>
  <si>
    <t>Asistencia a asociaciones y consejo de usuarios</t>
  </si>
  <si>
    <t>Medidas regulatorias</t>
  </si>
  <si>
    <t>Monto Ejecutado y Avance de Ejecución Financiera del Programa Presupuestal Mejora de la provisión de los servicios de telecomunicaciones según Departamento, Marzo 2015</t>
  </si>
  <si>
    <t>Alerta de Niveles Bajos en la Ejecución Financiera (menor a 18.75%) para Principales Productos del Programa Presupuestal Mejora de la provisión de los servicios de telecomunicaciones, Marzo 2015</t>
  </si>
  <si>
    <t>Ejecución Financiera del Programa Presupuestal Mejora de la eficiencia de los procesos electorales e incremento de la participación política de la ciudadanía según Pliego, Marzo 2015</t>
  </si>
  <si>
    <t>Ejecución Financiera del Programa Presupuestal Mejora de la eficiencia de los procesos electorales e incremento de la participación política de la ciudadanía según Departamento, Marzo 2015</t>
  </si>
  <si>
    <t>Ejecución Financiera del Programa Presupuestal Mejora de la eficiencia de los procesos electorales e incremento de la participación política de la ciudadanía según Principales Productos, Marzo 2015</t>
  </si>
  <si>
    <t>Ejecución Financiera del Programa Presupuestal Mejora de la eficiencia de los procesos electorales e incremento de la participación política de la ciudadanía según Principales Actividades, Marzo 2015</t>
  </si>
  <si>
    <t>Proceso electoral oportuno y eficiente</t>
  </si>
  <si>
    <t>Población capacitacitada e informada sobre derechos políticos y participación ciudadana</t>
  </si>
  <si>
    <t>Organizaciones políticas con apoyo en procesos electorales democráticos</t>
  </si>
  <si>
    <t>Organizaciones de la sociedad civil con apoyo en procesos electorales democráticos</t>
  </si>
  <si>
    <t>Verificación de firmas de listas de adherentes</t>
  </si>
  <si>
    <t>Organizaciones políticas atendidas en sus procesos de democracia interna</t>
  </si>
  <si>
    <t>Organizaciones públicas, privadas y de la sociedad civil atendidas, que desarrollan procesos electorales democráticos</t>
  </si>
  <si>
    <t>Procesos electorales y consultas planificados</t>
  </si>
  <si>
    <t>Personas capacitadas en el proceso electoral</t>
  </si>
  <si>
    <t>Población informada sobre el proceso electoral</t>
  </si>
  <si>
    <t>Resultados electorales procesados, computados y gestionados</t>
  </si>
  <si>
    <t>Población peruana con capacidades fortalecidas en cultura electoral</t>
  </si>
  <si>
    <t>Organizaciones políticas con capacidades fortalecidas</t>
  </si>
  <si>
    <t>Organizaciones políticas con fiscalización financiera</t>
  </si>
  <si>
    <t>Organización capacitada</t>
  </si>
  <si>
    <t>Monto Ejecutado y Avance de Ejecución Financiera del Programa Presupuestal Mejora de la eficiencia de los procesos electorales e incremento de la participación política de la ciudadanía según Departamento, Marzo 2015</t>
  </si>
  <si>
    <t>Alerta de Niveles Bajos en la Ejecución Financiera (menor a 18.75%) para Principales Productos del Programa Presupuestal Mejora de la eficiencia de los procesos electorales e incremento de la participación política de la ciudadanía, Marzo 2015</t>
  </si>
  <si>
    <t>Ejecución Financiera del Programa Presupuestal Formalización minera de la pequeña minería y minería artesanal según Pliego, Marzo 2015</t>
  </si>
  <si>
    <t>Ejecución Financiera del Programa Presupuestal Formalización minera de la pequeña minería y minería artesanal según Departamento, Marzo 2015</t>
  </si>
  <si>
    <t>Ejecución Financiera del Programa Presupuestal Formalización minera de la pequeña minería y minería artesanal según Principales Productos, Marzo 2015</t>
  </si>
  <si>
    <t>Ejecución Financiera del Programa Presupuestal Formalización minera de la pequeña minería y minería artesanal según Principales Actividades, Marzo 2015</t>
  </si>
  <si>
    <t>Mineros formalizados</t>
  </si>
  <si>
    <t>Identificación y registro de mineros en proceso de formalización</t>
  </si>
  <si>
    <t>DREM con capacidades para formalizar</t>
  </si>
  <si>
    <t>DREM</t>
  </si>
  <si>
    <t>Monto Ejecutado y Avance de Ejecución Financiera del Programa Presupuestal Formalización minera de la pequeña minería y minería artesanal según Departamento, Marzo 2015</t>
  </si>
  <si>
    <t>Alerta de Niveles Bajos en la Ejecución Financiera (menor a 18.75%) para Principales Productos del Programa Presupuestal Formalización minera de la pequeña minería y minería artesanal, Marzo 2015</t>
  </si>
  <si>
    <t>Ejecución Financiera del Programa Presupuestal Mejora de la competitividad de los destinos turísticos según Pliego, Marzo 2015</t>
  </si>
  <si>
    <t>Ejecución Financiera del Programa Presupuestal Mejora de la competitividad de los destinos turísticos según Departamento, Marzo 2015</t>
  </si>
  <si>
    <t>Ejecución Financiera del Programa Presupuestal Mejora de la competitividad de los destinos turísticos según Principales Productos, Marzo 2015</t>
  </si>
  <si>
    <t>Ejecución Financiera del Programa Presupuestal Mejora de la competitividad de los destinos turísticos según Principales Actividades, Marzo 2015</t>
  </si>
  <si>
    <t>Agentes de los destinos turísticos cuentan con servicios para desarrollar una oferta turística competitiva</t>
  </si>
  <si>
    <t>Destinos turísticos con servicios de promoción de la oferta turística</t>
  </si>
  <si>
    <t>Capacitación y asistencia técnica para la aplicación de buenas prácticas en los prestadores de servicios turísticos</t>
  </si>
  <si>
    <t>Capacitación y asistencia técnica orientada al desarrollo y gestión de los destinos turísticos</t>
  </si>
  <si>
    <t>Formación profesional turística</t>
  </si>
  <si>
    <t>Regulación y supervisión de los prestadores de servicios turísticos</t>
  </si>
  <si>
    <t>Conservación y puesta en valor de los recursos turísticos</t>
  </si>
  <si>
    <t>Generación y difusión de información orientada a promover la inversión pública y privada en el sector turístico</t>
  </si>
  <si>
    <t>Campañas orientadas al desarrollo de una cultura turística</t>
  </si>
  <si>
    <t>Promoción interna de los destinos turísticos</t>
  </si>
  <si>
    <t>Promoción externa de los destinos turísticos</t>
  </si>
  <si>
    <t>Recurso turístico</t>
  </si>
  <si>
    <t>Monto Ejecutado y Avance de Ejecución Financiera del Programa Presupuestal Mejora de la competitividad de los destinos turísticos según Departamento, Marzo 2015</t>
  </si>
  <si>
    <t>Alerta de Niveles Bajos en la Ejecución Financiera (menor a 18.75%) para Principales Productos del Programa Presupuestal Mejora de la competitividad de los destinos turísticos, Marzo 2015</t>
  </si>
  <si>
    <t>Ejecución Financiera del Programa Presupuestal Reducción de la minería ilegal según Pliego, Marzo 2015</t>
  </si>
  <si>
    <t>Ejecución Financiera del Programa Presupuestal Reducción de la minería ilegal según Departamento, Marzo 2015</t>
  </si>
  <si>
    <t>Ejecución Financiera del Programa Presupuestal Reducción de la minería ilegal según Principales Productos, Marzo 2015</t>
  </si>
  <si>
    <t>Ejecución Financiera del Programa Presupuestal Reducción de la minería ilegal según Principales Actividades, Marzo 2015</t>
  </si>
  <si>
    <t>Prevención de la minería ilegal</t>
  </si>
  <si>
    <t>Detección de la minería ilegal</t>
  </si>
  <si>
    <t>Erradicación y sanción de la minería ilegal</t>
  </si>
  <si>
    <t>Capacitación a las comunidades y autoridades locales en el marco jurídico, daños ambientales y a la salud por la minería ilegal</t>
  </si>
  <si>
    <t>Elaboración de mapas de actividad minera ilegal</t>
  </si>
  <si>
    <t>Diligencias periciales e investigaciones policiales contra la minería ilegal</t>
  </si>
  <si>
    <t>Control y fiscalización de comercialización de explosivos</t>
  </si>
  <si>
    <t>Operaciones policiales de control e intervención de garitas y puntos de control</t>
  </si>
  <si>
    <t>Operaciones policiales de interdicción contra la minería ilegal en zonas de extracción</t>
  </si>
  <si>
    <t>Operaciones de soporte aéreo para la interdicción de la minería ilegal</t>
  </si>
  <si>
    <t>INTERVENCION DE LA PROCURADURIA DE ORDEN PUBLICO CONTRA LA MINERIA ILEGAL EN LA INVESTIGACION PRELIMINAR, PROCESO JUDICIAL Y EJECUCION DE SENTENCIA</t>
  </si>
  <si>
    <t>Operativos</t>
  </si>
  <si>
    <t>Monto Ejecutado y Avance de Ejecución Financiera del Programa Presupuestal Reducción de la minería ilegal según Departamento, Marzo 2015</t>
  </si>
  <si>
    <t>Alerta de Niveles Bajos en la Ejecución Financiera (menor a 18.75%) para Principales Productos del Programa Presupuestal Reducción de la minería ilegal, Marzo 2015</t>
  </si>
  <si>
    <t>Ejecución Financiera del Programa Presupuestal Prevención y manejo de condiciones secundarias de salud en personas con discapacidad según Pliego, Marzo 2015</t>
  </si>
  <si>
    <t>Ejecución Financiera del Programa Presupuestal Prevención y manejo de condiciones secundarias de salud en personas con discapacidad según Departamento, Marzo 2015</t>
  </si>
  <si>
    <t>Ejecución Financiera del Programa Presupuestal Prevención y manejo de condiciones secundarias de salud en personas con discapacidad según Principales Productos, Marzo 2015</t>
  </si>
  <si>
    <t>Ejecución Financiera del Programa Presupuestal Prevención y manejo de condiciones secundarias de salud en personas con discapacidad según Principales Actividades, Marzo 2015</t>
  </si>
  <si>
    <t>Personas con discapacidad reciben servicios de promoción de la salud</t>
  </si>
  <si>
    <t>Personas con discapacidad reciben atención en rehabilitación basada en establecimientos de salud</t>
  </si>
  <si>
    <t>Persona con discapacidad certificada en establecimientos de salud</t>
  </si>
  <si>
    <t>Personas con discapacidad reciben servicios de rehabilitación basada en la comunidad</t>
  </si>
  <si>
    <t>Capacitación en medicina de rehabilitación</t>
  </si>
  <si>
    <t>Desarrollo de normas y guías técnicas en discapacidad</t>
  </si>
  <si>
    <t>Monitoreo, supervisión, evaluación y control del programa presupuestal</t>
  </si>
  <si>
    <t>Capacitación en actividades de promoción de la salud orientadas a las personas con discapacidad</t>
  </si>
  <si>
    <t>Capacitación a establecimientos de salud para la promoción de la salud de las personas con discapacidad</t>
  </si>
  <si>
    <t>Capacitación a los municipios para la promoción de la salud de las personas con discapacidad</t>
  </si>
  <si>
    <t>Capacitación a las instituciones educativas para la promoción de la salud de las personas con discapacidad</t>
  </si>
  <si>
    <t>Atención de rehabilitación para personas con discapacidad física</t>
  </si>
  <si>
    <t>Atención de rehabilitación para personas con discapacidad sensorial</t>
  </si>
  <si>
    <t>Atención de rehabilitación para personas con discapacidad mental</t>
  </si>
  <si>
    <t>Certificación de discapacidad</t>
  </si>
  <si>
    <t>Certificación de incapacidad para el trabajo</t>
  </si>
  <si>
    <t>Capacitación a agentes comunitarios en rehabilitación basada en la comunidad</t>
  </si>
  <si>
    <t>Visitas a familias para rehabilitación basada en la comunidad mediante agentes comunitarios</t>
  </si>
  <si>
    <t>Monto Ejecutado y Avance de Ejecución Financiera del Programa Presupuestal Prevención y manejo de condiciones secundarias de salud en personas con discapacidad según Departamento, Marzo 2015</t>
  </si>
  <si>
    <t>Alerta de Niveles Bajos en la Ejecución Financiera (menor a 18.75%) para Principales Productos del Programa Presupuestal Prevención y manejo de condiciones secundarias de salud en personas con discapacidad, Marzo 2015</t>
  </si>
  <si>
    <t>Ejecución Financiera del Programa Presupuestal Competitividad y aprovechamiento sostenible de los recursos forestales y de la fauna silvestre según Pliego, Marzo 2015</t>
  </si>
  <si>
    <t>Ejecución Financiera del Programa Presupuestal Competitividad y aprovechamiento sostenible de los recursos forestales y de la fauna silvestre según Departamento, Marzo 2015</t>
  </si>
  <si>
    <t>Ejecución Financiera del Programa Presupuestal Competitividad y aprovechamiento sostenible de los recursos forestales y de la fauna silvestre según Principales Productos, Marzo 2015</t>
  </si>
  <si>
    <t>Ejecución Financiera del Programa Presupuestal Competitividad y aprovechamiento sostenible de los recursos forestales y de la fauna silvestre según Principales Actividades, Marzo 2015</t>
  </si>
  <si>
    <t>Productores forestales y manejadores de fauna silvestre informados sobre el manejo sostenible de los recursos forestales y de fauna silvestre</t>
  </si>
  <si>
    <t>Áreas forestales recuperadas que cuenten con un adecuado manejo forestal y de fauna silvestre</t>
  </si>
  <si>
    <t>Productores y manejadores forestales y de fauna silvestre con acceso y trazabilidad eficiente sobre los recursos forestales y de fauna silvestre</t>
  </si>
  <si>
    <t>Productores y manejadores forestales y de fauna silvestre acceden a servicios para la conexión con mercados</t>
  </si>
  <si>
    <t>Productores y manejadores forestales y de fauna silvestre capacitados y sensibilizados en el manejo eficiente de los recursos forestales y fauna silvestre</t>
  </si>
  <si>
    <t>Capacitación y sensibilización en el manejo de los recursos forestales, ecosistemas forestales y de fauna silvestre</t>
  </si>
  <si>
    <t>Asistencia técnica en aprovechamiento de los recursos</t>
  </si>
  <si>
    <t>Estudios de investigación de recursos forestales y de fauna silvestre</t>
  </si>
  <si>
    <t>Recuperación de áreas forestales degradadas o alteradas</t>
  </si>
  <si>
    <t>Sensibilización a la población sobre el uso adecuado de tierras forestales, bosques naturales, ecosistemas forestales, buen manejo de la fauna silvestre</t>
  </si>
  <si>
    <t>Generación, administración y difusión de información forestal y de fauna silvestre</t>
  </si>
  <si>
    <t>Desarrollo de propuestas de intervenciones que promuevan la recuperación de áreas degradadas</t>
  </si>
  <si>
    <t>Implementación del sistema nacional de producción, manejo y conservación de material de reproducción de calidad</t>
  </si>
  <si>
    <t>Prevención, control y vigilancia sobre actividades que atenten contra los recursos forestales y de fauna silvestre</t>
  </si>
  <si>
    <t>Mesas de trabajo y planificación para fortalecer la gestión de los recursos forestales y de fauna silvestre</t>
  </si>
  <si>
    <t>Inventario nacional forestal y de buenas prácticas pecuarias, evaluaciones poblacionales de flora y fauna silvestre</t>
  </si>
  <si>
    <t>Otorgamiento de derechos de acceso a los recursos forestales y de fauna silvestre y acciones de seguimiento y verificación</t>
  </si>
  <si>
    <t>Desarrollo de mecanismos que promuevan las inversiones forestales y de fauna silvestre</t>
  </si>
  <si>
    <t>Desarrollo de estudios de especies forestales maderables, no maderables y de fauna silvestre potencialmente aprovechables</t>
  </si>
  <si>
    <t>Monto Ejecutado y Avance de Ejecución Financiera del Programa Presupuestal Competitividad y aprovechamiento sostenible de los recursos forestales y de la fauna silvestre según Departamento, Marzo 2015</t>
  </si>
  <si>
    <t>Alerta de Niveles Bajos en la Ejecución Financiera (menor a 18.75%) para Principales Productos del Programa Presupuestal Competitividad y aprovechamiento sostenible de los recursos forestales y de la fauna silvestre, Marzo 2015</t>
  </si>
  <si>
    <t>Ejecución Financiera del Programa Presupuestal Control y prevención en salud mental según Pliego, Marzo 2015</t>
  </si>
  <si>
    <t>Ejecución Financiera del Programa Presupuestal Control y prevención en salud mental según Departamento, Marzo 2015</t>
  </si>
  <si>
    <t>Ejecución Financiera del Programa Presupuestal Control y prevención en salud mental según Principales Productos, Marzo 2015</t>
  </si>
  <si>
    <t>Ejecución Financiera del Programa Presupuestal Control y prevención en salud mental según Principales Actividades, Marzo 2015</t>
  </si>
  <si>
    <t>Personas con trastornos mentales y problemas psicosociales  detectadas</t>
  </si>
  <si>
    <t>Población con  problemas psicosociales  que reciben atención oportuna y de calidad</t>
  </si>
  <si>
    <t>Personas con trastornos afectivos y de ansiedad tratadas oportunamente</t>
  </si>
  <si>
    <t>Personas con trastornos mentales y del comportamiento debido al consumo del alcohol tratadas oportunamente</t>
  </si>
  <si>
    <t>Personas con trastornos y síndromes psicóticos tratadas oportunamente</t>
  </si>
  <si>
    <t>Personas con trastornos  mentales judicializadas tratadas</t>
  </si>
  <si>
    <t>Comunidades con poblaciones víctimas de  violencia política atendidas</t>
  </si>
  <si>
    <t>Población  en riesgo que acceden a programas de prevención en salud mental</t>
  </si>
  <si>
    <t>Familias con conocimientos de prácticas saludables para prevenir los trastornos mentales y problemas psicosociales</t>
  </si>
  <si>
    <t>Comunidades que promueven prácticas y entornos saludables para contribuir en la disminución de los trastornos mentales y problemas psicosociales</t>
  </si>
  <si>
    <t>Monitoreo, supervisión, evaluación y control del programa en salud mental</t>
  </si>
  <si>
    <t>Desarrollo de normas y guías técnicas para el abordaje de trastornos mentales y problemas de psicosociales</t>
  </si>
  <si>
    <t>Acompañamiento clínico psicosocial</t>
  </si>
  <si>
    <t>Adolescente de 12 a 17 años identificado con déficit en sus habilidades sociales</t>
  </si>
  <si>
    <t>Niña y/o niño de 8 a 11 años identificado con déficit en sus habilidades sociales</t>
  </si>
  <si>
    <t>Tamizaje de personas con trastornos mentales y problemas psicosociales</t>
  </si>
  <si>
    <t>Tratamiento de personas con problemas psicosociales</t>
  </si>
  <si>
    <t>Tratamiento ambulatorio de personas con trastornos afectivos (depresión y conducta suicida) y de ansiedad</t>
  </si>
  <si>
    <t>Tratamiento con internamiento de personas con trastornos afectivos y de ansiedad</t>
  </si>
  <si>
    <t>Tratamiento ambulatorio de personas con trastorno del comportamiento debido al consumo de alcohol</t>
  </si>
  <si>
    <t>Tratamiento con internamiento de pacientes con trastorno del comportamiento debido al consumo de alcohol</t>
  </si>
  <si>
    <t>Rehabilitación psicosocial de personas con trastornos del comportamiento debido al consumo de alcohol</t>
  </si>
  <si>
    <t>Tratamiento ambulatorio de personas con síndrome o trastorno psicótico</t>
  </si>
  <si>
    <t>Tratamiento con internamiento de personas con síndrome o trastorno psicótico</t>
  </si>
  <si>
    <t>Rehabilitación psicosocial de personas con síndrome o trastorno esquizofrénico</t>
  </si>
  <si>
    <t>Monto Ejecutado y Avance de Ejecución Financiera del Programa Presupuestal Control y prevención en salud mental según Departamento, Marzo 2015</t>
  </si>
  <si>
    <t>Alerta de Niveles Bajos en la Ejecución Financiera (menor a 18.75%) para Principales Productos del Programa Presupuestal Control y prevención en salud mental, Marzo 2015</t>
  </si>
  <si>
    <t>Ejecución Financiera del Programa Presupuestal Puesta en valor y uso social del patrimonio cultural según Pliego, Marzo 2015</t>
  </si>
  <si>
    <t>Ejecución Financiera del Programa Presupuestal Puesta en valor y uso social del patrimonio cultural según Departamento, Marzo 2015</t>
  </si>
  <si>
    <t>Ejecución Financiera del Programa Presupuestal Puesta en valor y uso social del patrimonio cultural según Principales Productos, Marzo 2015</t>
  </si>
  <si>
    <t>Ejecución Financiera del Programa Presupuestal Puesta en valor y uso social del patrimonio cultural según Principales Actividades, Marzo 2015</t>
  </si>
  <si>
    <t>Patrimonio cultural salvaguardado y protegido</t>
  </si>
  <si>
    <t>Población informada y concientizada en la importancia del patrimonio cultural</t>
  </si>
  <si>
    <t>Identificación de bienes del patrimonio cultural</t>
  </si>
  <si>
    <t>Registro de bienes del patrimonio cultural</t>
  </si>
  <si>
    <t>Saneamiento físico y legal de bienes del patrimonio cultural</t>
  </si>
  <si>
    <t>Atención de alertas y emergencias por atentados contra el patrimonio cultural</t>
  </si>
  <si>
    <t>Conservación y transmisión del patrimonio cultural</t>
  </si>
  <si>
    <t>Sensibilización y capacitación para reconocer el patrimonio cultural</t>
  </si>
  <si>
    <t>Bien</t>
  </si>
  <si>
    <t>Monto Ejecutado y Avance de Ejecución Financiera del Programa Presupuestal Puesta en valor y uso social del patrimonio cultural según Departamento, Marzo 2015</t>
  </si>
  <si>
    <t>Alerta de Niveles Bajos en la Ejecución Financiera (menor a 18.75%) para Principales Productos del Programa Presupuestal Puesta en valor y uso social del patrimonio cultural, Marzo 2015</t>
  </si>
  <si>
    <t>Ejecución Financiera del Programa Presupuestal Fortalecimiento de la política exterior y de la acción diplomática según Pliego, Marzo 2015</t>
  </si>
  <si>
    <t>Ejecución Financiera del Programa Presupuestal Fortalecimiento de la política exterior y de la acción diplomática según Departamento, Marzo 2015</t>
  </si>
  <si>
    <t>Ejecución Financiera del Programa Presupuestal Fortalecimiento de la política exterior y de la acción diplomática según Principales Productos, Marzo 2015</t>
  </si>
  <si>
    <t>Ejecución Financiera del Programa Presupuestal Fortalecimiento de la política exterior y de la acción diplomática según Principales Actividades, Marzo 2015</t>
  </si>
  <si>
    <t>Estado representado e intereses nacionales defendidos</t>
  </si>
  <si>
    <t>Actores nacionales acceden a acciones de facilitación y promoción económica, cultural y científica</t>
  </si>
  <si>
    <t>Representación diplomática y defensa de los intereses nacionales en el exterior</t>
  </si>
  <si>
    <t>Representación y negociación en organismos y foros internacionales</t>
  </si>
  <si>
    <t>Organización de eventos internacionales de alto nivel</t>
  </si>
  <si>
    <t>Facilitación de la promoción del comercio, inversiones y turismo</t>
  </si>
  <si>
    <t>Promoción y protección cultural en el exterior</t>
  </si>
  <si>
    <t>Facilitación de la captación de ciencia, tecnología e innovación</t>
  </si>
  <si>
    <t>Misión</t>
  </si>
  <si>
    <t>Monto Ejecutado y Avance de Ejecución Financiera del Programa Presupuestal Fortalecimiento de la política exterior y de la acción diplomática según Departamento, Marzo 2015</t>
  </si>
  <si>
    <t>Alerta de Niveles Bajos en la Ejecución Financiera (menor a 18.75%) para Principales Productos del Programa Presupuestal Fortalecimiento de la política exterior y de la acción diplomática, Marzo 2015</t>
  </si>
  <si>
    <t>Ejecución Financiera del Programa Presupuestal Promoción de la inversión privada según Pliego, Marzo 2015</t>
  </si>
  <si>
    <t>Ejecución Financiera del Programa Presupuestal Promoción de la inversión privada según Departamento, Marzo 2015</t>
  </si>
  <si>
    <t>Ejecución Financiera del Programa Presupuestal Promoción de la inversión privada según Principales Productos, Marzo 2015</t>
  </si>
  <si>
    <t>Ejecución Financiera del Programa Presupuestal Promoción de la inversión privada según Principales Actividades, Marzo 2015</t>
  </si>
  <si>
    <t>Entidades reciben asistencia técnica en la ejecución de los procesos de promoción de proyectos de infraestructura y servicios públicos</t>
  </si>
  <si>
    <t>Entidades públicas con capacidades para diseñar, promover y ejecutar inversiones de alcance regional y/o local</t>
  </si>
  <si>
    <t>Inversionistas acceden a los servicios de promoción, información, orientación y apoyo para la atracción de inversión privada</t>
  </si>
  <si>
    <t>Ejecución de procesos de promoción de inversión privada en proyectos de infraestructura y servicios públicos</t>
  </si>
  <si>
    <t>Formulación y reformulación de proyectos de inversión pública para el desarrollo de asociaciones público privadas</t>
  </si>
  <si>
    <t>Promoción de inversiones descentralizadas con participación del sector privado</t>
  </si>
  <si>
    <t>Asistencia técnica a entidades en las modalidades de inversiones descentralizadas con participación del sector privado</t>
  </si>
  <si>
    <t>Promoción de oportunidades y mecanismos de inversión privada</t>
  </si>
  <si>
    <t>Servicios de información y orientación al inversionista</t>
  </si>
  <si>
    <t>Negociación de contratos vinculados a la promoción de inversiones</t>
  </si>
  <si>
    <t>Contratos</t>
  </si>
  <si>
    <t>Monto Ejecutado y Avance de Ejecución Financiera del Programa Presupuestal Promoción de la inversión privada según Departamento, Marzo 2015</t>
  </si>
  <si>
    <t>Alerta de Niveles Bajos en la Ejecución Financiera (menor a 18.75%) para Principales Productos del Programa Presupuestal Promoción de la inversión privada, Marzo 2015</t>
  </si>
  <si>
    <t>Ejecución Financiera del Programa Presupuestal Mejora de las capacidades militares para la defensa y el desarrollo nacional según Pliego, Marzo 2015</t>
  </si>
  <si>
    <t>Ejecución Financiera del Programa Presupuestal Mejora de las capacidades militares para la defensa y el desarrollo nacional según Departamento, Marzo 2015</t>
  </si>
  <si>
    <t>Ejecución Financiera del Programa Presupuestal Mejora de las capacidades militares para la defensa y el desarrollo nacional según Principales Productos, Marzo 2015</t>
  </si>
  <si>
    <t>Ejecución Financiera del Programa Presupuestal Mejora de las capacidades militares para la defensa y el desarrollo nacional según Principales Actividades, Marzo 2015</t>
  </si>
  <si>
    <t>Capacidad para operaciones de defensa nacional</t>
  </si>
  <si>
    <t>Frontera territorial vigilada</t>
  </si>
  <si>
    <t>Ámbito acuático vigilado y controlado</t>
  </si>
  <si>
    <t>Espacio aéreo vigilado y controlado</t>
  </si>
  <si>
    <t>Fuerzas armadas innovan y desarrollan tecnología militar</t>
  </si>
  <si>
    <t>Servicios de apoyo al estado</t>
  </si>
  <si>
    <t>Fuerzas armadas cuentan con servicios de inteligencia militar</t>
  </si>
  <si>
    <t>Fuerzas armadas cuentan con capacidad telemática</t>
  </si>
  <si>
    <t>Personas con atención en salud</t>
  </si>
  <si>
    <t>Personal con educación y formación militar</t>
  </si>
  <si>
    <t>Mantenimiento de la capacidad operativa</t>
  </si>
  <si>
    <t>Mantenimiento y entrenamiento del efectivo militar</t>
  </si>
  <si>
    <t>Inscripción y reclutamiento</t>
  </si>
  <si>
    <t>Entrenamiento de la reserva</t>
  </si>
  <si>
    <t>Agregaduría militar y acciones en el exterior</t>
  </si>
  <si>
    <t>Mantenimiento y entrenamiento del efectivo guardacostas</t>
  </si>
  <si>
    <t>Operaciones de policía acuática</t>
  </si>
  <si>
    <t>Monitoreo y control del ámbito acuático</t>
  </si>
  <si>
    <t>Operaciones de búsqueda y rescate, y salvamento en el ámbito acuático</t>
  </si>
  <si>
    <t>Servicios de la administración marítima</t>
  </si>
  <si>
    <t>Servicio de apoyo a otras entidades</t>
  </si>
  <si>
    <t>Servicios de apoyo cívico</t>
  </si>
  <si>
    <t>Atención médica básica</t>
  </si>
  <si>
    <t>Atención médica especializada</t>
  </si>
  <si>
    <t>Mantenimiento de equipos e infraestructura de salud</t>
  </si>
  <si>
    <t>Formación militar de oficiales</t>
  </si>
  <si>
    <t>Formación militar de técnicos y sub oficiales</t>
  </si>
  <si>
    <t>Educación contínua para militares</t>
  </si>
  <si>
    <t>Formación ocupacional</t>
  </si>
  <si>
    <t>Horas</t>
  </si>
  <si>
    <t>Kilómetro cuadrado</t>
  </si>
  <si>
    <t>Monto Ejecutado y Avance de Ejecución Financiera del Programa Presupuestal Mejora de las capacidades militares para la defensa y el desarrollo nacional según Departamento, Marzo 2015</t>
  </si>
  <si>
    <t>Alerta de Niveles Bajos en la Ejecución Financiera (menor a 18.75%) para Principales Productos del Programa Presupuestal Mejora de las capacidades militares para la defensa y el desarrollo nacional, Marzo 2015</t>
  </si>
  <si>
    <t>Ejecución Financiera del Programa Presupuestal Prevención y recuperación ambiental según Pliego, Marzo 2015</t>
  </si>
  <si>
    <t>Ejecución Financiera del Programa Presupuestal Prevención y recuperación ambiental según Departamento, Marzo 2015</t>
  </si>
  <si>
    <t>Ejecución Financiera del Programa Presupuestal Prevención y recuperación ambiental según Principales Productos, Marzo 2015</t>
  </si>
  <si>
    <t>Ejecución Financiera del Programa Presupuestal Prevención y recuperación ambiental según Principales Actividades, Marzo 2015</t>
  </si>
  <si>
    <t>Entidades cuentan con sistema de prevención de la contaminación y la degradación  ambiental por minería ilegal e informal</t>
  </si>
  <si>
    <t>Áreas degradadas por minería ilegal e informal intervenidas con sistema de recuperación ambiental</t>
  </si>
  <si>
    <t>Educación ambiental para la prevención y recuperación ambiental</t>
  </si>
  <si>
    <t>Sistema de detección temprana y vigilancia ambiental</t>
  </si>
  <si>
    <t>Implementación y operación de un sistema de identificación, categorización y priorización de áreas contaminadas y degradadas</t>
  </si>
  <si>
    <t>Investigación para la remediación ambiental de sitios contaminados</t>
  </si>
  <si>
    <t>Investigación para recuperación ambiental de áreas degradadas</t>
  </si>
  <si>
    <t>Sistema de mantenimiento de áreas recuperadas</t>
  </si>
  <si>
    <t>Monto Ejecutado y Avance de Ejecución Financiera del Programa Presupuestal Prevención y recuperación ambiental según Departamento, Marzo 2015</t>
  </si>
  <si>
    <t>Alerta de Niveles Bajos en la Ejecución Financiera (menor a 18.75%) para Principales Productos del Programa Presupuestal Prevención y recuperación ambiental, Marzo 2015</t>
  </si>
  <si>
    <t>Ejecución Financiera del Programa Presupuestal Desarrollo de la ciencia, tecnología e innovación tecnológica según Pliego, Marzo 2015</t>
  </si>
  <si>
    <t>Ejecución Financiera del Programa Presupuestal Desarrollo de la ciencia, tecnología e innovación tecnológica según Departamento, Marzo 2015</t>
  </si>
  <si>
    <t>Ejecución Financiera del Programa Presupuestal Desarrollo de la ciencia, tecnología e innovación tecnológica según Principales Productos, Marzo 2015</t>
  </si>
  <si>
    <t>Ejecución Financiera del Programa Presupuestal Desarrollo de la ciencia, tecnología e innovación tecnológica según Principales Actividades, Marzo 2015</t>
  </si>
  <si>
    <t>Capacidades para la generación de ciencia, tecnología e innovación tecnológica desarrolladas y fortalecidas</t>
  </si>
  <si>
    <t>Capacidades para la gestión de ciencia, tecnología e innovación tecnológica desarrolladas y fortalecidas</t>
  </si>
  <si>
    <t>Instituciones cuentan con una plataforma de gestión de la información de la ciencia, tecnología e innovación tecnológica</t>
  </si>
  <si>
    <t>Facilidades para la investigación, innovación y transferencia tecnológica</t>
  </si>
  <si>
    <t>Apoyo a la formación a nivel de post grado en ciencia, tecnología e innovación tecnológica</t>
  </si>
  <si>
    <t>Apoyo a proyectos de investigación formativa en universidades</t>
  </si>
  <si>
    <t>Captación de expertos y colocación en entidades que desarrollan investigación</t>
  </si>
  <si>
    <t>Apoyo para el desarrollo de pasantías en ciencia, tecnología e innovación tecnológica</t>
  </si>
  <si>
    <t>Desarrollo de capacidades en metodologías de investigación y formulación de proyectos de ciencia, tecnología e innovación tecnológica</t>
  </si>
  <si>
    <t>Difusión, sensibilización y motivación para la formación de vocaciones en ciencia, tecnología e innovación tecnológica</t>
  </si>
  <si>
    <t>Asistencia técnica en gestión de la ciencia, tecnología e innovación tecnológica a universidades públicas e institutos de investigación</t>
  </si>
  <si>
    <t>Apoyo a instituciones públicas para el fortalecimiento de capacidades en gestión de la ciencia, tecnología e innovación tecnológica</t>
  </si>
  <si>
    <t>Recuperación, registro, sistematización y articulación de la información producida en ciencia, tecnología e innovación tecnológica</t>
  </si>
  <si>
    <t>Generación de información, vigilancia, análisis de información y priorización en ciencia, tecnología e innovación tecnológica</t>
  </si>
  <si>
    <t>Apoyo para publicaciones en ciencia, tecnología e innovación tecnológica</t>
  </si>
  <si>
    <t>Incentivos para la inversión en ciencia, tecnología e innovación tecnológica</t>
  </si>
  <si>
    <t>Publicación</t>
  </si>
  <si>
    <t>Monto Ejecutado y Avance de Ejecución Financiera del Programa Presupuestal Desarrollo de la ciencia, tecnología e innovación tecnológica según Departamento, Marzo 2015</t>
  </si>
  <si>
    <t>Alerta de Niveles Bajos en la Ejecución Financiera (menor a 18.75%) para Principales Productos del Programa Presupuestal Desarrollo de la ciencia, tecnología e innovación tecnológica, Marzo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</si>
</sst>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00#"/>
    <numFmt numFmtId="165" formatCode="0.0%"/>
    <numFmt numFmtId="166" formatCode="#,##0.0"/>
    <numFmt numFmtId="167" formatCode="00#"/>
    <numFmt numFmtId="168" formatCode="0#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04">
    <xf numFmtId="0" fontId="0" fillId="0" borderId="0" xfId="0"/>
    <xf numFmtId="0" fontId="3" fillId="0" borderId="0" xfId="0" applyFont="1"/>
    <xf numFmtId="164" fontId="3" fillId="0" borderId="0" xfId="0" applyNumberFormat="1" applyFon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0" fontId="0" fillId="0" borderId="0" xfId="0" applyBorder="1"/>
    <xf numFmtId="0" fontId="0" fillId="0" borderId="7" xfId="0" applyBorder="1"/>
    <xf numFmtId="0" fontId="1" fillId="3" borderId="18" xfId="0" applyFont="1" applyFill="1" applyBorder="1" applyAlignment="1">
      <alignment horizontal="center" vertical="center" wrapText="1"/>
    </xf>
    <xf numFmtId="0" fontId="1" fillId="3" borderId="19" xfId="0" applyFont="1" applyFill="1" applyBorder="1" applyAlignment="1">
      <alignment horizontal="center" vertical="center" wrapText="1"/>
    </xf>
    <xf numFmtId="0" fontId="5" fillId="3" borderId="3" xfId="0" applyFont="1" applyFill="1" applyBorder="1"/>
    <xf numFmtId="164" fontId="5" fillId="3" borderId="4" xfId="0" applyNumberFormat="1" applyFont="1" applyFill="1" applyBorder="1"/>
    <xf numFmtId="0" fontId="5" fillId="3" borderId="4" xfId="0" applyFont="1" applyFill="1" applyBorder="1"/>
    <xf numFmtId="166" fontId="1" fillId="3" borderId="20" xfId="0" applyNumberFormat="1" applyFont="1" applyFill="1" applyBorder="1"/>
    <xf numFmtId="166" fontId="1" fillId="3" borderId="21" xfId="0" applyNumberFormat="1" applyFont="1" applyFill="1" applyBorder="1"/>
    <xf numFmtId="165" fontId="1" fillId="3" borderId="21" xfId="0" applyNumberFormat="1" applyFont="1" applyFill="1" applyBorder="1"/>
    <xf numFmtId="165" fontId="1" fillId="3" borderId="22" xfId="0" applyNumberFormat="1" applyFont="1" applyFill="1" applyBorder="1"/>
    <xf numFmtId="0" fontId="4" fillId="2" borderId="2" xfId="0" applyFont="1" applyFill="1" applyBorder="1" applyAlignment="1">
      <alignment vertical="top" wrapText="1"/>
    </xf>
    <xf numFmtId="164" fontId="4" fillId="2" borderId="0" xfId="0" applyNumberFormat="1" applyFont="1" applyFill="1" applyBorder="1" applyAlignment="1">
      <alignment vertical="top" wrapText="1"/>
    </xf>
    <xf numFmtId="0" fontId="4" fillId="2" borderId="0" xfId="0" applyFont="1" applyFill="1" applyBorder="1" applyAlignment="1">
      <alignment vertical="top" wrapText="1"/>
    </xf>
    <xf numFmtId="166" fontId="0" fillId="2" borderId="23" xfId="0" applyNumberFormat="1" applyFill="1" applyBorder="1" applyAlignment="1">
      <alignment vertical="top" wrapText="1"/>
    </xf>
    <xf numFmtId="166" fontId="0" fillId="2" borderId="24" xfId="0" applyNumberFormat="1" applyFill="1" applyBorder="1" applyAlignment="1">
      <alignment vertical="top" wrapText="1"/>
    </xf>
    <xf numFmtId="165" fontId="0" fillId="2" borderId="24" xfId="0" applyNumberFormat="1" applyFill="1" applyBorder="1" applyAlignment="1">
      <alignment vertical="top" wrapText="1"/>
    </xf>
    <xf numFmtId="165" fontId="0" fillId="2" borderId="25" xfId="0" applyNumberFormat="1" applyFill="1" applyBorder="1" applyAlignment="1">
      <alignment vertical="top" wrapText="1"/>
    </xf>
    <xf numFmtId="0" fontId="4" fillId="2" borderId="6" xfId="0" applyFont="1" applyFill="1" applyBorder="1" applyAlignment="1">
      <alignment vertical="top" wrapText="1"/>
    </xf>
    <xf numFmtId="164" fontId="4" fillId="2" borderId="7" xfId="0" applyNumberFormat="1" applyFont="1" applyFill="1" applyBorder="1" applyAlignment="1">
      <alignment vertical="top" wrapText="1"/>
    </xf>
    <xf numFmtId="0" fontId="4" fillId="2" borderId="7" xfId="0" applyFont="1" applyFill="1" applyBorder="1" applyAlignment="1">
      <alignment vertical="top" wrapText="1"/>
    </xf>
    <xf numFmtId="166" fontId="0" fillId="2" borderId="26" xfId="0" applyNumberFormat="1" applyFill="1" applyBorder="1" applyAlignment="1">
      <alignment vertical="top" wrapText="1"/>
    </xf>
    <xf numFmtId="166" fontId="0" fillId="2" borderId="27" xfId="0" applyNumberFormat="1" applyFill="1" applyBorder="1" applyAlignment="1">
      <alignment vertical="top" wrapText="1"/>
    </xf>
    <xf numFmtId="165" fontId="0" fillId="2" borderId="27" xfId="0" applyNumberFormat="1" applyFill="1" applyBorder="1" applyAlignment="1">
      <alignment vertical="top" wrapText="1"/>
    </xf>
    <xf numFmtId="165" fontId="0" fillId="2" borderId="28" xfId="0" applyNumberFormat="1" applyFill="1" applyBorder="1" applyAlignment="1">
      <alignment vertical="top" wrapText="1"/>
    </xf>
    <xf numFmtId="167" fontId="3" fillId="0" borderId="0" xfId="0" applyNumberFormat="1" applyFont="1"/>
    <xf numFmtId="167" fontId="0" fillId="0" borderId="0" xfId="0" applyNumberFormat="1"/>
    <xf numFmtId="167" fontId="5" fillId="3" borderId="4" xfId="0" applyNumberFormat="1" applyFont="1" applyFill="1" applyBorder="1"/>
    <xf numFmtId="0" fontId="5" fillId="3" borderId="2" xfId="0" applyFont="1" applyFill="1" applyBorder="1"/>
    <xf numFmtId="167" fontId="5" fillId="3" borderId="0" xfId="0" applyNumberFormat="1" applyFont="1" applyFill="1" applyBorder="1"/>
    <xf numFmtId="0" fontId="5" fillId="3" borderId="0" xfId="0" applyFont="1" applyFill="1" applyBorder="1"/>
    <xf numFmtId="166" fontId="1" fillId="3" borderId="23" xfId="0" applyNumberFormat="1" applyFont="1" applyFill="1" applyBorder="1"/>
    <xf numFmtId="166" fontId="1" fillId="3" borderId="24" xfId="0" applyNumberFormat="1" applyFont="1" applyFill="1" applyBorder="1"/>
    <xf numFmtId="165" fontId="1" fillId="3" borderId="24" xfId="0" applyNumberFormat="1" applyFont="1" applyFill="1" applyBorder="1"/>
    <xf numFmtId="165" fontId="1" fillId="3" borderId="25" xfId="0" applyNumberFormat="1" applyFont="1" applyFill="1" applyBorder="1"/>
    <xf numFmtId="0" fontId="5" fillId="3" borderId="6" xfId="0" applyFont="1" applyFill="1" applyBorder="1"/>
    <xf numFmtId="167" fontId="5" fillId="3" borderId="7" xfId="0" applyNumberFormat="1" applyFont="1" applyFill="1" applyBorder="1"/>
    <xf numFmtId="0" fontId="5" fillId="3" borderId="7" xfId="0" applyFont="1" applyFill="1" applyBorder="1"/>
    <xf numFmtId="166" fontId="1" fillId="3" borderId="26" xfId="0" applyNumberFormat="1" applyFont="1" applyFill="1" applyBorder="1"/>
    <xf numFmtId="166" fontId="1" fillId="3" borderId="27" xfId="0" applyNumberFormat="1" applyFont="1" applyFill="1" applyBorder="1"/>
    <xf numFmtId="165" fontId="1" fillId="3" borderId="27" xfId="0" applyNumberFormat="1" applyFont="1" applyFill="1" applyBorder="1"/>
    <xf numFmtId="165" fontId="1" fillId="3" borderId="28" xfId="0" applyNumberFormat="1" applyFont="1" applyFill="1" applyBorder="1"/>
    <xf numFmtId="167" fontId="4" fillId="2" borderId="0" xfId="0" applyNumberFormat="1" applyFont="1" applyFill="1" applyBorder="1" applyAlignment="1">
      <alignment vertical="top" wrapText="1"/>
    </xf>
    <xf numFmtId="0" fontId="6" fillId="4" borderId="0" xfId="0" applyFont="1" applyFill="1"/>
    <xf numFmtId="164" fontId="6" fillId="4" borderId="0" xfId="0" applyNumberFormat="1" applyFont="1" applyFill="1"/>
    <xf numFmtId="168" fontId="6" fillId="4" borderId="0" xfId="0" applyNumberFormat="1" applyFont="1" applyFill="1"/>
    <xf numFmtId="168" fontId="0" fillId="0" borderId="0" xfId="0" applyNumberFormat="1"/>
    <xf numFmtId="167" fontId="6" fillId="4" borderId="0" xfId="0" applyNumberFormat="1" applyFont="1" applyFill="1"/>
    <xf numFmtId="168" fontId="5" fillId="3" borderId="4" xfId="0" applyNumberFormat="1" applyFont="1" applyFill="1" applyBorder="1"/>
    <xf numFmtId="168" fontId="4" fillId="2" borderId="0" xfId="0" applyNumberFormat="1" applyFont="1" applyFill="1" applyBorder="1" applyAlignment="1">
      <alignment vertical="top" wrapText="1"/>
    </xf>
    <xf numFmtId="168" fontId="4" fillId="2" borderId="7" xfId="0" applyNumberFormat="1" applyFont="1" applyFill="1" applyBorder="1" applyAlignment="1">
      <alignment vertical="top" wrapText="1"/>
    </xf>
    <xf numFmtId="164" fontId="5" fillId="3" borderId="0" xfId="0" applyNumberFormat="1" applyFont="1" applyFill="1" applyBorder="1"/>
    <xf numFmtId="164" fontId="5" fillId="3" borderId="7" xfId="0" applyNumberFormat="1" applyFont="1" applyFill="1" applyBorder="1"/>
    <xf numFmtId="0" fontId="5" fillId="3" borderId="16" xfId="0" applyFont="1" applyFill="1" applyBorder="1"/>
    <xf numFmtId="167" fontId="5" fillId="3" borderId="16" xfId="0" applyNumberFormat="1" applyFont="1" applyFill="1" applyBorder="1"/>
    <xf numFmtId="166" fontId="1" fillId="3" borderId="8" xfId="0" applyNumberFormat="1" applyFont="1" applyFill="1" applyBorder="1"/>
    <xf numFmtId="0" fontId="5" fillId="3" borderId="1" xfId="0" applyFont="1" applyFill="1" applyBorder="1"/>
    <xf numFmtId="167" fontId="5" fillId="3" borderId="1" xfId="0" applyNumberFormat="1" applyFont="1" applyFill="1" applyBorder="1"/>
    <xf numFmtId="166" fontId="1" fillId="3" borderId="9" xfId="0" applyNumberFormat="1" applyFont="1" applyFill="1" applyBorder="1"/>
    <xf numFmtId="0" fontId="5" fillId="3" borderId="29" xfId="0" applyFont="1" applyFill="1" applyBorder="1"/>
    <xf numFmtId="167" fontId="5" fillId="3" borderId="29" xfId="0" applyNumberFormat="1" applyFont="1" applyFill="1" applyBorder="1"/>
    <xf numFmtId="166" fontId="1" fillId="3" borderId="10" xfId="0" applyNumberFormat="1" applyFont="1" applyFill="1" applyBorder="1"/>
    <xf numFmtId="0" fontId="4" fillId="2" borderId="1" xfId="0" applyFont="1" applyFill="1" applyBorder="1" applyAlignment="1">
      <alignment vertical="top" wrapText="1"/>
    </xf>
    <xf numFmtId="167" fontId="4" fillId="2" borderId="1" xfId="0" applyNumberFormat="1" applyFont="1" applyFill="1" applyBorder="1" applyAlignment="1">
      <alignment vertical="top" wrapText="1"/>
    </xf>
    <xf numFmtId="166" fontId="0" fillId="2" borderId="9" xfId="0" applyNumberFormat="1" applyFill="1" applyBorder="1" applyAlignment="1">
      <alignment vertical="top" wrapText="1"/>
    </xf>
    <xf numFmtId="9" fontId="0" fillId="0" borderId="0" xfId="0" applyNumberFormat="1"/>
    <xf numFmtId="0" fontId="7" fillId="0" borderId="0" xfId="0" applyFont="1"/>
    <xf numFmtId="0" fontId="4" fillId="2" borderId="5" xfId="0" applyFont="1" applyFill="1" applyBorder="1" applyAlignment="1">
      <alignment vertical="top" wrapText="1"/>
    </xf>
    <xf numFmtId="0" fontId="4" fillId="2" borderId="33" xfId="0" applyFont="1" applyFill="1" applyBorder="1" applyAlignment="1">
      <alignment vertical="top" wrapText="1"/>
    </xf>
    <xf numFmtId="165" fontId="0" fillId="2" borderId="31" xfId="0" applyNumberFormat="1" applyFill="1" applyBorder="1" applyAlignment="1">
      <alignment vertical="top" wrapText="1"/>
    </xf>
    <xf numFmtId="0" fontId="1" fillId="3" borderId="14" xfId="0" applyFont="1" applyFill="1" applyBorder="1" applyAlignment="1">
      <alignment horizontal="center" vertical="center" wrapText="1"/>
    </xf>
    <xf numFmtId="0" fontId="1" fillId="3" borderId="18" xfId="0" applyFont="1" applyFill="1" applyBorder="1" applyAlignment="1">
      <alignment horizontal="center" vertical="center" wrapText="1"/>
    </xf>
    <xf numFmtId="0" fontId="1" fillId="3" borderId="13" xfId="0" applyFont="1" applyFill="1" applyBorder="1" applyAlignment="1">
      <alignment horizontal="center" vertical="center" wrapText="1"/>
    </xf>
    <xf numFmtId="0" fontId="1" fillId="3" borderId="17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 wrapText="1"/>
    </xf>
    <xf numFmtId="0" fontId="1" fillId="3" borderId="15" xfId="0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2" fillId="5" borderId="33" xfId="0" applyFont="1" applyFill="1" applyBorder="1" applyAlignment="1">
      <alignment horizontal="center" vertical="center" wrapText="1"/>
    </xf>
    <xf numFmtId="0" fontId="2" fillId="5" borderId="34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0" fontId="1" fillId="3" borderId="22" xfId="0" applyFont="1" applyFill="1" applyBorder="1" applyAlignment="1">
      <alignment horizontal="center" vertical="center" wrapText="1"/>
    </xf>
    <xf numFmtId="0" fontId="1" fillId="3" borderId="28" xfId="0" applyFont="1" applyFill="1" applyBorder="1" applyAlignment="1">
      <alignment horizontal="center" vertical="center" wrapText="1"/>
    </xf>
    <xf numFmtId="0" fontId="1" fillId="3" borderId="21" xfId="0" applyFont="1" applyFill="1" applyBorder="1" applyAlignment="1">
      <alignment horizontal="center" vertical="center" wrapText="1"/>
    </xf>
    <xf numFmtId="0" fontId="1" fillId="3" borderId="24" xfId="0" applyFont="1" applyFill="1" applyBorder="1" applyAlignment="1">
      <alignment horizontal="center" vertical="center" wrapText="1"/>
    </xf>
    <xf numFmtId="0" fontId="1" fillId="3" borderId="16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20" xfId="0" applyFont="1" applyFill="1" applyBorder="1" applyAlignment="1">
      <alignment horizontal="center" vertical="center" wrapText="1"/>
    </xf>
    <xf numFmtId="0" fontId="1" fillId="3" borderId="23" xfId="0" applyFont="1" applyFill="1" applyBorder="1" applyAlignment="1">
      <alignment horizontal="center" vertical="center" wrapText="1"/>
    </xf>
    <xf numFmtId="0" fontId="1" fillId="3" borderId="30" xfId="0" applyFont="1" applyFill="1" applyBorder="1" applyAlignment="1">
      <alignment horizontal="center" vertical="center" wrapText="1"/>
    </xf>
    <xf numFmtId="0" fontId="1" fillId="3" borderId="32" xfId="0" applyFont="1" applyFill="1" applyBorder="1" applyAlignment="1">
      <alignment horizontal="center" vertical="center" wrapText="1"/>
    </xf>
    <xf numFmtId="0" fontId="1" fillId="3" borderId="19" xfId="0" applyFont="1" applyFill="1" applyBorder="1" applyAlignment="1">
      <alignment horizontal="center" vertical="center" wrapText="1"/>
    </xf>
    <xf numFmtId="0" fontId="1" fillId="3" borderId="25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303" Type="http://schemas.openxmlformats.org/officeDocument/2006/relationships/worksheet" Target="worksheets/sheet303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45" Type="http://schemas.openxmlformats.org/officeDocument/2006/relationships/sharedStrings" Target="sharedStrings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35" Type="http://schemas.openxmlformats.org/officeDocument/2006/relationships/worksheet" Target="worksheets/sheet335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25" Type="http://schemas.openxmlformats.org/officeDocument/2006/relationships/worksheet" Target="worksheets/sheet325.xml"/><Relationship Id="rId346" Type="http://schemas.openxmlformats.org/officeDocument/2006/relationships/calcChain" Target="calcChain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worksheet" Target="worksheets/sheet315.xml"/><Relationship Id="rId336" Type="http://schemas.openxmlformats.org/officeDocument/2006/relationships/worksheet" Target="worksheets/sheet336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2" Type="http://schemas.openxmlformats.org/officeDocument/2006/relationships/worksheet" Target="worksheets/sheet302.xml"/><Relationship Id="rId307" Type="http://schemas.openxmlformats.org/officeDocument/2006/relationships/worksheet" Target="worksheets/sheet307.xml"/><Relationship Id="rId323" Type="http://schemas.openxmlformats.org/officeDocument/2006/relationships/worksheet" Target="worksheets/sheet323.xml"/><Relationship Id="rId328" Type="http://schemas.openxmlformats.org/officeDocument/2006/relationships/worksheet" Target="worksheets/sheet328.xml"/><Relationship Id="rId344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3" Type="http://schemas.openxmlformats.org/officeDocument/2006/relationships/worksheet" Target="worksheets/sheet31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334" Type="http://schemas.openxmlformats.org/officeDocument/2006/relationships/worksheet" Target="worksheets/sheet33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4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5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6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7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8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9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0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1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2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3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4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5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7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8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0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1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7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2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3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4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6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7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8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0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1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2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3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4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5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6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7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0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1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2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3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4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'PAN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'PAN Dpto'!$N$7:$N$31</c:f>
              <c:strCache>
                <c:ptCount val="25"/>
                <c:pt idx="0">
                  <c:v>San Martín</c:v>
                </c:pt>
                <c:pt idx="1">
                  <c:v>Apurímac</c:v>
                </c:pt>
                <c:pt idx="2">
                  <c:v>Provincia Constitucional del Callao</c:v>
                </c:pt>
                <c:pt idx="3">
                  <c:v>Ancash</c:v>
                </c:pt>
                <c:pt idx="4">
                  <c:v>Ucayali</c:v>
                </c:pt>
                <c:pt idx="5">
                  <c:v>Arequipa</c:v>
                </c:pt>
                <c:pt idx="6">
                  <c:v>Lambayeque</c:v>
                </c:pt>
                <c:pt idx="7">
                  <c:v>Tumbes</c:v>
                </c:pt>
                <c:pt idx="8">
                  <c:v>Pasco</c:v>
                </c:pt>
                <c:pt idx="9">
                  <c:v>Ayacucho</c:v>
                </c:pt>
                <c:pt idx="10">
                  <c:v>Cajamarca</c:v>
                </c:pt>
                <c:pt idx="11">
                  <c:v>Loreto</c:v>
                </c:pt>
                <c:pt idx="12">
                  <c:v>Junín</c:v>
                </c:pt>
                <c:pt idx="13">
                  <c:v>Tacna</c:v>
                </c:pt>
                <c:pt idx="14">
                  <c:v>Amazonas</c:v>
                </c:pt>
                <c:pt idx="15">
                  <c:v>Ica</c:v>
                </c:pt>
                <c:pt idx="16">
                  <c:v>Piura</c:v>
                </c:pt>
                <c:pt idx="17">
                  <c:v>La Libertad</c:v>
                </c:pt>
                <c:pt idx="18">
                  <c:v>Cusco</c:v>
                </c:pt>
                <c:pt idx="19">
                  <c:v>Madre de Dios</c:v>
                </c:pt>
                <c:pt idx="20">
                  <c:v>Puno</c:v>
                </c:pt>
                <c:pt idx="21">
                  <c:v>Huánuco</c:v>
                </c:pt>
                <c:pt idx="22">
                  <c:v>Moquegua</c:v>
                </c:pt>
                <c:pt idx="23">
                  <c:v>Huancavelica</c:v>
                </c:pt>
                <c:pt idx="24">
                  <c:v>Lima</c:v>
                </c:pt>
              </c:strCache>
            </c:strRef>
          </c:cat>
          <c:val>
            <c:numRef>
              <c:f>'PAN Dpto'!$O$7:$O$31</c:f>
              <c:numCache>
                <c:formatCode>#,##0.0</c:formatCode>
                <c:ptCount val="25"/>
                <c:pt idx="0">
                  <c:v>25.833627281902068</c:v>
                </c:pt>
                <c:pt idx="1">
                  <c:v>28.69499602410022</c:v>
                </c:pt>
                <c:pt idx="2">
                  <c:v>29.56025818032429</c:v>
                </c:pt>
                <c:pt idx="3">
                  <c:v>27.787651864458155</c:v>
                </c:pt>
                <c:pt idx="4">
                  <c:v>14.85562096359946</c:v>
                </c:pt>
                <c:pt idx="5">
                  <c:v>15.383657679240757</c:v>
                </c:pt>
                <c:pt idx="6">
                  <c:v>14.707154314020336</c:v>
                </c:pt>
                <c:pt idx="7">
                  <c:v>7.1262636538066575</c:v>
                </c:pt>
                <c:pt idx="8">
                  <c:v>7.3650282563190057</c:v>
                </c:pt>
                <c:pt idx="9">
                  <c:v>33.62920070867245</c:v>
                </c:pt>
                <c:pt idx="10">
                  <c:v>40.673561011648459</c:v>
                </c:pt>
                <c:pt idx="11">
                  <c:v>23.701033681521199</c:v>
                </c:pt>
                <c:pt idx="12">
                  <c:v>24.450323640015217</c:v>
                </c:pt>
                <c:pt idx="13">
                  <c:v>6.9734082134356798</c:v>
                </c:pt>
                <c:pt idx="14">
                  <c:v>29.211231039092446</c:v>
                </c:pt>
                <c:pt idx="15">
                  <c:v>12.334500433509419</c:v>
                </c:pt>
                <c:pt idx="16">
                  <c:v>32.792792390288938</c:v>
                </c:pt>
                <c:pt idx="17">
                  <c:v>29.529184345429663</c:v>
                </c:pt>
                <c:pt idx="18">
                  <c:v>25.571314431847821</c:v>
                </c:pt>
                <c:pt idx="19">
                  <c:v>3.0484590689340347</c:v>
                </c:pt>
                <c:pt idx="20">
                  <c:v>28.016069620368373</c:v>
                </c:pt>
                <c:pt idx="21">
                  <c:v>18.625724870567879</c:v>
                </c:pt>
                <c:pt idx="22">
                  <c:v>6.6111204191309572</c:v>
                </c:pt>
                <c:pt idx="23">
                  <c:v>20.031642220754481</c:v>
                </c:pt>
                <c:pt idx="24">
                  <c:v>104.4684737173763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8372392"/>
        <c:axId val="86024184"/>
      </c:barChart>
      <c:lineChart>
        <c:grouping val="standard"/>
        <c:varyColors val="0"/>
        <c:ser>
          <c:idx val="1"/>
          <c:order val="1"/>
          <c:tx>
            <c:strRef>
              <c:f>'PAN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'PAN Dpto'!$N$7:$N$31</c:f>
              <c:strCache>
                <c:ptCount val="25"/>
                <c:pt idx="0">
                  <c:v>San Martín</c:v>
                </c:pt>
                <c:pt idx="1">
                  <c:v>Apurímac</c:v>
                </c:pt>
                <c:pt idx="2">
                  <c:v>Provincia Constitucional del Callao</c:v>
                </c:pt>
                <c:pt idx="3">
                  <c:v>Ancash</c:v>
                </c:pt>
                <c:pt idx="4">
                  <c:v>Ucayali</c:v>
                </c:pt>
                <c:pt idx="5">
                  <c:v>Arequipa</c:v>
                </c:pt>
                <c:pt idx="6">
                  <c:v>Lambayeque</c:v>
                </c:pt>
                <c:pt idx="7">
                  <c:v>Tumbes</c:v>
                </c:pt>
                <c:pt idx="8">
                  <c:v>Pasco</c:v>
                </c:pt>
                <c:pt idx="9">
                  <c:v>Ayacucho</c:v>
                </c:pt>
                <c:pt idx="10">
                  <c:v>Cajamarca</c:v>
                </c:pt>
                <c:pt idx="11">
                  <c:v>Loreto</c:v>
                </c:pt>
                <c:pt idx="12">
                  <c:v>Junín</c:v>
                </c:pt>
                <c:pt idx="13">
                  <c:v>Tacna</c:v>
                </c:pt>
                <c:pt idx="14">
                  <c:v>Amazonas</c:v>
                </c:pt>
                <c:pt idx="15">
                  <c:v>Ica</c:v>
                </c:pt>
                <c:pt idx="16">
                  <c:v>Piura</c:v>
                </c:pt>
                <c:pt idx="17">
                  <c:v>La Libertad</c:v>
                </c:pt>
                <c:pt idx="18">
                  <c:v>Cusco</c:v>
                </c:pt>
                <c:pt idx="19">
                  <c:v>Madre de Dios</c:v>
                </c:pt>
                <c:pt idx="20">
                  <c:v>Puno</c:v>
                </c:pt>
                <c:pt idx="21">
                  <c:v>Huánuco</c:v>
                </c:pt>
                <c:pt idx="22">
                  <c:v>Moquegua</c:v>
                </c:pt>
                <c:pt idx="23">
                  <c:v>Huancavelica</c:v>
                </c:pt>
                <c:pt idx="24">
                  <c:v>Lima</c:v>
                </c:pt>
              </c:strCache>
            </c:strRef>
          </c:cat>
          <c:val>
            <c:numRef>
              <c:f>'PAN Dpto'!$P$7:$P$31</c:f>
              <c:numCache>
                <c:formatCode>0%</c:formatCode>
                <c:ptCount val="25"/>
                <c:pt idx="0">
                  <c:v>0.45299558183359578</c:v>
                </c:pt>
                <c:pt idx="1">
                  <c:v>0.42856916089522368</c:v>
                </c:pt>
                <c:pt idx="2">
                  <c:v>0.40386306926809062</c:v>
                </c:pt>
                <c:pt idx="3">
                  <c:v>0.39224759338036413</c:v>
                </c:pt>
                <c:pt idx="4">
                  <c:v>0.38739507361501185</c:v>
                </c:pt>
                <c:pt idx="5">
                  <c:v>0.38710648247532309</c:v>
                </c:pt>
                <c:pt idx="6">
                  <c:v>0.37895871560394595</c:v>
                </c:pt>
                <c:pt idx="7">
                  <c:v>0.36841356029202227</c:v>
                </c:pt>
                <c:pt idx="8">
                  <c:v>0.3576724281080696</c:v>
                </c:pt>
                <c:pt idx="9">
                  <c:v>0.355975705056358</c:v>
                </c:pt>
                <c:pt idx="10">
                  <c:v>0.35578028457226618</c:v>
                </c:pt>
                <c:pt idx="11">
                  <c:v>0.34917830483214146</c:v>
                </c:pt>
                <c:pt idx="12">
                  <c:v>0.34651716087601259</c:v>
                </c:pt>
                <c:pt idx="13">
                  <c:v>0.34649409856341212</c:v>
                </c:pt>
                <c:pt idx="14">
                  <c:v>0.34610969768446775</c:v>
                </c:pt>
                <c:pt idx="15">
                  <c:v>0.33639700462019617</c:v>
                </c:pt>
                <c:pt idx="16">
                  <c:v>0.33090291983982606</c:v>
                </c:pt>
                <c:pt idx="17">
                  <c:v>0.31164782238042138</c:v>
                </c:pt>
                <c:pt idx="18">
                  <c:v>0.31049492522736222</c:v>
                </c:pt>
                <c:pt idx="19">
                  <c:v>0.30939145521426598</c:v>
                </c:pt>
                <c:pt idx="20">
                  <c:v>0.28138405559298252</c:v>
                </c:pt>
                <c:pt idx="21">
                  <c:v>0.28080719270475302</c:v>
                </c:pt>
                <c:pt idx="22">
                  <c:v>0.26880215343281483</c:v>
                </c:pt>
                <c:pt idx="23">
                  <c:v>0.26654250264906582</c:v>
                </c:pt>
                <c:pt idx="24">
                  <c:v>0.24395188102346044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025360"/>
        <c:axId val="86024576"/>
      </c:lineChart>
      <c:catAx>
        <c:axId val="248372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86024184"/>
        <c:crosses val="autoZero"/>
        <c:auto val="1"/>
        <c:lblAlgn val="ctr"/>
        <c:lblOffset val="100"/>
        <c:noMultiLvlLbl val="0"/>
      </c:catAx>
      <c:valAx>
        <c:axId val="8602418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4837239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8602457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86025360"/>
        <c:crosses val="max"/>
        <c:crossBetween val="between"/>
      </c:valAx>
      <c:catAx>
        <c:axId val="86025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8602457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'OSCE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'OSCE Dpto'!$N$7:$N$27</c:f>
              <c:strCache>
                <c:ptCount val="21"/>
                <c:pt idx="0">
                  <c:v>Piura</c:v>
                </c:pt>
                <c:pt idx="1">
                  <c:v>Lambayeque</c:v>
                </c:pt>
                <c:pt idx="2">
                  <c:v>La Libertad</c:v>
                </c:pt>
                <c:pt idx="3">
                  <c:v>Junín</c:v>
                </c:pt>
                <c:pt idx="4">
                  <c:v>Madre de Dios</c:v>
                </c:pt>
                <c:pt idx="5">
                  <c:v>Apurímac</c:v>
                </c:pt>
                <c:pt idx="6">
                  <c:v>Tumbes</c:v>
                </c:pt>
                <c:pt idx="7">
                  <c:v>Cusco</c:v>
                </c:pt>
                <c:pt idx="8">
                  <c:v>Ancash</c:v>
                </c:pt>
                <c:pt idx="9">
                  <c:v>Arequipa</c:v>
                </c:pt>
                <c:pt idx="10">
                  <c:v>Cajamarca</c:v>
                </c:pt>
                <c:pt idx="11">
                  <c:v>Lima</c:v>
                </c:pt>
                <c:pt idx="12">
                  <c:v>Tacna</c:v>
                </c:pt>
                <c:pt idx="13">
                  <c:v>Ucayali</c:v>
                </c:pt>
                <c:pt idx="14">
                  <c:v>Ica</c:v>
                </c:pt>
                <c:pt idx="15">
                  <c:v>Huancavelica</c:v>
                </c:pt>
                <c:pt idx="16">
                  <c:v>Ayacucho</c:v>
                </c:pt>
                <c:pt idx="17">
                  <c:v>Huánuco</c:v>
                </c:pt>
                <c:pt idx="18">
                  <c:v>San Martín</c:v>
                </c:pt>
                <c:pt idx="19">
                  <c:v>Loreto</c:v>
                </c:pt>
                <c:pt idx="20">
                  <c:v>Puno</c:v>
                </c:pt>
              </c:strCache>
            </c:strRef>
          </c:cat>
          <c:val>
            <c:numRef>
              <c:f>'OSCE Dpto'!$O$7:$O$27</c:f>
              <c:numCache>
                <c:formatCode>#,##0.0</c:formatCode>
                <c:ptCount val="21"/>
                <c:pt idx="0">
                  <c:v>0.22051246117324888</c:v>
                </c:pt>
                <c:pt idx="1">
                  <c:v>0.12566047084039866</c:v>
                </c:pt>
                <c:pt idx="2">
                  <c:v>0.1267891908254975</c:v>
                </c:pt>
                <c:pt idx="3">
                  <c:v>9.9660230710284403E-2</c:v>
                </c:pt>
                <c:pt idx="4">
                  <c:v>3.0907369900589995E-2</c:v>
                </c:pt>
                <c:pt idx="5">
                  <c:v>3.0791399691420605E-2</c:v>
                </c:pt>
                <c:pt idx="6">
                  <c:v>3.2222019675960653E-2</c:v>
                </c:pt>
                <c:pt idx="7">
                  <c:v>0.11863962038702071</c:v>
                </c:pt>
                <c:pt idx="8">
                  <c:v>0.10370736033618629</c:v>
                </c:pt>
                <c:pt idx="9">
                  <c:v>9.4386100840398668E-2</c:v>
                </c:pt>
                <c:pt idx="10">
                  <c:v>9.3679100846359137E-2</c:v>
                </c:pt>
                <c:pt idx="11">
                  <c:v>7.9663500629285586</c:v>
                </c:pt>
                <c:pt idx="12">
                  <c:v>3.4297699691420602E-2</c:v>
                </c:pt>
                <c:pt idx="13">
                  <c:v>3.305884969142061E-2</c:v>
                </c:pt>
                <c:pt idx="14">
                  <c:v>8.6189350226484246E-2</c:v>
                </c:pt>
                <c:pt idx="15">
                  <c:v>4.4753249855333382E-2</c:v>
                </c:pt>
                <c:pt idx="16">
                  <c:v>3.9849419984787221E-2</c:v>
                </c:pt>
                <c:pt idx="17">
                  <c:v>3.7437269921829809E-2</c:v>
                </c:pt>
                <c:pt idx="18">
                  <c:v>4.0077989921829815E-2</c:v>
                </c:pt>
                <c:pt idx="19">
                  <c:v>2.204151009102067E-2</c:v>
                </c:pt>
                <c:pt idx="20">
                  <c:v>3.6057289937289766E-2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730560"/>
        <c:axId val="256730952"/>
      </c:barChart>
      <c:lineChart>
        <c:grouping val="standard"/>
        <c:varyColors val="0"/>
        <c:ser>
          <c:idx val="1"/>
          <c:order val="1"/>
          <c:tx>
            <c:strRef>
              <c:f>'OSCE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'OSCE Dpto'!$N$7:$N$27</c:f>
              <c:strCache>
                <c:ptCount val="21"/>
                <c:pt idx="0">
                  <c:v>Piura</c:v>
                </c:pt>
                <c:pt idx="1">
                  <c:v>Lambayeque</c:v>
                </c:pt>
                <c:pt idx="2">
                  <c:v>La Libertad</c:v>
                </c:pt>
                <c:pt idx="3">
                  <c:v>Junín</c:v>
                </c:pt>
                <c:pt idx="4">
                  <c:v>Madre de Dios</c:v>
                </c:pt>
                <c:pt idx="5">
                  <c:v>Apurímac</c:v>
                </c:pt>
                <c:pt idx="6">
                  <c:v>Tumbes</c:v>
                </c:pt>
                <c:pt idx="7">
                  <c:v>Cusco</c:v>
                </c:pt>
                <c:pt idx="8">
                  <c:v>Ancash</c:v>
                </c:pt>
                <c:pt idx="9">
                  <c:v>Arequipa</c:v>
                </c:pt>
                <c:pt idx="10">
                  <c:v>Cajamarca</c:v>
                </c:pt>
                <c:pt idx="11">
                  <c:v>Lima</c:v>
                </c:pt>
                <c:pt idx="12">
                  <c:v>Tacna</c:v>
                </c:pt>
                <c:pt idx="13">
                  <c:v>Ucayali</c:v>
                </c:pt>
                <c:pt idx="14">
                  <c:v>Ica</c:v>
                </c:pt>
                <c:pt idx="15">
                  <c:v>Huancavelica</c:v>
                </c:pt>
                <c:pt idx="16">
                  <c:v>Ayacucho</c:v>
                </c:pt>
                <c:pt idx="17">
                  <c:v>Huánuco</c:v>
                </c:pt>
                <c:pt idx="18">
                  <c:v>San Martín</c:v>
                </c:pt>
                <c:pt idx="19">
                  <c:v>Loreto</c:v>
                </c:pt>
                <c:pt idx="20">
                  <c:v>Puno</c:v>
                </c:pt>
              </c:strCache>
            </c:strRef>
          </c:cat>
          <c:val>
            <c:numRef>
              <c:f>'OSCE Dpto'!$P$7:$P$27</c:f>
              <c:numCache>
                <c:formatCode>0%</c:formatCode>
                <c:ptCount val="21"/>
                <c:pt idx="0">
                  <c:v>0.23403525207329598</c:v>
                </c:pt>
                <c:pt idx="1">
                  <c:v>0.21272101224148238</c:v>
                </c:pt>
                <c:pt idx="2">
                  <c:v>0.19412936859015692</c:v>
                </c:pt>
                <c:pt idx="3">
                  <c:v>0.18355290018857029</c:v>
                </c:pt>
                <c:pt idx="4">
                  <c:v>0.18244231357596113</c:v>
                </c:pt>
                <c:pt idx="5">
                  <c:v>0.18023108620390887</c:v>
                </c:pt>
                <c:pt idx="6">
                  <c:v>0.17686234295509917</c:v>
                </c:pt>
                <c:pt idx="7">
                  <c:v>0.1727061415208215</c:v>
                </c:pt>
                <c:pt idx="8">
                  <c:v>0.1715322354111789</c:v>
                </c:pt>
                <c:pt idx="9">
                  <c:v>0.17055859087810613</c:v>
                </c:pt>
                <c:pt idx="10">
                  <c:v>0.16504102430424911</c:v>
                </c:pt>
                <c:pt idx="11">
                  <c:v>0.1459997552408385</c:v>
                </c:pt>
                <c:pt idx="12">
                  <c:v>0.1196162943365754</c:v>
                </c:pt>
                <c:pt idx="13">
                  <c:v>0.11394848939380672</c:v>
                </c:pt>
                <c:pt idx="14">
                  <c:v>0.10596873195141095</c:v>
                </c:pt>
                <c:pt idx="15">
                  <c:v>9.6106312395489848E-2</c:v>
                </c:pt>
                <c:pt idx="16">
                  <c:v>8.9530949816525637E-2</c:v>
                </c:pt>
                <c:pt idx="17">
                  <c:v>8.7309916652665437E-2</c:v>
                </c:pt>
                <c:pt idx="18">
                  <c:v>8.3219800000477198E-2</c:v>
                </c:pt>
                <c:pt idx="19">
                  <c:v>5.278821995904804E-2</c:v>
                </c:pt>
                <c:pt idx="20">
                  <c:v>4.526642781030079E-2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883240"/>
        <c:axId val="258880496"/>
      </c:lineChart>
      <c:catAx>
        <c:axId val="256730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56730952"/>
        <c:crosses val="autoZero"/>
        <c:auto val="1"/>
        <c:lblAlgn val="ctr"/>
        <c:lblOffset val="100"/>
        <c:noMultiLvlLbl val="0"/>
      </c:catAx>
      <c:valAx>
        <c:axId val="25673095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5673056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5888049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58883240"/>
        <c:crosses val="max"/>
        <c:crossBetween val="between"/>
      </c:valAx>
      <c:catAx>
        <c:axId val="258883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888049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'GSRN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'GSRN Dpto'!$N$7:$N$30</c:f>
              <c:strCache>
                <c:ptCount val="24"/>
                <c:pt idx="0">
                  <c:v>Tacna</c:v>
                </c:pt>
                <c:pt idx="1">
                  <c:v>Cajamarca</c:v>
                </c:pt>
                <c:pt idx="2">
                  <c:v>La Libertad</c:v>
                </c:pt>
                <c:pt idx="3">
                  <c:v>Ancash</c:v>
                </c:pt>
                <c:pt idx="4">
                  <c:v>Cusco</c:v>
                </c:pt>
                <c:pt idx="5">
                  <c:v>Junín</c:v>
                </c:pt>
                <c:pt idx="6">
                  <c:v>Loreto</c:v>
                </c:pt>
                <c:pt idx="7">
                  <c:v>Ica</c:v>
                </c:pt>
                <c:pt idx="8">
                  <c:v>Madre de Dios</c:v>
                </c:pt>
                <c:pt idx="9">
                  <c:v>Ayacucho</c:v>
                </c:pt>
                <c:pt idx="10">
                  <c:v>Lima</c:v>
                </c:pt>
                <c:pt idx="11">
                  <c:v>Apurímac</c:v>
                </c:pt>
                <c:pt idx="12">
                  <c:v>Puno</c:v>
                </c:pt>
                <c:pt idx="13">
                  <c:v>San Martín</c:v>
                </c:pt>
                <c:pt idx="14">
                  <c:v>Huánuco</c:v>
                </c:pt>
                <c:pt idx="15">
                  <c:v>Huancavelica</c:v>
                </c:pt>
                <c:pt idx="16">
                  <c:v>Piura</c:v>
                </c:pt>
                <c:pt idx="17">
                  <c:v>Lambayeque</c:v>
                </c:pt>
                <c:pt idx="18">
                  <c:v>Moquegua</c:v>
                </c:pt>
                <c:pt idx="19">
                  <c:v>Pasco</c:v>
                </c:pt>
                <c:pt idx="20">
                  <c:v>Tumbes</c:v>
                </c:pt>
                <c:pt idx="21">
                  <c:v>Amazonas</c:v>
                </c:pt>
                <c:pt idx="22">
                  <c:v>Ucayali</c:v>
                </c:pt>
                <c:pt idx="23">
                  <c:v>Arequipa</c:v>
                </c:pt>
              </c:strCache>
            </c:strRef>
          </c:cat>
          <c:val>
            <c:numRef>
              <c:f>'GSRN Dpto'!$O$7:$O$30</c:f>
              <c:numCache>
                <c:formatCode>#,##0.0</c:formatCode>
                <c:ptCount val="24"/>
                <c:pt idx="0">
                  <c:v>0.13773977017296093</c:v>
                </c:pt>
                <c:pt idx="1">
                  <c:v>0.66220545963185928</c:v>
                </c:pt>
                <c:pt idx="2">
                  <c:v>0.15455786038639913</c:v>
                </c:pt>
                <c:pt idx="3">
                  <c:v>0.19229026997012438</c:v>
                </c:pt>
                <c:pt idx="4">
                  <c:v>6.7765795911906714</c:v>
                </c:pt>
                <c:pt idx="5">
                  <c:v>0.12123905974312912</c:v>
                </c:pt>
                <c:pt idx="6">
                  <c:v>0.18885279959748313</c:v>
                </c:pt>
                <c:pt idx="7">
                  <c:v>0.24594314014588275</c:v>
                </c:pt>
                <c:pt idx="8">
                  <c:v>0.14388910976530048</c:v>
                </c:pt>
                <c:pt idx="9">
                  <c:v>0.1952526801893289</c:v>
                </c:pt>
                <c:pt idx="10">
                  <c:v>16.842813921047167</c:v>
                </c:pt>
                <c:pt idx="11">
                  <c:v>7.624934045349277E-2</c:v>
                </c:pt>
                <c:pt idx="12">
                  <c:v>0.39398673972678988</c:v>
                </c:pt>
                <c:pt idx="13">
                  <c:v>0.72052978215006225</c:v>
                </c:pt>
                <c:pt idx="14">
                  <c:v>0.35299874016246735</c:v>
                </c:pt>
                <c:pt idx="15">
                  <c:v>0.77071733003482246</c:v>
                </c:pt>
                <c:pt idx="16">
                  <c:v>0.28110128018150965</c:v>
                </c:pt>
                <c:pt idx="17">
                  <c:v>0.90863729979807784</c:v>
                </c:pt>
                <c:pt idx="18">
                  <c:v>0.10942380021120542</c:v>
                </c:pt>
                <c:pt idx="19">
                  <c:v>0.13271789013338486</c:v>
                </c:pt>
                <c:pt idx="20">
                  <c:v>6.5833931049647645E-2</c:v>
                </c:pt>
                <c:pt idx="21">
                  <c:v>0.1121354</c:v>
                </c:pt>
                <c:pt idx="22">
                  <c:v>2.6125829999999999E-2</c:v>
                </c:pt>
                <c:pt idx="23">
                  <c:v>0.14925962028529244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8876968"/>
        <c:axId val="258877360"/>
      </c:barChart>
      <c:lineChart>
        <c:grouping val="standard"/>
        <c:varyColors val="0"/>
        <c:ser>
          <c:idx val="1"/>
          <c:order val="1"/>
          <c:tx>
            <c:strRef>
              <c:f>'GSRN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'GSRN Dpto'!$N$7:$N$30</c:f>
              <c:strCache>
                <c:ptCount val="24"/>
                <c:pt idx="0">
                  <c:v>Tacna</c:v>
                </c:pt>
                <c:pt idx="1">
                  <c:v>Cajamarca</c:v>
                </c:pt>
                <c:pt idx="2">
                  <c:v>La Libertad</c:v>
                </c:pt>
                <c:pt idx="3">
                  <c:v>Ancash</c:v>
                </c:pt>
                <c:pt idx="4">
                  <c:v>Cusco</c:v>
                </c:pt>
                <c:pt idx="5">
                  <c:v>Junín</c:v>
                </c:pt>
                <c:pt idx="6">
                  <c:v>Loreto</c:v>
                </c:pt>
                <c:pt idx="7">
                  <c:v>Ica</c:v>
                </c:pt>
                <c:pt idx="8">
                  <c:v>Madre de Dios</c:v>
                </c:pt>
                <c:pt idx="9">
                  <c:v>Ayacucho</c:v>
                </c:pt>
                <c:pt idx="10">
                  <c:v>Lima</c:v>
                </c:pt>
                <c:pt idx="11">
                  <c:v>Apurímac</c:v>
                </c:pt>
                <c:pt idx="12">
                  <c:v>Puno</c:v>
                </c:pt>
                <c:pt idx="13">
                  <c:v>San Martín</c:v>
                </c:pt>
                <c:pt idx="14">
                  <c:v>Huánuco</c:v>
                </c:pt>
                <c:pt idx="15">
                  <c:v>Huancavelica</c:v>
                </c:pt>
                <c:pt idx="16">
                  <c:v>Piura</c:v>
                </c:pt>
                <c:pt idx="17">
                  <c:v>Lambayeque</c:v>
                </c:pt>
                <c:pt idx="18">
                  <c:v>Moquegua</c:v>
                </c:pt>
                <c:pt idx="19">
                  <c:v>Pasco</c:v>
                </c:pt>
                <c:pt idx="20">
                  <c:v>Tumbes</c:v>
                </c:pt>
                <c:pt idx="21">
                  <c:v>Amazonas</c:v>
                </c:pt>
                <c:pt idx="22">
                  <c:v>Ucayali</c:v>
                </c:pt>
                <c:pt idx="23">
                  <c:v>Arequipa</c:v>
                </c:pt>
              </c:strCache>
            </c:strRef>
          </c:cat>
          <c:val>
            <c:numRef>
              <c:f>'GSRN Dpto'!$P$7:$P$30</c:f>
              <c:numCache>
                <c:formatCode>0%</c:formatCode>
                <c:ptCount val="24"/>
                <c:pt idx="0">
                  <c:v>0.1918594971207947</c:v>
                </c:pt>
                <c:pt idx="1">
                  <c:v>0.18355819432334172</c:v>
                </c:pt>
                <c:pt idx="2">
                  <c:v>0.16365113574401532</c:v>
                </c:pt>
                <c:pt idx="3">
                  <c:v>0.15860142424367654</c:v>
                </c:pt>
                <c:pt idx="4">
                  <c:v>0.15780750330970758</c:v>
                </c:pt>
                <c:pt idx="5">
                  <c:v>0.13023154814235899</c:v>
                </c:pt>
                <c:pt idx="6">
                  <c:v>0.12642839853542259</c:v>
                </c:pt>
                <c:pt idx="7">
                  <c:v>0.12608479273270087</c:v>
                </c:pt>
                <c:pt idx="8">
                  <c:v>0.11915848181540423</c:v>
                </c:pt>
                <c:pt idx="9">
                  <c:v>0.11092698473593426</c:v>
                </c:pt>
                <c:pt idx="10">
                  <c:v>0.10820963520497208</c:v>
                </c:pt>
                <c:pt idx="11">
                  <c:v>0.10391605479931798</c:v>
                </c:pt>
                <c:pt idx="12">
                  <c:v>9.9895167326687434E-2</c:v>
                </c:pt>
                <c:pt idx="13">
                  <c:v>9.6747223200926796E-2</c:v>
                </c:pt>
                <c:pt idx="14">
                  <c:v>8.1476671890532662E-2</c:v>
                </c:pt>
                <c:pt idx="15">
                  <c:v>7.7813230842829748E-2</c:v>
                </c:pt>
                <c:pt idx="16">
                  <c:v>7.428963474865577E-2</c:v>
                </c:pt>
                <c:pt idx="17">
                  <c:v>7.2892002633027503E-2</c:v>
                </c:pt>
                <c:pt idx="18">
                  <c:v>6.3396784043710755E-2</c:v>
                </c:pt>
                <c:pt idx="19">
                  <c:v>5.2351368045744612E-2</c:v>
                </c:pt>
                <c:pt idx="20">
                  <c:v>4.8200536119065454E-2</c:v>
                </c:pt>
                <c:pt idx="21">
                  <c:v>3.7999054559378923E-2</c:v>
                </c:pt>
                <c:pt idx="22">
                  <c:v>3.6740280834487653E-2</c:v>
                </c:pt>
                <c:pt idx="23">
                  <c:v>1.9888575231038038E-2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878536"/>
        <c:axId val="258882456"/>
      </c:lineChart>
      <c:catAx>
        <c:axId val="258876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58877360"/>
        <c:crosses val="autoZero"/>
        <c:auto val="1"/>
        <c:lblAlgn val="ctr"/>
        <c:lblOffset val="100"/>
        <c:noMultiLvlLbl val="0"/>
      </c:catAx>
      <c:valAx>
        <c:axId val="25887736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5887696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5888245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58878536"/>
        <c:crosses val="max"/>
        <c:crossBetween val="between"/>
      </c:valAx>
      <c:catAx>
        <c:axId val="258878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888245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'GIRS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'GIRS Dpto'!$N$7:$N$31</c:f>
              <c:strCache>
                <c:ptCount val="25"/>
                <c:pt idx="0">
                  <c:v>Provincia Constitucional del Callao</c:v>
                </c:pt>
                <c:pt idx="1">
                  <c:v>Ucayali</c:v>
                </c:pt>
                <c:pt idx="2">
                  <c:v>Arequipa</c:v>
                </c:pt>
                <c:pt idx="3">
                  <c:v>Tumbes</c:v>
                </c:pt>
                <c:pt idx="4">
                  <c:v>Lima</c:v>
                </c:pt>
                <c:pt idx="5">
                  <c:v>Loreto</c:v>
                </c:pt>
                <c:pt idx="6">
                  <c:v>Piura</c:v>
                </c:pt>
                <c:pt idx="7">
                  <c:v>La Libertad</c:v>
                </c:pt>
                <c:pt idx="8">
                  <c:v>Ica</c:v>
                </c:pt>
                <c:pt idx="9">
                  <c:v>Huancavelica</c:v>
                </c:pt>
                <c:pt idx="10">
                  <c:v>Moquegua</c:v>
                </c:pt>
                <c:pt idx="11">
                  <c:v>Tacna</c:v>
                </c:pt>
                <c:pt idx="12">
                  <c:v>Huánuco</c:v>
                </c:pt>
                <c:pt idx="13">
                  <c:v>Cajamarca</c:v>
                </c:pt>
                <c:pt idx="14">
                  <c:v>Junín</c:v>
                </c:pt>
                <c:pt idx="15">
                  <c:v>Lambayeque</c:v>
                </c:pt>
                <c:pt idx="16">
                  <c:v>Cusco</c:v>
                </c:pt>
                <c:pt idx="17">
                  <c:v>Pasco</c:v>
                </c:pt>
                <c:pt idx="18">
                  <c:v>Ayacucho</c:v>
                </c:pt>
                <c:pt idx="19">
                  <c:v>Madre de Dios</c:v>
                </c:pt>
                <c:pt idx="20">
                  <c:v>San Martín</c:v>
                </c:pt>
                <c:pt idx="21">
                  <c:v>Puno</c:v>
                </c:pt>
                <c:pt idx="22">
                  <c:v>Ancash</c:v>
                </c:pt>
                <c:pt idx="23">
                  <c:v>Amazonas</c:v>
                </c:pt>
                <c:pt idx="24">
                  <c:v>Apurímac</c:v>
                </c:pt>
              </c:strCache>
            </c:strRef>
          </c:cat>
          <c:val>
            <c:numRef>
              <c:f>'GIRS Dpto'!$O$7:$O$31</c:f>
              <c:numCache>
                <c:formatCode>#,##0.0</c:formatCode>
                <c:ptCount val="25"/>
                <c:pt idx="0">
                  <c:v>28.850520438014399</c:v>
                </c:pt>
                <c:pt idx="1">
                  <c:v>3.5359747950941181</c:v>
                </c:pt>
                <c:pt idx="2">
                  <c:v>7.4692767881911166</c:v>
                </c:pt>
                <c:pt idx="3">
                  <c:v>2.0144258704580444</c:v>
                </c:pt>
                <c:pt idx="4">
                  <c:v>110.04472337622653</c:v>
                </c:pt>
                <c:pt idx="5">
                  <c:v>3.3262175984838205</c:v>
                </c:pt>
                <c:pt idx="6">
                  <c:v>10.012027657132435</c:v>
                </c:pt>
                <c:pt idx="7">
                  <c:v>4.6838361564556443</c:v>
                </c:pt>
                <c:pt idx="8">
                  <c:v>5.8469406559163062</c:v>
                </c:pt>
                <c:pt idx="9">
                  <c:v>1.1366614715496473</c:v>
                </c:pt>
                <c:pt idx="10">
                  <c:v>0.39666507987929972</c:v>
                </c:pt>
                <c:pt idx="11">
                  <c:v>1.7180764175359715</c:v>
                </c:pt>
                <c:pt idx="12">
                  <c:v>2.1420594814457861</c:v>
                </c:pt>
                <c:pt idx="13">
                  <c:v>1.7455263773522849</c:v>
                </c:pt>
                <c:pt idx="14">
                  <c:v>4.7691455256279207</c:v>
                </c:pt>
                <c:pt idx="15">
                  <c:v>8.7355615616742401</c:v>
                </c:pt>
                <c:pt idx="16">
                  <c:v>5.5460529034036643</c:v>
                </c:pt>
                <c:pt idx="17">
                  <c:v>1.645477842179873</c:v>
                </c:pt>
                <c:pt idx="18">
                  <c:v>2.4562210221859972</c:v>
                </c:pt>
                <c:pt idx="19">
                  <c:v>0.62915161991003399</c:v>
                </c:pt>
                <c:pt idx="20">
                  <c:v>2.2616642527424826</c:v>
                </c:pt>
                <c:pt idx="21">
                  <c:v>2.5362142101671825</c:v>
                </c:pt>
                <c:pt idx="22">
                  <c:v>1.8286126725158165</c:v>
                </c:pt>
                <c:pt idx="23">
                  <c:v>0.52897857174695417</c:v>
                </c:pt>
                <c:pt idx="24">
                  <c:v>9.7846740000000001E-2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8878928"/>
        <c:axId val="258881280"/>
      </c:barChart>
      <c:lineChart>
        <c:grouping val="standard"/>
        <c:varyColors val="0"/>
        <c:ser>
          <c:idx val="1"/>
          <c:order val="1"/>
          <c:tx>
            <c:strRef>
              <c:f>'GIRS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'GIRS Dpto'!$N$7:$N$31</c:f>
              <c:strCache>
                <c:ptCount val="25"/>
                <c:pt idx="0">
                  <c:v>Provincia Constitucional del Callao</c:v>
                </c:pt>
                <c:pt idx="1">
                  <c:v>Ucayali</c:v>
                </c:pt>
                <c:pt idx="2">
                  <c:v>Arequipa</c:v>
                </c:pt>
                <c:pt idx="3">
                  <c:v>Tumbes</c:v>
                </c:pt>
                <c:pt idx="4">
                  <c:v>Lima</c:v>
                </c:pt>
                <c:pt idx="5">
                  <c:v>Loreto</c:v>
                </c:pt>
                <c:pt idx="6">
                  <c:v>Piura</c:v>
                </c:pt>
                <c:pt idx="7">
                  <c:v>La Libertad</c:v>
                </c:pt>
                <c:pt idx="8">
                  <c:v>Ica</c:v>
                </c:pt>
                <c:pt idx="9">
                  <c:v>Huancavelica</c:v>
                </c:pt>
                <c:pt idx="10">
                  <c:v>Moquegua</c:v>
                </c:pt>
                <c:pt idx="11">
                  <c:v>Tacna</c:v>
                </c:pt>
                <c:pt idx="12">
                  <c:v>Huánuco</c:v>
                </c:pt>
                <c:pt idx="13">
                  <c:v>Cajamarca</c:v>
                </c:pt>
                <c:pt idx="14">
                  <c:v>Junín</c:v>
                </c:pt>
                <c:pt idx="15">
                  <c:v>Lambayeque</c:v>
                </c:pt>
                <c:pt idx="16">
                  <c:v>Cusco</c:v>
                </c:pt>
                <c:pt idx="17">
                  <c:v>Pasco</c:v>
                </c:pt>
                <c:pt idx="18">
                  <c:v>Ayacucho</c:v>
                </c:pt>
                <c:pt idx="19">
                  <c:v>Madre de Dios</c:v>
                </c:pt>
                <c:pt idx="20">
                  <c:v>San Martín</c:v>
                </c:pt>
                <c:pt idx="21">
                  <c:v>Puno</c:v>
                </c:pt>
                <c:pt idx="22">
                  <c:v>Ancash</c:v>
                </c:pt>
                <c:pt idx="23">
                  <c:v>Amazonas</c:v>
                </c:pt>
                <c:pt idx="24">
                  <c:v>Apurímac</c:v>
                </c:pt>
              </c:strCache>
            </c:strRef>
          </c:cat>
          <c:val>
            <c:numRef>
              <c:f>'GIRS Dpto'!$P$7:$P$31</c:f>
              <c:numCache>
                <c:formatCode>0%</c:formatCode>
                <c:ptCount val="25"/>
                <c:pt idx="0">
                  <c:v>0.37391642417530208</c:v>
                </c:pt>
                <c:pt idx="1">
                  <c:v>0.25032841999618116</c:v>
                </c:pt>
                <c:pt idx="2">
                  <c:v>0.23281382526216982</c:v>
                </c:pt>
                <c:pt idx="3">
                  <c:v>0.23207692708219596</c:v>
                </c:pt>
                <c:pt idx="4">
                  <c:v>0.23028660341357471</c:v>
                </c:pt>
                <c:pt idx="5">
                  <c:v>0.21590640572935149</c:v>
                </c:pt>
                <c:pt idx="6">
                  <c:v>0.17718875032815629</c:v>
                </c:pt>
                <c:pt idx="7">
                  <c:v>0.17699850284621371</c:v>
                </c:pt>
                <c:pt idx="8">
                  <c:v>0.17677144214962992</c:v>
                </c:pt>
                <c:pt idx="9">
                  <c:v>0.17523559349478013</c:v>
                </c:pt>
                <c:pt idx="10">
                  <c:v>0.17058457124298151</c:v>
                </c:pt>
                <c:pt idx="11">
                  <c:v>0.16727173413895127</c:v>
                </c:pt>
                <c:pt idx="12">
                  <c:v>0.16130165172565283</c:v>
                </c:pt>
                <c:pt idx="13">
                  <c:v>0.15294888327992856</c:v>
                </c:pt>
                <c:pt idx="14">
                  <c:v>0.15211349092354221</c:v>
                </c:pt>
                <c:pt idx="15">
                  <c:v>0.15163839415897362</c:v>
                </c:pt>
                <c:pt idx="16">
                  <c:v>0.13511812876975104</c:v>
                </c:pt>
                <c:pt idx="17">
                  <c:v>0.13485031881649678</c:v>
                </c:pt>
                <c:pt idx="18">
                  <c:v>0.12583818942650596</c:v>
                </c:pt>
                <c:pt idx="19">
                  <c:v>0.11674926277526358</c:v>
                </c:pt>
                <c:pt idx="20">
                  <c:v>0.11658708594189612</c:v>
                </c:pt>
                <c:pt idx="21">
                  <c:v>0.10432403080290152</c:v>
                </c:pt>
                <c:pt idx="22">
                  <c:v>9.6369218796864345E-2</c:v>
                </c:pt>
                <c:pt idx="23">
                  <c:v>7.533455047191448E-2</c:v>
                </c:pt>
                <c:pt idx="24">
                  <c:v>1.3243272470900715E-2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879320"/>
        <c:axId val="258882064"/>
      </c:lineChart>
      <c:catAx>
        <c:axId val="25887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58881280"/>
        <c:crosses val="autoZero"/>
        <c:auto val="1"/>
        <c:lblAlgn val="ctr"/>
        <c:lblOffset val="100"/>
        <c:noMultiLvlLbl val="0"/>
      </c:catAx>
      <c:valAx>
        <c:axId val="25888128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5887892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5888206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58879320"/>
        <c:crosses val="max"/>
        <c:crossBetween val="between"/>
      </c:valAx>
      <c:catAx>
        <c:axId val="2588793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888206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'MSA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'MSA Dpto'!$N$7:$N$31</c:f>
              <c:strCache>
                <c:ptCount val="25"/>
                <c:pt idx="0">
                  <c:v>Tumbes</c:v>
                </c:pt>
                <c:pt idx="1">
                  <c:v>Provincia Constitucional del Callao</c:v>
                </c:pt>
                <c:pt idx="2">
                  <c:v>Junín</c:v>
                </c:pt>
                <c:pt idx="3">
                  <c:v>Moquegua</c:v>
                </c:pt>
                <c:pt idx="4">
                  <c:v>Loreto</c:v>
                </c:pt>
                <c:pt idx="5">
                  <c:v>Ica</c:v>
                </c:pt>
                <c:pt idx="6">
                  <c:v>Lambayeque</c:v>
                </c:pt>
                <c:pt idx="7">
                  <c:v>San Martín</c:v>
                </c:pt>
                <c:pt idx="8">
                  <c:v>Amazonas</c:v>
                </c:pt>
                <c:pt idx="9">
                  <c:v>Huánuco</c:v>
                </c:pt>
                <c:pt idx="10">
                  <c:v>Madre de Dios</c:v>
                </c:pt>
                <c:pt idx="11">
                  <c:v>Arequipa</c:v>
                </c:pt>
                <c:pt idx="12">
                  <c:v>Pasco</c:v>
                </c:pt>
                <c:pt idx="13">
                  <c:v>Piura</c:v>
                </c:pt>
                <c:pt idx="14">
                  <c:v>Ucayali</c:v>
                </c:pt>
                <c:pt idx="15">
                  <c:v>Ayacucho</c:v>
                </c:pt>
                <c:pt idx="16">
                  <c:v>Tacna</c:v>
                </c:pt>
                <c:pt idx="17">
                  <c:v>Ancash</c:v>
                </c:pt>
                <c:pt idx="18">
                  <c:v>Cajamarca</c:v>
                </c:pt>
                <c:pt idx="19">
                  <c:v>Lima</c:v>
                </c:pt>
                <c:pt idx="20">
                  <c:v>Apurímac</c:v>
                </c:pt>
                <c:pt idx="21">
                  <c:v>Puno</c:v>
                </c:pt>
                <c:pt idx="22">
                  <c:v>Cusco</c:v>
                </c:pt>
                <c:pt idx="23">
                  <c:v>La Libertad</c:v>
                </c:pt>
                <c:pt idx="24">
                  <c:v>Huancavelica</c:v>
                </c:pt>
              </c:strCache>
            </c:strRef>
          </c:cat>
          <c:val>
            <c:numRef>
              <c:f>'MSA Dpto'!$O$7:$O$31</c:f>
              <c:numCache>
                <c:formatCode>#,##0.0</c:formatCode>
                <c:ptCount val="25"/>
                <c:pt idx="0">
                  <c:v>0.3040098894385585</c:v>
                </c:pt>
                <c:pt idx="1">
                  <c:v>0.77232502103108835</c:v>
                </c:pt>
                <c:pt idx="2">
                  <c:v>0.25532419661551459</c:v>
                </c:pt>
                <c:pt idx="3">
                  <c:v>8.6026869960527205E-2</c:v>
                </c:pt>
                <c:pt idx="4">
                  <c:v>0.17343063870155229</c:v>
                </c:pt>
                <c:pt idx="5">
                  <c:v>0.16453859988053116</c:v>
                </c:pt>
                <c:pt idx="6">
                  <c:v>0.18394973010266841</c:v>
                </c:pt>
                <c:pt idx="7">
                  <c:v>8.9052369752200961E-2</c:v>
                </c:pt>
                <c:pt idx="8">
                  <c:v>0.18800121094499245</c:v>
                </c:pt>
                <c:pt idx="9">
                  <c:v>0.14526575030034722</c:v>
                </c:pt>
                <c:pt idx="10">
                  <c:v>7.3027350228003662E-2</c:v>
                </c:pt>
                <c:pt idx="11">
                  <c:v>0.17826842991742314</c:v>
                </c:pt>
                <c:pt idx="12">
                  <c:v>9.4815539564998691E-2</c:v>
                </c:pt>
                <c:pt idx="13">
                  <c:v>0.48388296018121513</c:v>
                </c:pt>
                <c:pt idx="14">
                  <c:v>7.1813309928103405E-2</c:v>
                </c:pt>
                <c:pt idx="15">
                  <c:v>0.21287875963229808</c:v>
                </c:pt>
                <c:pt idx="16">
                  <c:v>0.26860912042813734</c:v>
                </c:pt>
                <c:pt idx="17">
                  <c:v>0.1525385599518182</c:v>
                </c:pt>
                <c:pt idx="18">
                  <c:v>0.47345098063373159</c:v>
                </c:pt>
                <c:pt idx="19">
                  <c:v>1.5415269196729464</c:v>
                </c:pt>
                <c:pt idx="20">
                  <c:v>0.12977104018007246</c:v>
                </c:pt>
                <c:pt idx="21">
                  <c:v>0.62808533992240523</c:v>
                </c:pt>
                <c:pt idx="22">
                  <c:v>1.7299103789214727</c:v>
                </c:pt>
                <c:pt idx="23">
                  <c:v>0.15182405009341696</c:v>
                </c:pt>
                <c:pt idx="24">
                  <c:v>0.10709688972302593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8878144"/>
        <c:axId val="258877752"/>
      </c:barChart>
      <c:lineChart>
        <c:grouping val="standard"/>
        <c:varyColors val="0"/>
        <c:ser>
          <c:idx val="1"/>
          <c:order val="1"/>
          <c:tx>
            <c:strRef>
              <c:f>'MSA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'MSA Dpto'!$N$7:$N$31</c:f>
              <c:strCache>
                <c:ptCount val="25"/>
                <c:pt idx="0">
                  <c:v>Tumbes</c:v>
                </c:pt>
                <c:pt idx="1">
                  <c:v>Provincia Constitucional del Callao</c:v>
                </c:pt>
                <c:pt idx="2">
                  <c:v>Junín</c:v>
                </c:pt>
                <c:pt idx="3">
                  <c:v>Moquegua</c:v>
                </c:pt>
                <c:pt idx="4">
                  <c:v>Loreto</c:v>
                </c:pt>
                <c:pt idx="5">
                  <c:v>Ica</c:v>
                </c:pt>
                <c:pt idx="6">
                  <c:v>Lambayeque</c:v>
                </c:pt>
                <c:pt idx="7">
                  <c:v>San Martín</c:v>
                </c:pt>
                <c:pt idx="8">
                  <c:v>Amazonas</c:v>
                </c:pt>
                <c:pt idx="9">
                  <c:v>Huánuco</c:v>
                </c:pt>
                <c:pt idx="10">
                  <c:v>Madre de Dios</c:v>
                </c:pt>
                <c:pt idx="11">
                  <c:v>Arequipa</c:v>
                </c:pt>
                <c:pt idx="12">
                  <c:v>Pasco</c:v>
                </c:pt>
                <c:pt idx="13">
                  <c:v>Piura</c:v>
                </c:pt>
                <c:pt idx="14">
                  <c:v>Ucayali</c:v>
                </c:pt>
                <c:pt idx="15">
                  <c:v>Ayacucho</c:v>
                </c:pt>
                <c:pt idx="16">
                  <c:v>Tacna</c:v>
                </c:pt>
                <c:pt idx="17">
                  <c:v>Ancash</c:v>
                </c:pt>
                <c:pt idx="18">
                  <c:v>Cajamarca</c:v>
                </c:pt>
                <c:pt idx="19">
                  <c:v>Lima</c:v>
                </c:pt>
                <c:pt idx="20">
                  <c:v>Apurímac</c:v>
                </c:pt>
                <c:pt idx="21">
                  <c:v>Puno</c:v>
                </c:pt>
                <c:pt idx="22">
                  <c:v>Cusco</c:v>
                </c:pt>
                <c:pt idx="23">
                  <c:v>La Libertad</c:v>
                </c:pt>
                <c:pt idx="24">
                  <c:v>Huancavelica</c:v>
                </c:pt>
              </c:strCache>
            </c:strRef>
          </c:cat>
          <c:val>
            <c:numRef>
              <c:f>'MSA Dpto'!$P$7:$P$31</c:f>
              <c:numCache>
                <c:formatCode>0%</c:formatCode>
                <c:ptCount val="25"/>
                <c:pt idx="0">
                  <c:v>0.25640259416885125</c:v>
                </c:pt>
                <c:pt idx="1">
                  <c:v>0.20723732615116924</c:v>
                </c:pt>
                <c:pt idx="2">
                  <c:v>0.20357161096193785</c:v>
                </c:pt>
                <c:pt idx="3">
                  <c:v>0.18348601987541183</c:v>
                </c:pt>
                <c:pt idx="4">
                  <c:v>0.17540322335136171</c:v>
                </c:pt>
                <c:pt idx="5">
                  <c:v>0.1687198143189842</c:v>
                </c:pt>
                <c:pt idx="6">
                  <c:v>0.16847265289881319</c:v>
                </c:pt>
                <c:pt idx="7">
                  <c:v>0.16360838239102735</c:v>
                </c:pt>
                <c:pt idx="8">
                  <c:v>0.16128997773268283</c:v>
                </c:pt>
                <c:pt idx="9">
                  <c:v>0.16126859416825759</c:v>
                </c:pt>
                <c:pt idx="10">
                  <c:v>0.15699235804070308</c:v>
                </c:pt>
                <c:pt idx="11">
                  <c:v>0.15563545512655427</c:v>
                </c:pt>
                <c:pt idx="12">
                  <c:v>0.14656205926906996</c:v>
                </c:pt>
                <c:pt idx="13">
                  <c:v>0.14539420379258622</c:v>
                </c:pt>
                <c:pt idx="14">
                  <c:v>0.14508296263513834</c:v>
                </c:pt>
                <c:pt idx="15">
                  <c:v>0.13383037594578481</c:v>
                </c:pt>
                <c:pt idx="16">
                  <c:v>0.12687303559085231</c:v>
                </c:pt>
                <c:pt idx="17">
                  <c:v>0.10529377125745458</c:v>
                </c:pt>
                <c:pt idx="18">
                  <c:v>0.10464131291781714</c:v>
                </c:pt>
                <c:pt idx="19">
                  <c:v>9.7264030457208453E-2</c:v>
                </c:pt>
                <c:pt idx="20">
                  <c:v>6.4958370903003965E-2</c:v>
                </c:pt>
                <c:pt idx="21">
                  <c:v>5.7758351653706401E-2</c:v>
                </c:pt>
                <c:pt idx="22">
                  <c:v>5.6807497524114708E-2</c:v>
                </c:pt>
                <c:pt idx="23">
                  <c:v>5.1610885008024923E-2</c:v>
                </c:pt>
                <c:pt idx="24">
                  <c:v>2.6349339333995796E-2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879712"/>
        <c:axId val="258884024"/>
      </c:lineChart>
      <c:catAx>
        <c:axId val="25887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58877752"/>
        <c:crosses val="autoZero"/>
        <c:auto val="1"/>
        <c:lblAlgn val="ctr"/>
        <c:lblOffset val="100"/>
        <c:noMultiLvlLbl val="0"/>
      </c:catAx>
      <c:valAx>
        <c:axId val="25887775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5887814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5888402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58879712"/>
        <c:crosses val="max"/>
        <c:crossBetween val="between"/>
      </c:valAx>
      <c:catAx>
        <c:axId val="258879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888402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'MSV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'MSV Dpto'!$N$7:$N$31</c:f>
              <c:strCache>
                <c:ptCount val="25"/>
                <c:pt idx="0">
                  <c:v>La Libertad</c:v>
                </c:pt>
                <c:pt idx="1">
                  <c:v>Ica</c:v>
                </c:pt>
                <c:pt idx="2">
                  <c:v>Lima</c:v>
                </c:pt>
                <c:pt idx="3">
                  <c:v>Huánuco</c:v>
                </c:pt>
                <c:pt idx="4">
                  <c:v>Lambayeque</c:v>
                </c:pt>
                <c:pt idx="5">
                  <c:v>Huancavelica</c:v>
                </c:pt>
                <c:pt idx="6">
                  <c:v>Tumbes</c:v>
                </c:pt>
                <c:pt idx="7">
                  <c:v>Provincia Constitucional del Callao</c:v>
                </c:pt>
                <c:pt idx="8">
                  <c:v>Ayacucho</c:v>
                </c:pt>
                <c:pt idx="9">
                  <c:v>Madre de Dios</c:v>
                </c:pt>
                <c:pt idx="10">
                  <c:v>Ancash</c:v>
                </c:pt>
                <c:pt idx="11">
                  <c:v>Piura</c:v>
                </c:pt>
                <c:pt idx="12">
                  <c:v>San Martín</c:v>
                </c:pt>
                <c:pt idx="13">
                  <c:v>Tacna</c:v>
                </c:pt>
                <c:pt idx="14">
                  <c:v>Loreto</c:v>
                </c:pt>
                <c:pt idx="15">
                  <c:v>Arequipa</c:v>
                </c:pt>
                <c:pt idx="16">
                  <c:v>Pasco</c:v>
                </c:pt>
                <c:pt idx="17">
                  <c:v>Moquegua</c:v>
                </c:pt>
                <c:pt idx="18">
                  <c:v>Amazonas</c:v>
                </c:pt>
                <c:pt idx="19">
                  <c:v>Puno</c:v>
                </c:pt>
                <c:pt idx="20">
                  <c:v>Apurímac</c:v>
                </c:pt>
                <c:pt idx="21">
                  <c:v>Cusco</c:v>
                </c:pt>
                <c:pt idx="22">
                  <c:v>Cajamarca</c:v>
                </c:pt>
                <c:pt idx="23">
                  <c:v>Ucayali</c:v>
                </c:pt>
                <c:pt idx="24">
                  <c:v>Junín</c:v>
                </c:pt>
              </c:strCache>
            </c:strRef>
          </c:cat>
          <c:val>
            <c:numRef>
              <c:f>'MSV Dpto'!$O$7:$O$31</c:f>
              <c:numCache>
                <c:formatCode>#,##0.0</c:formatCode>
                <c:ptCount val="25"/>
                <c:pt idx="0">
                  <c:v>1.7808032573187305</c:v>
                </c:pt>
                <c:pt idx="1">
                  <c:v>2.7166960067600012</c:v>
                </c:pt>
                <c:pt idx="2">
                  <c:v>4.1912430905239546</c:v>
                </c:pt>
                <c:pt idx="3">
                  <c:v>0.50370588954180184</c:v>
                </c:pt>
                <c:pt idx="4">
                  <c:v>0.65747887745784039</c:v>
                </c:pt>
                <c:pt idx="5">
                  <c:v>0.40363785988258361</c:v>
                </c:pt>
                <c:pt idx="6">
                  <c:v>0.17203267964862537</c:v>
                </c:pt>
                <c:pt idx="7">
                  <c:v>4.2154269832428897</c:v>
                </c:pt>
                <c:pt idx="8">
                  <c:v>0.9221597106717343</c:v>
                </c:pt>
                <c:pt idx="9">
                  <c:v>4.9111339995972794E-2</c:v>
                </c:pt>
                <c:pt idx="10">
                  <c:v>1.946132610503893</c:v>
                </c:pt>
                <c:pt idx="11">
                  <c:v>1.045129531831726</c:v>
                </c:pt>
                <c:pt idx="12">
                  <c:v>0.27008846024295796</c:v>
                </c:pt>
                <c:pt idx="13">
                  <c:v>0.73895387084719544</c:v>
                </c:pt>
                <c:pt idx="14">
                  <c:v>0.1639418797866988</c:v>
                </c:pt>
                <c:pt idx="15">
                  <c:v>1.5107607614647762</c:v>
                </c:pt>
                <c:pt idx="16">
                  <c:v>0.10480567024053511</c:v>
                </c:pt>
                <c:pt idx="17">
                  <c:v>0.76898725884964603</c:v>
                </c:pt>
                <c:pt idx="18">
                  <c:v>0.22379560013703975</c:v>
                </c:pt>
                <c:pt idx="19">
                  <c:v>0.19863308058907442</c:v>
                </c:pt>
                <c:pt idx="20">
                  <c:v>9.6636210289913288E-2</c:v>
                </c:pt>
                <c:pt idx="21">
                  <c:v>0.58862524054170617</c:v>
                </c:pt>
                <c:pt idx="22">
                  <c:v>0.43034696113243287</c:v>
                </c:pt>
                <c:pt idx="23">
                  <c:v>0.11388984003805214</c:v>
                </c:pt>
                <c:pt idx="24">
                  <c:v>0.37043147966446432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532224"/>
        <c:axId val="260535752"/>
      </c:barChart>
      <c:lineChart>
        <c:grouping val="standard"/>
        <c:varyColors val="0"/>
        <c:ser>
          <c:idx val="1"/>
          <c:order val="1"/>
          <c:tx>
            <c:strRef>
              <c:f>'MSV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'MSV Dpto'!$N$7:$N$31</c:f>
              <c:strCache>
                <c:ptCount val="25"/>
                <c:pt idx="0">
                  <c:v>La Libertad</c:v>
                </c:pt>
                <c:pt idx="1">
                  <c:v>Ica</c:v>
                </c:pt>
                <c:pt idx="2">
                  <c:v>Lima</c:v>
                </c:pt>
                <c:pt idx="3">
                  <c:v>Huánuco</c:v>
                </c:pt>
                <c:pt idx="4">
                  <c:v>Lambayeque</c:v>
                </c:pt>
                <c:pt idx="5">
                  <c:v>Huancavelica</c:v>
                </c:pt>
                <c:pt idx="6">
                  <c:v>Tumbes</c:v>
                </c:pt>
                <c:pt idx="7">
                  <c:v>Provincia Constitucional del Callao</c:v>
                </c:pt>
                <c:pt idx="8">
                  <c:v>Ayacucho</c:v>
                </c:pt>
                <c:pt idx="9">
                  <c:v>Madre de Dios</c:v>
                </c:pt>
                <c:pt idx="10">
                  <c:v>Ancash</c:v>
                </c:pt>
                <c:pt idx="11">
                  <c:v>Piura</c:v>
                </c:pt>
                <c:pt idx="12">
                  <c:v>San Martín</c:v>
                </c:pt>
                <c:pt idx="13">
                  <c:v>Tacna</c:v>
                </c:pt>
                <c:pt idx="14">
                  <c:v>Loreto</c:v>
                </c:pt>
                <c:pt idx="15">
                  <c:v>Arequipa</c:v>
                </c:pt>
                <c:pt idx="16">
                  <c:v>Pasco</c:v>
                </c:pt>
                <c:pt idx="17">
                  <c:v>Moquegua</c:v>
                </c:pt>
                <c:pt idx="18">
                  <c:v>Amazonas</c:v>
                </c:pt>
                <c:pt idx="19">
                  <c:v>Puno</c:v>
                </c:pt>
                <c:pt idx="20">
                  <c:v>Apurímac</c:v>
                </c:pt>
                <c:pt idx="21">
                  <c:v>Cusco</c:v>
                </c:pt>
                <c:pt idx="22">
                  <c:v>Cajamarca</c:v>
                </c:pt>
                <c:pt idx="23">
                  <c:v>Ucayali</c:v>
                </c:pt>
                <c:pt idx="24">
                  <c:v>Junín</c:v>
                </c:pt>
              </c:strCache>
            </c:strRef>
          </c:cat>
          <c:val>
            <c:numRef>
              <c:f>'MSV Dpto'!$P$7:$P$31</c:f>
              <c:numCache>
                <c:formatCode>0%</c:formatCode>
                <c:ptCount val="25"/>
                <c:pt idx="0">
                  <c:v>0.43280726995276764</c:v>
                </c:pt>
                <c:pt idx="1">
                  <c:v>0.38259632792610865</c:v>
                </c:pt>
                <c:pt idx="2">
                  <c:v>0.32164601149262989</c:v>
                </c:pt>
                <c:pt idx="3">
                  <c:v>0.29761795538902697</c:v>
                </c:pt>
                <c:pt idx="4">
                  <c:v>0.28829218878805102</c:v>
                </c:pt>
                <c:pt idx="5">
                  <c:v>0.2546034430577449</c:v>
                </c:pt>
                <c:pt idx="6">
                  <c:v>0.24848615407638538</c:v>
                </c:pt>
                <c:pt idx="7">
                  <c:v>0.24595138703073569</c:v>
                </c:pt>
                <c:pt idx="8">
                  <c:v>0.21020481861730483</c:v>
                </c:pt>
                <c:pt idx="9">
                  <c:v>0.20743265273390046</c:v>
                </c:pt>
                <c:pt idx="10">
                  <c:v>0.19913936017014436</c:v>
                </c:pt>
                <c:pt idx="11">
                  <c:v>0.19865405876575012</c:v>
                </c:pt>
                <c:pt idx="12">
                  <c:v>0.18449698701905295</c:v>
                </c:pt>
                <c:pt idx="13">
                  <c:v>0.18101844809423823</c:v>
                </c:pt>
                <c:pt idx="14">
                  <c:v>0.1743888162106117</c:v>
                </c:pt>
                <c:pt idx="15">
                  <c:v>0.17383282705160988</c:v>
                </c:pt>
                <c:pt idx="16">
                  <c:v>0.13072504850851172</c:v>
                </c:pt>
                <c:pt idx="17">
                  <c:v>0.12382038739671873</c:v>
                </c:pt>
                <c:pt idx="18">
                  <c:v>9.4093716382609785E-2</c:v>
                </c:pt>
                <c:pt idx="19">
                  <c:v>7.3075549074999385E-2</c:v>
                </c:pt>
                <c:pt idx="20">
                  <c:v>6.9022018980309172E-2</c:v>
                </c:pt>
                <c:pt idx="21">
                  <c:v>4.8839492856199263E-2</c:v>
                </c:pt>
                <c:pt idx="22">
                  <c:v>4.0519920446545475E-2</c:v>
                </c:pt>
                <c:pt idx="23">
                  <c:v>3.7363557550441899E-2</c:v>
                </c:pt>
                <c:pt idx="24">
                  <c:v>3.1865405193848853E-2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534184"/>
        <c:axId val="260533008"/>
      </c:lineChart>
      <c:catAx>
        <c:axId val="26053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60535752"/>
        <c:crosses val="autoZero"/>
        <c:auto val="1"/>
        <c:lblAlgn val="ctr"/>
        <c:lblOffset val="100"/>
        <c:noMultiLvlLbl val="0"/>
      </c:catAx>
      <c:valAx>
        <c:axId val="26053575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6053222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6053300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0534184"/>
        <c:crosses val="max"/>
        <c:crossBetween val="between"/>
      </c:valAx>
      <c:catAx>
        <c:axId val="260534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053300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'MIA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'MIA Dpto'!$N$7:$N$31</c:f>
              <c:strCache>
                <c:ptCount val="25"/>
                <c:pt idx="0">
                  <c:v>San Martín</c:v>
                </c:pt>
                <c:pt idx="1">
                  <c:v>Tacna</c:v>
                </c:pt>
                <c:pt idx="2">
                  <c:v>Provincia Constitucional del Callao</c:v>
                </c:pt>
                <c:pt idx="3">
                  <c:v>Junín</c:v>
                </c:pt>
                <c:pt idx="4">
                  <c:v>Piura</c:v>
                </c:pt>
                <c:pt idx="5">
                  <c:v>Ica</c:v>
                </c:pt>
                <c:pt idx="6">
                  <c:v>Amazonas</c:v>
                </c:pt>
                <c:pt idx="7">
                  <c:v>Cajamarca</c:v>
                </c:pt>
                <c:pt idx="8">
                  <c:v>Lima</c:v>
                </c:pt>
                <c:pt idx="9">
                  <c:v>Arequipa</c:v>
                </c:pt>
                <c:pt idx="10">
                  <c:v>Lambayeque</c:v>
                </c:pt>
                <c:pt idx="11">
                  <c:v>Huánuco</c:v>
                </c:pt>
                <c:pt idx="12">
                  <c:v>Ucayali</c:v>
                </c:pt>
                <c:pt idx="13">
                  <c:v>Pasco</c:v>
                </c:pt>
                <c:pt idx="14">
                  <c:v>Moquegua</c:v>
                </c:pt>
                <c:pt idx="15">
                  <c:v>Ancash</c:v>
                </c:pt>
                <c:pt idx="16">
                  <c:v>Huancavelica</c:v>
                </c:pt>
                <c:pt idx="17">
                  <c:v>Tumbes</c:v>
                </c:pt>
                <c:pt idx="18">
                  <c:v>Madre de Dios</c:v>
                </c:pt>
                <c:pt idx="19">
                  <c:v>Ayacucho</c:v>
                </c:pt>
                <c:pt idx="20">
                  <c:v>Cusco</c:v>
                </c:pt>
                <c:pt idx="21">
                  <c:v>Apurímac</c:v>
                </c:pt>
                <c:pt idx="22">
                  <c:v>Loreto</c:v>
                </c:pt>
                <c:pt idx="23">
                  <c:v>Puno</c:v>
                </c:pt>
                <c:pt idx="24">
                  <c:v>La Libertad</c:v>
                </c:pt>
              </c:strCache>
            </c:strRef>
          </c:cat>
          <c:val>
            <c:numRef>
              <c:f>'MIA Dpto'!$O$7:$O$31</c:f>
              <c:numCache>
                <c:formatCode>#,##0.0</c:formatCode>
                <c:ptCount val="25"/>
                <c:pt idx="0">
                  <c:v>0.40109317056912069</c:v>
                </c:pt>
                <c:pt idx="1">
                  <c:v>0.19139421002496396</c:v>
                </c:pt>
                <c:pt idx="2">
                  <c:v>0.2289944712519327</c:v>
                </c:pt>
                <c:pt idx="3">
                  <c:v>4.7598810184105909E-2</c:v>
                </c:pt>
                <c:pt idx="4">
                  <c:v>6.0254349859482262E-2</c:v>
                </c:pt>
                <c:pt idx="5">
                  <c:v>5.7539450006834483E-2</c:v>
                </c:pt>
                <c:pt idx="6">
                  <c:v>9.5173140021238112E-2</c:v>
                </c:pt>
                <c:pt idx="7">
                  <c:v>5.4711449940676685E-2</c:v>
                </c:pt>
                <c:pt idx="8">
                  <c:v>1.110774148795455</c:v>
                </c:pt>
                <c:pt idx="9">
                  <c:v>4.7705530086995039E-2</c:v>
                </c:pt>
                <c:pt idx="10">
                  <c:v>3.8621069996122588E-2</c:v>
                </c:pt>
                <c:pt idx="11">
                  <c:v>1.7870909995884414E-2</c:v>
                </c:pt>
                <c:pt idx="12">
                  <c:v>2.6183349819619985E-2</c:v>
                </c:pt>
                <c:pt idx="13">
                  <c:v>0.42154553831903768</c:v>
                </c:pt>
                <c:pt idx="14">
                  <c:v>2.1216029946038228E-2</c:v>
                </c:pt>
                <c:pt idx="15">
                  <c:v>3.2877570091358797E-2</c:v>
                </c:pt>
                <c:pt idx="16">
                  <c:v>6.4547210127371996E-2</c:v>
                </c:pt>
                <c:pt idx="17">
                  <c:v>1.0859739954396628E-2</c:v>
                </c:pt>
                <c:pt idx="18">
                  <c:v>1.1058320020929782E-2</c:v>
                </c:pt>
                <c:pt idx="19">
                  <c:v>0.19542843008294764</c:v>
                </c:pt>
                <c:pt idx="20">
                  <c:v>0.72670834024150222</c:v>
                </c:pt>
                <c:pt idx="21">
                  <c:v>3.9291700000000006E-2</c:v>
                </c:pt>
                <c:pt idx="22">
                  <c:v>1.7851659993232724E-2</c:v>
                </c:pt>
                <c:pt idx="23">
                  <c:v>5.6311609895510761E-2</c:v>
                </c:pt>
                <c:pt idx="24">
                  <c:v>3.0988730146725648E-2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532616"/>
        <c:axId val="260533400"/>
      </c:barChart>
      <c:lineChart>
        <c:grouping val="standard"/>
        <c:varyColors val="0"/>
        <c:ser>
          <c:idx val="1"/>
          <c:order val="1"/>
          <c:tx>
            <c:strRef>
              <c:f>'MIA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'MIA Dpto'!$N$7:$N$31</c:f>
              <c:strCache>
                <c:ptCount val="25"/>
                <c:pt idx="0">
                  <c:v>San Martín</c:v>
                </c:pt>
                <c:pt idx="1">
                  <c:v>Tacna</c:v>
                </c:pt>
                <c:pt idx="2">
                  <c:v>Provincia Constitucional del Callao</c:v>
                </c:pt>
                <c:pt idx="3">
                  <c:v>Junín</c:v>
                </c:pt>
                <c:pt idx="4">
                  <c:v>Piura</c:v>
                </c:pt>
                <c:pt idx="5">
                  <c:v>Ica</c:v>
                </c:pt>
                <c:pt idx="6">
                  <c:v>Amazonas</c:v>
                </c:pt>
                <c:pt idx="7">
                  <c:v>Cajamarca</c:v>
                </c:pt>
                <c:pt idx="8">
                  <c:v>Lima</c:v>
                </c:pt>
                <c:pt idx="9">
                  <c:v>Arequipa</c:v>
                </c:pt>
                <c:pt idx="10">
                  <c:v>Lambayeque</c:v>
                </c:pt>
                <c:pt idx="11">
                  <c:v>Huánuco</c:v>
                </c:pt>
                <c:pt idx="12">
                  <c:v>Ucayali</c:v>
                </c:pt>
                <c:pt idx="13">
                  <c:v>Pasco</c:v>
                </c:pt>
                <c:pt idx="14">
                  <c:v>Moquegua</c:v>
                </c:pt>
                <c:pt idx="15">
                  <c:v>Ancash</c:v>
                </c:pt>
                <c:pt idx="16">
                  <c:v>Huancavelica</c:v>
                </c:pt>
                <c:pt idx="17">
                  <c:v>Tumbes</c:v>
                </c:pt>
                <c:pt idx="18">
                  <c:v>Madre de Dios</c:v>
                </c:pt>
                <c:pt idx="19">
                  <c:v>Ayacucho</c:v>
                </c:pt>
                <c:pt idx="20">
                  <c:v>Cusco</c:v>
                </c:pt>
                <c:pt idx="21">
                  <c:v>Apurímac</c:v>
                </c:pt>
                <c:pt idx="22">
                  <c:v>Loreto</c:v>
                </c:pt>
                <c:pt idx="23">
                  <c:v>Puno</c:v>
                </c:pt>
                <c:pt idx="24">
                  <c:v>La Libertad</c:v>
                </c:pt>
              </c:strCache>
            </c:strRef>
          </c:cat>
          <c:val>
            <c:numRef>
              <c:f>'MIA Dpto'!$P$7:$P$31</c:f>
              <c:numCache>
                <c:formatCode>0%</c:formatCode>
                <c:ptCount val="25"/>
                <c:pt idx="0">
                  <c:v>0.2022270924225921</c:v>
                </c:pt>
                <c:pt idx="1">
                  <c:v>0.18996284002537281</c:v>
                </c:pt>
                <c:pt idx="2">
                  <c:v>0.16341760217909623</c:v>
                </c:pt>
                <c:pt idx="3">
                  <c:v>0.1518240397817823</c:v>
                </c:pt>
                <c:pt idx="4">
                  <c:v>0.15116115967858873</c:v>
                </c:pt>
                <c:pt idx="5">
                  <c:v>0.15003102862932932</c:v>
                </c:pt>
                <c:pt idx="6">
                  <c:v>0.13515379506100408</c:v>
                </c:pt>
                <c:pt idx="7">
                  <c:v>0.1340966910310703</c:v>
                </c:pt>
                <c:pt idx="8">
                  <c:v>0.13194958249190411</c:v>
                </c:pt>
                <c:pt idx="9">
                  <c:v>0.12563509497121536</c:v>
                </c:pt>
                <c:pt idx="10">
                  <c:v>0.11996580043152504</c:v>
                </c:pt>
                <c:pt idx="11">
                  <c:v>0.11726472785656251</c:v>
                </c:pt>
                <c:pt idx="12">
                  <c:v>0.11119281212016455</c:v>
                </c:pt>
                <c:pt idx="13">
                  <c:v>0.11100311441855994</c:v>
                </c:pt>
                <c:pt idx="14">
                  <c:v>0.106940485939575</c:v>
                </c:pt>
                <c:pt idx="15">
                  <c:v>0.10646329882959041</c:v>
                </c:pt>
                <c:pt idx="16">
                  <c:v>0.1061628253317785</c:v>
                </c:pt>
                <c:pt idx="17">
                  <c:v>0.10453214444644407</c:v>
                </c:pt>
                <c:pt idx="18">
                  <c:v>9.6265615252755496E-2</c:v>
                </c:pt>
                <c:pt idx="19">
                  <c:v>9.6112736568402829E-2</c:v>
                </c:pt>
                <c:pt idx="20">
                  <c:v>8.9560392582495776E-2</c:v>
                </c:pt>
                <c:pt idx="21">
                  <c:v>3.6542600187866793E-2</c:v>
                </c:pt>
                <c:pt idx="22">
                  <c:v>3.5141478035631772E-2</c:v>
                </c:pt>
                <c:pt idx="23">
                  <c:v>3.3004611426214886E-2</c:v>
                </c:pt>
                <c:pt idx="24">
                  <c:v>2.4825103739960722E-2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537712"/>
        <c:axId val="260536536"/>
      </c:lineChart>
      <c:catAx>
        <c:axId val="260532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60533400"/>
        <c:crosses val="autoZero"/>
        <c:auto val="1"/>
        <c:lblAlgn val="ctr"/>
        <c:lblOffset val="100"/>
        <c:noMultiLvlLbl val="0"/>
      </c:catAx>
      <c:valAx>
        <c:axId val="26053340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6053261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6053653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0537712"/>
        <c:crosses val="max"/>
        <c:crossBetween val="between"/>
      </c:valAx>
      <c:catAx>
        <c:axId val="260537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053653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'RRHH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'RRHH Dpto'!$N$7:$N$30</c:f>
              <c:strCache>
                <c:ptCount val="24"/>
                <c:pt idx="0">
                  <c:v>Huánuco</c:v>
                </c:pt>
                <c:pt idx="1">
                  <c:v>La Libertad</c:v>
                </c:pt>
                <c:pt idx="2">
                  <c:v>Junín</c:v>
                </c:pt>
                <c:pt idx="3">
                  <c:v>Ucayali</c:v>
                </c:pt>
                <c:pt idx="4">
                  <c:v>San Martín</c:v>
                </c:pt>
                <c:pt idx="5">
                  <c:v>Moquegua</c:v>
                </c:pt>
                <c:pt idx="6">
                  <c:v>Ancash</c:v>
                </c:pt>
                <c:pt idx="7">
                  <c:v>Amazonas</c:v>
                </c:pt>
                <c:pt idx="8">
                  <c:v>Puno</c:v>
                </c:pt>
                <c:pt idx="9">
                  <c:v>Tacna</c:v>
                </c:pt>
                <c:pt idx="10">
                  <c:v>Huancavelica</c:v>
                </c:pt>
                <c:pt idx="11">
                  <c:v>Lima</c:v>
                </c:pt>
                <c:pt idx="12">
                  <c:v>Ayacucho</c:v>
                </c:pt>
                <c:pt idx="13">
                  <c:v>Apurímac</c:v>
                </c:pt>
                <c:pt idx="14">
                  <c:v>Cajamarca</c:v>
                </c:pt>
                <c:pt idx="15">
                  <c:v>Tumbes</c:v>
                </c:pt>
                <c:pt idx="16">
                  <c:v>Madre de Dios</c:v>
                </c:pt>
                <c:pt idx="17">
                  <c:v>Ica</c:v>
                </c:pt>
                <c:pt idx="18">
                  <c:v>Cusco</c:v>
                </c:pt>
                <c:pt idx="19">
                  <c:v>Piura</c:v>
                </c:pt>
                <c:pt idx="20">
                  <c:v>Arequipa</c:v>
                </c:pt>
                <c:pt idx="21">
                  <c:v>Lambayeque</c:v>
                </c:pt>
                <c:pt idx="22">
                  <c:v>Pasco</c:v>
                </c:pt>
                <c:pt idx="23">
                  <c:v>Loreto</c:v>
                </c:pt>
              </c:strCache>
            </c:strRef>
          </c:cat>
          <c:val>
            <c:numRef>
              <c:f>'RRHH Dpto'!$O$7:$O$30</c:f>
              <c:numCache>
                <c:formatCode>#,##0.0</c:formatCode>
                <c:ptCount val="24"/>
                <c:pt idx="0">
                  <c:v>8.976637860198089</c:v>
                </c:pt>
                <c:pt idx="1">
                  <c:v>93.453462203248847</c:v>
                </c:pt>
                <c:pt idx="2">
                  <c:v>7.2056636498885869</c:v>
                </c:pt>
                <c:pt idx="3">
                  <c:v>7.6048519999999994E-2</c:v>
                </c:pt>
                <c:pt idx="4">
                  <c:v>4.0776615795430491</c:v>
                </c:pt>
                <c:pt idx="5">
                  <c:v>5.8366376000678875</c:v>
                </c:pt>
                <c:pt idx="6">
                  <c:v>15.488523559712219</c:v>
                </c:pt>
                <c:pt idx="7">
                  <c:v>5.7309022325604033</c:v>
                </c:pt>
                <c:pt idx="8">
                  <c:v>8.5699467701071796</c:v>
                </c:pt>
                <c:pt idx="9">
                  <c:v>5.2062217373029984</c:v>
                </c:pt>
                <c:pt idx="10">
                  <c:v>8.0158418269946967</c:v>
                </c:pt>
                <c:pt idx="11">
                  <c:v>10.239093894790621</c:v>
                </c:pt>
                <c:pt idx="12">
                  <c:v>16.687484959799299</c:v>
                </c:pt>
                <c:pt idx="13">
                  <c:v>13.516474450175155</c:v>
                </c:pt>
                <c:pt idx="14">
                  <c:v>6.6267532182000597</c:v>
                </c:pt>
                <c:pt idx="15">
                  <c:v>0.13411926963976442</c:v>
                </c:pt>
                <c:pt idx="16">
                  <c:v>0.14778026983628767</c:v>
                </c:pt>
                <c:pt idx="17">
                  <c:v>1.3175026372882164</c:v>
                </c:pt>
                <c:pt idx="18">
                  <c:v>6.7633034089016819</c:v>
                </c:pt>
                <c:pt idx="19">
                  <c:v>3.3730497964856134</c:v>
                </c:pt>
                <c:pt idx="20">
                  <c:v>1.8992573172651159</c:v>
                </c:pt>
                <c:pt idx="21">
                  <c:v>0.32575265999999997</c:v>
                </c:pt>
                <c:pt idx="22">
                  <c:v>5.0358999999999994E-3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534576"/>
        <c:axId val="260531048"/>
      </c:barChart>
      <c:lineChart>
        <c:grouping val="standard"/>
        <c:varyColors val="0"/>
        <c:ser>
          <c:idx val="1"/>
          <c:order val="1"/>
          <c:tx>
            <c:strRef>
              <c:f>'RRHH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'RRHH Dpto'!$N$7:$N$30</c:f>
              <c:strCache>
                <c:ptCount val="24"/>
                <c:pt idx="0">
                  <c:v>Huánuco</c:v>
                </c:pt>
                <c:pt idx="1">
                  <c:v>La Libertad</c:v>
                </c:pt>
                <c:pt idx="2">
                  <c:v>Junín</c:v>
                </c:pt>
                <c:pt idx="3">
                  <c:v>Ucayali</c:v>
                </c:pt>
                <c:pt idx="4">
                  <c:v>San Martín</c:v>
                </c:pt>
                <c:pt idx="5">
                  <c:v>Moquegua</c:v>
                </c:pt>
                <c:pt idx="6">
                  <c:v>Ancash</c:v>
                </c:pt>
                <c:pt idx="7">
                  <c:v>Amazonas</c:v>
                </c:pt>
                <c:pt idx="8">
                  <c:v>Puno</c:v>
                </c:pt>
                <c:pt idx="9">
                  <c:v>Tacna</c:v>
                </c:pt>
                <c:pt idx="10">
                  <c:v>Huancavelica</c:v>
                </c:pt>
                <c:pt idx="11">
                  <c:v>Lima</c:v>
                </c:pt>
                <c:pt idx="12">
                  <c:v>Ayacucho</c:v>
                </c:pt>
                <c:pt idx="13">
                  <c:v>Apurímac</c:v>
                </c:pt>
                <c:pt idx="14">
                  <c:v>Cajamarca</c:v>
                </c:pt>
                <c:pt idx="15">
                  <c:v>Tumbes</c:v>
                </c:pt>
                <c:pt idx="16">
                  <c:v>Madre de Dios</c:v>
                </c:pt>
                <c:pt idx="17">
                  <c:v>Ica</c:v>
                </c:pt>
                <c:pt idx="18">
                  <c:v>Cusco</c:v>
                </c:pt>
                <c:pt idx="19">
                  <c:v>Piura</c:v>
                </c:pt>
                <c:pt idx="20">
                  <c:v>Arequipa</c:v>
                </c:pt>
                <c:pt idx="21">
                  <c:v>Lambayeque</c:v>
                </c:pt>
                <c:pt idx="22">
                  <c:v>Pasco</c:v>
                </c:pt>
                <c:pt idx="23">
                  <c:v>Loreto</c:v>
                </c:pt>
              </c:strCache>
            </c:strRef>
          </c:cat>
          <c:val>
            <c:numRef>
              <c:f>'RRHH Dpto'!$P$7:$P$30</c:f>
              <c:numCache>
                <c:formatCode>0%</c:formatCode>
                <c:ptCount val="24"/>
                <c:pt idx="0">
                  <c:v>0.30879039854619084</c:v>
                </c:pt>
                <c:pt idx="1">
                  <c:v>0.28435952628623062</c:v>
                </c:pt>
                <c:pt idx="2">
                  <c:v>0.22204974454269669</c:v>
                </c:pt>
                <c:pt idx="3">
                  <c:v>0.21914231704646309</c:v>
                </c:pt>
                <c:pt idx="4">
                  <c:v>0.19901947099782816</c:v>
                </c:pt>
                <c:pt idx="5">
                  <c:v>0.1944549933031928</c:v>
                </c:pt>
                <c:pt idx="6">
                  <c:v>0.18281939358435187</c:v>
                </c:pt>
                <c:pt idx="7">
                  <c:v>0.1827337606768159</c:v>
                </c:pt>
                <c:pt idx="8">
                  <c:v>0.15230854843359601</c:v>
                </c:pt>
                <c:pt idx="9">
                  <c:v>0.14405714827702557</c:v>
                </c:pt>
                <c:pt idx="10">
                  <c:v>0.1417251675004888</c:v>
                </c:pt>
                <c:pt idx="11">
                  <c:v>0.13038210781673254</c:v>
                </c:pt>
                <c:pt idx="12">
                  <c:v>0.1299934893733298</c:v>
                </c:pt>
                <c:pt idx="13">
                  <c:v>0.12159067084852607</c:v>
                </c:pt>
                <c:pt idx="14">
                  <c:v>0.11112413684336236</c:v>
                </c:pt>
                <c:pt idx="15">
                  <c:v>5.2546048423086696E-2</c:v>
                </c:pt>
                <c:pt idx="16">
                  <c:v>5.0833732869286087E-2</c:v>
                </c:pt>
                <c:pt idx="17">
                  <c:v>4.4831899167602322E-2</c:v>
                </c:pt>
                <c:pt idx="18">
                  <c:v>3.8260704477357653E-2</c:v>
                </c:pt>
                <c:pt idx="19">
                  <c:v>2.6833871302099618E-2</c:v>
                </c:pt>
                <c:pt idx="20">
                  <c:v>1.1116082694470215E-2</c:v>
                </c:pt>
                <c:pt idx="21">
                  <c:v>8.8460324707433594E-3</c:v>
                </c:pt>
                <c:pt idx="22">
                  <c:v>6.86132264021199E-4</c:v>
                </c:pt>
                <c:pt idx="2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531832"/>
        <c:axId val="260535360"/>
      </c:lineChart>
      <c:catAx>
        <c:axId val="26053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60531048"/>
        <c:crosses val="autoZero"/>
        <c:auto val="1"/>
        <c:lblAlgn val="ctr"/>
        <c:lblOffset val="100"/>
        <c:noMultiLvlLbl val="0"/>
      </c:catAx>
      <c:valAx>
        <c:axId val="26053104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6053457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6053536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0531832"/>
        <c:crosses val="max"/>
        <c:crossBetween val="between"/>
      </c:valAx>
      <c:catAx>
        <c:axId val="260531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053536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'ER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'ER Dpto'!$N$7:$N$30</c:f>
              <c:strCache>
                <c:ptCount val="24"/>
                <c:pt idx="0">
                  <c:v>Ucayali</c:v>
                </c:pt>
                <c:pt idx="1">
                  <c:v>Tumbes</c:v>
                </c:pt>
                <c:pt idx="2">
                  <c:v>Piura</c:v>
                </c:pt>
                <c:pt idx="3">
                  <c:v>Amazonas</c:v>
                </c:pt>
                <c:pt idx="4">
                  <c:v>La Libertad</c:v>
                </c:pt>
                <c:pt idx="5">
                  <c:v>Huánuco</c:v>
                </c:pt>
                <c:pt idx="6">
                  <c:v>Lambayeque</c:v>
                </c:pt>
                <c:pt idx="7">
                  <c:v>San Martín</c:v>
                </c:pt>
                <c:pt idx="8">
                  <c:v>Ica</c:v>
                </c:pt>
                <c:pt idx="9">
                  <c:v>Cusco</c:v>
                </c:pt>
                <c:pt idx="10">
                  <c:v>Loreto</c:v>
                </c:pt>
                <c:pt idx="11">
                  <c:v>Pasco</c:v>
                </c:pt>
                <c:pt idx="12">
                  <c:v>Puno</c:v>
                </c:pt>
                <c:pt idx="13">
                  <c:v>Lima</c:v>
                </c:pt>
                <c:pt idx="14">
                  <c:v>Cajamarca</c:v>
                </c:pt>
                <c:pt idx="15">
                  <c:v>Ancash</c:v>
                </c:pt>
                <c:pt idx="16">
                  <c:v>Moquegua</c:v>
                </c:pt>
                <c:pt idx="17">
                  <c:v>Junín</c:v>
                </c:pt>
                <c:pt idx="18">
                  <c:v>Madre de Dios</c:v>
                </c:pt>
                <c:pt idx="19">
                  <c:v>Arequipa</c:v>
                </c:pt>
                <c:pt idx="20">
                  <c:v>Ayacucho</c:v>
                </c:pt>
                <c:pt idx="21">
                  <c:v>Apurímac</c:v>
                </c:pt>
                <c:pt idx="22">
                  <c:v>Huancavelica</c:v>
                </c:pt>
                <c:pt idx="23">
                  <c:v>Tacna</c:v>
                </c:pt>
              </c:strCache>
            </c:strRef>
          </c:cat>
          <c:val>
            <c:numRef>
              <c:f>'ER Dpto'!$O$7:$O$30</c:f>
              <c:numCache>
                <c:formatCode>#,##0.0</c:formatCode>
                <c:ptCount val="24"/>
                <c:pt idx="0">
                  <c:v>2.2298594618897938</c:v>
                </c:pt>
                <c:pt idx="1">
                  <c:v>0.26461773999403954</c:v>
                </c:pt>
                <c:pt idx="2">
                  <c:v>1.7278862688253782</c:v>
                </c:pt>
                <c:pt idx="3">
                  <c:v>3.4722779033971123</c:v>
                </c:pt>
                <c:pt idx="4">
                  <c:v>3.5629958141299438</c:v>
                </c:pt>
                <c:pt idx="5">
                  <c:v>5.7221057303697034</c:v>
                </c:pt>
                <c:pt idx="6">
                  <c:v>2.0182363559778218</c:v>
                </c:pt>
                <c:pt idx="7">
                  <c:v>1.7736817649890428</c:v>
                </c:pt>
                <c:pt idx="8">
                  <c:v>0.78689050005561334</c:v>
                </c:pt>
                <c:pt idx="9">
                  <c:v>6.1100674499999998</c:v>
                </c:pt>
                <c:pt idx="10">
                  <c:v>2.5210518193746969</c:v>
                </c:pt>
                <c:pt idx="11">
                  <c:v>1.4642137100000001</c:v>
                </c:pt>
                <c:pt idx="12">
                  <c:v>2.7870496699100271</c:v>
                </c:pt>
                <c:pt idx="13">
                  <c:v>3.4187263909033394</c:v>
                </c:pt>
                <c:pt idx="14">
                  <c:v>4.3631427355371528</c:v>
                </c:pt>
                <c:pt idx="15">
                  <c:v>1.6856994790340423</c:v>
                </c:pt>
                <c:pt idx="16">
                  <c:v>0.2589870106188813</c:v>
                </c:pt>
                <c:pt idx="17">
                  <c:v>0.78432979073692266</c:v>
                </c:pt>
                <c:pt idx="18">
                  <c:v>0.45486227903251647</c:v>
                </c:pt>
                <c:pt idx="19">
                  <c:v>0.63149243996815452</c:v>
                </c:pt>
                <c:pt idx="20">
                  <c:v>1.4020369070653653</c:v>
                </c:pt>
                <c:pt idx="21">
                  <c:v>0.27746655999999997</c:v>
                </c:pt>
                <c:pt idx="22">
                  <c:v>0.89695459330553295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541960"/>
        <c:axId val="259538040"/>
      </c:barChart>
      <c:lineChart>
        <c:grouping val="standard"/>
        <c:varyColors val="0"/>
        <c:ser>
          <c:idx val="1"/>
          <c:order val="1"/>
          <c:tx>
            <c:strRef>
              <c:f>'ER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'ER Dpto'!$N$7:$N$30</c:f>
              <c:strCache>
                <c:ptCount val="24"/>
                <c:pt idx="0">
                  <c:v>Ucayali</c:v>
                </c:pt>
                <c:pt idx="1">
                  <c:v>Tumbes</c:v>
                </c:pt>
                <c:pt idx="2">
                  <c:v>Piura</c:v>
                </c:pt>
                <c:pt idx="3">
                  <c:v>Amazonas</c:v>
                </c:pt>
                <c:pt idx="4">
                  <c:v>La Libertad</c:v>
                </c:pt>
                <c:pt idx="5">
                  <c:v>Huánuco</c:v>
                </c:pt>
                <c:pt idx="6">
                  <c:v>Lambayeque</c:v>
                </c:pt>
                <c:pt idx="7">
                  <c:v>San Martín</c:v>
                </c:pt>
                <c:pt idx="8">
                  <c:v>Ica</c:v>
                </c:pt>
                <c:pt idx="9">
                  <c:v>Cusco</c:v>
                </c:pt>
                <c:pt idx="10">
                  <c:v>Loreto</c:v>
                </c:pt>
                <c:pt idx="11">
                  <c:v>Pasco</c:v>
                </c:pt>
                <c:pt idx="12">
                  <c:v>Puno</c:v>
                </c:pt>
                <c:pt idx="13">
                  <c:v>Lima</c:v>
                </c:pt>
                <c:pt idx="14">
                  <c:v>Cajamarca</c:v>
                </c:pt>
                <c:pt idx="15">
                  <c:v>Ancash</c:v>
                </c:pt>
                <c:pt idx="16">
                  <c:v>Moquegua</c:v>
                </c:pt>
                <c:pt idx="17">
                  <c:v>Junín</c:v>
                </c:pt>
                <c:pt idx="18">
                  <c:v>Madre de Dios</c:v>
                </c:pt>
                <c:pt idx="19">
                  <c:v>Arequipa</c:v>
                </c:pt>
                <c:pt idx="20">
                  <c:v>Ayacucho</c:v>
                </c:pt>
                <c:pt idx="21">
                  <c:v>Apurímac</c:v>
                </c:pt>
                <c:pt idx="22">
                  <c:v>Huancavelica</c:v>
                </c:pt>
                <c:pt idx="23">
                  <c:v>Tacna</c:v>
                </c:pt>
              </c:strCache>
            </c:strRef>
          </c:cat>
          <c:val>
            <c:numRef>
              <c:f>'ER Dpto'!$P$7:$P$30</c:f>
              <c:numCache>
                <c:formatCode>0%</c:formatCode>
                <c:ptCount val="24"/>
                <c:pt idx="0">
                  <c:v>0.28773078132602359</c:v>
                </c:pt>
                <c:pt idx="1">
                  <c:v>0.23295906850266437</c:v>
                </c:pt>
                <c:pt idx="2">
                  <c:v>0.1685264086292545</c:v>
                </c:pt>
                <c:pt idx="3">
                  <c:v>0.16499892195696214</c:v>
                </c:pt>
                <c:pt idx="4">
                  <c:v>0.16297907128213193</c:v>
                </c:pt>
                <c:pt idx="5">
                  <c:v>0.16101447630065757</c:v>
                </c:pt>
                <c:pt idx="6">
                  <c:v>0.15966077056157638</c:v>
                </c:pt>
                <c:pt idx="7">
                  <c:v>0.13200559055333091</c:v>
                </c:pt>
                <c:pt idx="8">
                  <c:v>0.10674062502492389</c:v>
                </c:pt>
                <c:pt idx="9">
                  <c:v>0.10501711854667262</c:v>
                </c:pt>
                <c:pt idx="10">
                  <c:v>9.320529678306734E-2</c:v>
                </c:pt>
                <c:pt idx="11">
                  <c:v>8.8702131315000113E-2</c:v>
                </c:pt>
                <c:pt idx="12">
                  <c:v>8.8349621081664331E-2</c:v>
                </c:pt>
                <c:pt idx="13">
                  <c:v>7.844808573080192E-2</c:v>
                </c:pt>
                <c:pt idx="14">
                  <c:v>7.7816612123170328E-2</c:v>
                </c:pt>
                <c:pt idx="15">
                  <c:v>7.7533717727231624E-2</c:v>
                </c:pt>
                <c:pt idx="16">
                  <c:v>6.9760773359551401E-2</c:v>
                </c:pt>
                <c:pt idx="17">
                  <c:v>6.3872657493251203E-2</c:v>
                </c:pt>
                <c:pt idx="18">
                  <c:v>5.7442303397865394E-2</c:v>
                </c:pt>
                <c:pt idx="19">
                  <c:v>5.4931421015730647E-2</c:v>
                </c:pt>
                <c:pt idx="20">
                  <c:v>4.1050212078357497E-2</c:v>
                </c:pt>
                <c:pt idx="21">
                  <c:v>3.1370550639301463E-2</c:v>
                </c:pt>
                <c:pt idx="22">
                  <c:v>3.1008326115743761E-2</c:v>
                </c:pt>
                <c:pt idx="2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538432"/>
        <c:axId val="259541176"/>
      </c:lineChart>
      <c:catAx>
        <c:axId val="259541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59538040"/>
        <c:crosses val="autoZero"/>
        <c:auto val="1"/>
        <c:lblAlgn val="ctr"/>
        <c:lblOffset val="100"/>
        <c:noMultiLvlLbl val="0"/>
      </c:catAx>
      <c:valAx>
        <c:axId val="25953804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5954196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5954117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59538432"/>
        <c:crosses val="max"/>
        <c:crossBetween val="between"/>
      </c:valAx>
      <c:catAx>
        <c:axId val="259538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954117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'TEL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'TEL Dpto'!$N$7:$N$31</c:f>
              <c:strCache>
                <c:ptCount val="25"/>
                <c:pt idx="0">
                  <c:v>Tumbes</c:v>
                </c:pt>
                <c:pt idx="1">
                  <c:v>Junín</c:v>
                </c:pt>
                <c:pt idx="2">
                  <c:v>Cusco</c:v>
                </c:pt>
                <c:pt idx="3">
                  <c:v>Ayacucho</c:v>
                </c:pt>
                <c:pt idx="4">
                  <c:v>Lima</c:v>
                </c:pt>
                <c:pt idx="5">
                  <c:v>Ancash</c:v>
                </c:pt>
                <c:pt idx="6">
                  <c:v>Arequipa</c:v>
                </c:pt>
                <c:pt idx="7">
                  <c:v>Pasco</c:v>
                </c:pt>
                <c:pt idx="8">
                  <c:v>Cajamarca</c:v>
                </c:pt>
                <c:pt idx="9">
                  <c:v>Apurímac</c:v>
                </c:pt>
                <c:pt idx="10">
                  <c:v>Ucayali</c:v>
                </c:pt>
                <c:pt idx="11">
                  <c:v>Ica</c:v>
                </c:pt>
                <c:pt idx="12">
                  <c:v>Huánuco</c:v>
                </c:pt>
                <c:pt idx="13">
                  <c:v>Piura</c:v>
                </c:pt>
                <c:pt idx="14">
                  <c:v>San Martín</c:v>
                </c:pt>
                <c:pt idx="15">
                  <c:v>La Libertad</c:v>
                </c:pt>
                <c:pt idx="16">
                  <c:v>Huancavelica</c:v>
                </c:pt>
                <c:pt idx="17">
                  <c:v>Loreto</c:v>
                </c:pt>
                <c:pt idx="18">
                  <c:v>Amazonas</c:v>
                </c:pt>
                <c:pt idx="19">
                  <c:v>Provincia Constitucional del Callao</c:v>
                </c:pt>
                <c:pt idx="20">
                  <c:v>Lambayeque</c:v>
                </c:pt>
                <c:pt idx="21">
                  <c:v>Madre de Dios</c:v>
                </c:pt>
                <c:pt idx="22">
                  <c:v>Moquegua</c:v>
                </c:pt>
                <c:pt idx="23">
                  <c:v>Puno</c:v>
                </c:pt>
                <c:pt idx="24">
                  <c:v>Tacna</c:v>
                </c:pt>
              </c:strCache>
            </c:strRef>
          </c:cat>
          <c:val>
            <c:numRef>
              <c:f>'TEL Dpto'!$O$7:$O$31</c:f>
              <c:numCache>
                <c:formatCode>#,##0.0</c:formatCode>
                <c:ptCount val="25"/>
                <c:pt idx="0">
                  <c:v>2.7E-2</c:v>
                </c:pt>
                <c:pt idx="1">
                  <c:v>0.84114931040094765</c:v>
                </c:pt>
                <c:pt idx="2">
                  <c:v>2.0531951304810905</c:v>
                </c:pt>
                <c:pt idx="3">
                  <c:v>1.1329140399889359</c:v>
                </c:pt>
                <c:pt idx="4">
                  <c:v>7.7226615110727224</c:v>
                </c:pt>
                <c:pt idx="5">
                  <c:v>8.9741320000000013E-2</c:v>
                </c:pt>
                <c:pt idx="6">
                  <c:v>5.422381998652627E-2</c:v>
                </c:pt>
                <c:pt idx="7">
                  <c:v>1.3098979930531423E-2</c:v>
                </c:pt>
                <c:pt idx="8">
                  <c:v>9.4500420000000002E-2</c:v>
                </c:pt>
                <c:pt idx="9">
                  <c:v>4.2798000000000003E-2</c:v>
                </c:pt>
                <c:pt idx="10">
                  <c:v>1.7949999999999999E-3</c:v>
                </c:pt>
                <c:pt idx="11">
                  <c:v>1.125E-2</c:v>
                </c:pt>
                <c:pt idx="12">
                  <c:v>4.4000000000000003E-3</c:v>
                </c:pt>
                <c:pt idx="13">
                  <c:v>2.7772229164838791E-2</c:v>
                </c:pt>
                <c:pt idx="14">
                  <c:v>2.3999999999999998E-3</c:v>
                </c:pt>
                <c:pt idx="15">
                  <c:v>3.2829999999999999E-3</c:v>
                </c:pt>
                <c:pt idx="16">
                  <c:v>5.0000000000000001E-3</c:v>
                </c:pt>
                <c:pt idx="17">
                  <c:v>4.2399999999999998E-3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542352"/>
        <c:axId val="259539608"/>
      </c:barChart>
      <c:lineChart>
        <c:grouping val="standard"/>
        <c:varyColors val="0"/>
        <c:ser>
          <c:idx val="1"/>
          <c:order val="1"/>
          <c:tx>
            <c:strRef>
              <c:f>'TEL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'TEL Dpto'!$N$7:$N$31</c:f>
              <c:strCache>
                <c:ptCount val="25"/>
                <c:pt idx="0">
                  <c:v>Tumbes</c:v>
                </c:pt>
                <c:pt idx="1">
                  <c:v>Junín</c:v>
                </c:pt>
                <c:pt idx="2">
                  <c:v>Cusco</c:v>
                </c:pt>
                <c:pt idx="3">
                  <c:v>Ayacucho</c:v>
                </c:pt>
                <c:pt idx="4">
                  <c:v>Lima</c:v>
                </c:pt>
                <c:pt idx="5">
                  <c:v>Ancash</c:v>
                </c:pt>
                <c:pt idx="6">
                  <c:v>Arequipa</c:v>
                </c:pt>
                <c:pt idx="7">
                  <c:v>Pasco</c:v>
                </c:pt>
                <c:pt idx="8">
                  <c:v>Cajamarca</c:v>
                </c:pt>
                <c:pt idx="9">
                  <c:v>Apurímac</c:v>
                </c:pt>
                <c:pt idx="10">
                  <c:v>Ucayali</c:v>
                </c:pt>
                <c:pt idx="11">
                  <c:v>Ica</c:v>
                </c:pt>
                <c:pt idx="12">
                  <c:v>Huánuco</c:v>
                </c:pt>
                <c:pt idx="13">
                  <c:v>Piura</c:v>
                </c:pt>
                <c:pt idx="14">
                  <c:v>San Martín</c:v>
                </c:pt>
                <c:pt idx="15">
                  <c:v>La Libertad</c:v>
                </c:pt>
                <c:pt idx="16">
                  <c:v>Huancavelica</c:v>
                </c:pt>
                <c:pt idx="17">
                  <c:v>Loreto</c:v>
                </c:pt>
                <c:pt idx="18">
                  <c:v>Amazonas</c:v>
                </c:pt>
                <c:pt idx="19">
                  <c:v>Provincia Constitucional del Callao</c:v>
                </c:pt>
                <c:pt idx="20">
                  <c:v>Lambayeque</c:v>
                </c:pt>
                <c:pt idx="21">
                  <c:v>Madre de Dios</c:v>
                </c:pt>
                <c:pt idx="22">
                  <c:v>Moquegua</c:v>
                </c:pt>
                <c:pt idx="23">
                  <c:v>Puno</c:v>
                </c:pt>
                <c:pt idx="24">
                  <c:v>Tacna</c:v>
                </c:pt>
              </c:strCache>
            </c:strRef>
          </c:cat>
          <c:val>
            <c:numRef>
              <c:f>'TEL Dpto'!$P$7:$P$31</c:f>
              <c:numCache>
                <c:formatCode>0%</c:formatCode>
                <c:ptCount val="25"/>
                <c:pt idx="0">
                  <c:v>0.6923787055082572</c:v>
                </c:pt>
                <c:pt idx="1">
                  <c:v>0.25113874950354342</c:v>
                </c:pt>
                <c:pt idx="2">
                  <c:v>0.20918894369634344</c:v>
                </c:pt>
                <c:pt idx="3">
                  <c:v>0.20858232059619222</c:v>
                </c:pt>
                <c:pt idx="4">
                  <c:v>0.1962033236992099</c:v>
                </c:pt>
                <c:pt idx="5">
                  <c:v>7.4860416656239465E-2</c:v>
                </c:pt>
                <c:pt idx="6">
                  <c:v>6.1021904202276697E-2</c:v>
                </c:pt>
                <c:pt idx="7">
                  <c:v>5.706025304721743E-2</c:v>
                </c:pt>
                <c:pt idx="8">
                  <c:v>3.7382471219580903E-2</c:v>
                </c:pt>
                <c:pt idx="9">
                  <c:v>2.3425325821553079E-2</c:v>
                </c:pt>
                <c:pt idx="10">
                  <c:v>1.5345683972950561E-2</c:v>
                </c:pt>
                <c:pt idx="11">
                  <c:v>1.433062601269757E-2</c:v>
                </c:pt>
                <c:pt idx="12">
                  <c:v>1.1815125508855976E-2</c:v>
                </c:pt>
                <c:pt idx="13">
                  <c:v>7.406603259507611E-3</c:v>
                </c:pt>
                <c:pt idx="14">
                  <c:v>2.9433406916850617E-3</c:v>
                </c:pt>
                <c:pt idx="15">
                  <c:v>2.510727759257687E-3</c:v>
                </c:pt>
                <c:pt idx="16">
                  <c:v>1.139286423898401E-3</c:v>
                </c:pt>
                <c:pt idx="17">
                  <c:v>3.1785956964213211E-4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536864"/>
        <c:axId val="259540000"/>
      </c:lineChart>
      <c:catAx>
        <c:axId val="25954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59539608"/>
        <c:crosses val="autoZero"/>
        <c:auto val="1"/>
        <c:lblAlgn val="ctr"/>
        <c:lblOffset val="100"/>
        <c:noMultiLvlLbl val="0"/>
      </c:catAx>
      <c:valAx>
        <c:axId val="25953960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5954235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5954000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59536864"/>
        <c:crosses val="max"/>
        <c:crossBetween val="between"/>
      </c:valAx>
      <c:catAx>
        <c:axId val="259536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954000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'CGB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'CGB Dpto'!$N$7:$N$12</c:f>
              <c:strCache>
                <c:ptCount val="6"/>
                <c:pt idx="0">
                  <c:v>Madre de Dios</c:v>
                </c:pt>
                <c:pt idx="1">
                  <c:v>Lambayeque</c:v>
                </c:pt>
                <c:pt idx="2">
                  <c:v>Lima</c:v>
                </c:pt>
                <c:pt idx="3">
                  <c:v>Puno</c:v>
                </c:pt>
                <c:pt idx="4">
                  <c:v>Ica</c:v>
                </c:pt>
                <c:pt idx="5">
                  <c:v>La Libertad</c:v>
                </c:pt>
              </c:strCache>
            </c:strRef>
          </c:cat>
          <c:val>
            <c:numRef>
              <c:f>'CGB Dpto'!$O$7:$O$12</c:f>
              <c:numCache>
                <c:formatCode>#,##0.0</c:formatCode>
                <c:ptCount val="6"/>
                <c:pt idx="0">
                  <c:v>1.6181669999999999E-2</c:v>
                </c:pt>
                <c:pt idx="1">
                  <c:v>0.11380881</c:v>
                </c:pt>
                <c:pt idx="2">
                  <c:v>5.6463754936124317</c:v>
                </c:pt>
                <c:pt idx="3">
                  <c:v>2.3237069999999999E-2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536080"/>
        <c:axId val="259535688"/>
      </c:barChart>
      <c:lineChart>
        <c:grouping val="standard"/>
        <c:varyColors val="0"/>
        <c:ser>
          <c:idx val="1"/>
          <c:order val="1"/>
          <c:tx>
            <c:strRef>
              <c:f>'CGB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'CGB Dpto'!$N$7:$N$12</c:f>
              <c:strCache>
                <c:ptCount val="6"/>
                <c:pt idx="0">
                  <c:v>Madre de Dios</c:v>
                </c:pt>
                <c:pt idx="1">
                  <c:v>Lambayeque</c:v>
                </c:pt>
                <c:pt idx="2">
                  <c:v>Lima</c:v>
                </c:pt>
                <c:pt idx="3">
                  <c:v>Puno</c:v>
                </c:pt>
                <c:pt idx="4">
                  <c:v>Ica</c:v>
                </c:pt>
                <c:pt idx="5">
                  <c:v>La Libertad</c:v>
                </c:pt>
              </c:strCache>
            </c:strRef>
          </c:cat>
          <c:val>
            <c:numRef>
              <c:f>'CGB Dpto'!$P$7:$P$12</c:f>
              <c:numCache>
                <c:formatCode>0%</c:formatCode>
                <c:ptCount val="6"/>
                <c:pt idx="0">
                  <c:v>0.37784686872460649</c:v>
                </c:pt>
                <c:pt idx="1">
                  <c:v>0.23721535319007025</c:v>
                </c:pt>
                <c:pt idx="2">
                  <c:v>0.10869528712931512</c:v>
                </c:pt>
                <c:pt idx="3">
                  <c:v>6.839938503436443E-3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534904"/>
        <c:axId val="259535296"/>
      </c:lineChart>
      <c:catAx>
        <c:axId val="25953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59535688"/>
        <c:crosses val="autoZero"/>
        <c:auto val="1"/>
        <c:lblAlgn val="ctr"/>
        <c:lblOffset val="100"/>
        <c:noMultiLvlLbl val="0"/>
      </c:catAx>
      <c:valAx>
        <c:axId val="25953568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5953608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5953529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59534904"/>
        <c:crosses val="max"/>
        <c:crossBetween val="between"/>
      </c:valAx>
      <c:catAx>
        <c:axId val="259534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953529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'SMN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'SMN Dpto'!$N$7:$N$31</c:f>
              <c:strCache>
                <c:ptCount val="25"/>
                <c:pt idx="0">
                  <c:v>San Martín</c:v>
                </c:pt>
                <c:pt idx="1">
                  <c:v>Ucayali</c:v>
                </c:pt>
                <c:pt idx="2">
                  <c:v>Madre de Dios</c:v>
                </c:pt>
                <c:pt idx="3">
                  <c:v>Apurímac</c:v>
                </c:pt>
                <c:pt idx="4">
                  <c:v>Ancash</c:v>
                </c:pt>
                <c:pt idx="5">
                  <c:v>Amazonas</c:v>
                </c:pt>
                <c:pt idx="6">
                  <c:v>Ayacucho</c:v>
                </c:pt>
                <c:pt idx="7">
                  <c:v>Cusco</c:v>
                </c:pt>
                <c:pt idx="8">
                  <c:v>Loreto</c:v>
                </c:pt>
                <c:pt idx="9">
                  <c:v>Ica</c:v>
                </c:pt>
                <c:pt idx="10">
                  <c:v>Huancavelica</c:v>
                </c:pt>
                <c:pt idx="11">
                  <c:v>Arequipa</c:v>
                </c:pt>
                <c:pt idx="12">
                  <c:v>Tacna</c:v>
                </c:pt>
                <c:pt idx="13">
                  <c:v>Pasco</c:v>
                </c:pt>
                <c:pt idx="14">
                  <c:v>La Libertad</c:v>
                </c:pt>
                <c:pt idx="15">
                  <c:v>Cajamarca</c:v>
                </c:pt>
                <c:pt idx="16">
                  <c:v>Provincia Constitucional del Callao</c:v>
                </c:pt>
                <c:pt idx="17">
                  <c:v>Lima</c:v>
                </c:pt>
                <c:pt idx="18">
                  <c:v>Puno</c:v>
                </c:pt>
                <c:pt idx="19">
                  <c:v>Tumbes</c:v>
                </c:pt>
                <c:pt idx="20">
                  <c:v>Lambayeque</c:v>
                </c:pt>
                <c:pt idx="21">
                  <c:v>Junín</c:v>
                </c:pt>
                <c:pt idx="22">
                  <c:v>Moquegua</c:v>
                </c:pt>
                <c:pt idx="23">
                  <c:v>Huánuco</c:v>
                </c:pt>
                <c:pt idx="24">
                  <c:v>Piura</c:v>
                </c:pt>
              </c:strCache>
            </c:strRef>
          </c:cat>
          <c:val>
            <c:numRef>
              <c:f>'SMN Dpto'!$O$7:$O$31</c:f>
              <c:numCache>
                <c:formatCode>#,##0.0</c:formatCode>
                <c:ptCount val="25"/>
                <c:pt idx="0">
                  <c:v>19.998411857725159</c:v>
                </c:pt>
                <c:pt idx="1">
                  <c:v>10.200478560221359</c:v>
                </c:pt>
                <c:pt idx="2">
                  <c:v>2.6035647110483646</c:v>
                </c:pt>
                <c:pt idx="3">
                  <c:v>18.958740905741603</c:v>
                </c:pt>
                <c:pt idx="4">
                  <c:v>14.964370648128209</c:v>
                </c:pt>
                <c:pt idx="5">
                  <c:v>14.734165714843174</c:v>
                </c:pt>
                <c:pt idx="6">
                  <c:v>20.768768780916176</c:v>
                </c:pt>
                <c:pt idx="7">
                  <c:v>21.329080297170336</c:v>
                </c:pt>
                <c:pt idx="8">
                  <c:v>20.783985950413687</c:v>
                </c:pt>
                <c:pt idx="9">
                  <c:v>7.6460530964712916</c:v>
                </c:pt>
                <c:pt idx="10">
                  <c:v>14.519371410498476</c:v>
                </c:pt>
                <c:pt idx="11">
                  <c:v>12.039403225943534</c:v>
                </c:pt>
                <c:pt idx="12">
                  <c:v>4.0186873616756937</c:v>
                </c:pt>
                <c:pt idx="13">
                  <c:v>4.3151355759063179</c:v>
                </c:pt>
                <c:pt idx="14">
                  <c:v>19.469405881380116</c:v>
                </c:pt>
                <c:pt idx="15">
                  <c:v>32.849163318118272</c:v>
                </c:pt>
                <c:pt idx="16">
                  <c:v>15.941357931376261</c:v>
                </c:pt>
                <c:pt idx="17">
                  <c:v>113.77580975580345</c:v>
                </c:pt>
                <c:pt idx="18">
                  <c:v>19.050881409755434</c:v>
                </c:pt>
                <c:pt idx="19">
                  <c:v>6.2235913753485779</c:v>
                </c:pt>
                <c:pt idx="20">
                  <c:v>10.992886451455856</c:v>
                </c:pt>
                <c:pt idx="21">
                  <c:v>19.558674007842065</c:v>
                </c:pt>
                <c:pt idx="22">
                  <c:v>2.555029844926906</c:v>
                </c:pt>
                <c:pt idx="23">
                  <c:v>13.215442956253737</c:v>
                </c:pt>
                <c:pt idx="24">
                  <c:v>21.924837777913691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022616"/>
        <c:axId val="86023008"/>
      </c:barChart>
      <c:lineChart>
        <c:grouping val="standard"/>
        <c:varyColors val="0"/>
        <c:ser>
          <c:idx val="1"/>
          <c:order val="1"/>
          <c:tx>
            <c:strRef>
              <c:f>'SMN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'SMN Dpto'!$N$7:$N$31</c:f>
              <c:strCache>
                <c:ptCount val="25"/>
                <c:pt idx="0">
                  <c:v>San Martín</c:v>
                </c:pt>
                <c:pt idx="1">
                  <c:v>Ucayali</c:v>
                </c:pt>
                <c:pt idx="2">
                  <c:v>Madre de Dios</c:v>
                </c:pt>
                <c:pt idx="3">
                  <c:v>Apurímac</c:v>
                </c:pt>
                <c:pt idx="4">
                  <c:v>Ancash</c:v>
                </c:pt>
                <c:pt idx="5">
                  <c:v>Amazonas</c:v>
                </c:pt>
                <c:pt idx="6">
                  <c:v>Ayacucho</c:v>
                </c:pt>
                <c:pt idx="7">
                  <c:v>Cusco</c:v>
                </c:pt>
                <c:pt idx="8">
                  <c:v>Loreto</c:v>
                </c:pt>
                <c:pt idx="9">
                  <c:v>Ica</c:v>
                </c:pt>
                <c:pt idx="10">
                  <c:v>Huancavelica</c:v>
                </c:pt>
                <c:pt idx="11">
                  <c:v>Arequipa</c:v>
                </c:pt>
                <c:pt idx="12">
                  <c:v>Tacna</c:v>
                </c:pt>
                <c:pt idx="13">
                  <c:v>Pasco</c:v>
                </c:pt>
                <c:pt idx="14">
                  <c:v>La Libertad</c:v>
                </c:pt>
                <c:pt idx="15">
                  <c:v>Cajamarca</c:v>
                </c:pt>
                <c:pt idx="16">
                  <c:v>Provincia Constitucional del Callao</c:v>
                </c:pt>
                <c:pt idx="17">
                  <c:v>Lima</c:v>
                </c:pt>
                <c:pt idx="18">
                  <c:v>Puno</c:v>
                </c:pt>
                <c:pt idx="19">
                  <c:v>Tumbes</c:v>
                </c:pt>
                <c:pt idx="20">
                  <c:v>Lambayeque</c:v>
                </c:pt>
                <c:pt idx="21">
                  <c:v>Junín</c:v>
                </c:pt>
                <c:pt idx="22">
                  <c:v>Moquegua</c:v>
                </c:pt>
                <c:pt idx="23">
                  <c:v>Huánuco</c:v>
                </c:pt>
                <c:pt idx="24">
                  <c:v>Piura</c:v>
                </c:pt>
              </c:strCache>
            </c:strRef>
          </c:cat>
          <c:val>
            <c:numRef>
              <c:f>'SMN Dpto'!$P$7:$P$31</c:f>
              <c:numCache>
                <c:formatCode>0%</c:formatCode>
                <c:ptCount val="25"/>
                <c:pt idx="0">
                  <c:v>0.40710774263212657</c:v>
                </c:pt>
                <c:pt idx="1">
                  <c:v>0.36710782416264326</c:v>
                </c:pt>
                <c:pt idx="2">
                  <c:v>0.35646704429396692</c:v>
                </c:pt>
                <c:pt idx="3">
                  <c:v>0.3395935527060211</c:v>
                </c:pt>
                <c:pt idx="4">
                  <c:v>0.32602558636426343</c:v>
                </c:pt>
                <c:pt idx="5">
                  <c:v>0.32189764182683944</c:v>
                </c:pt>
                <c:pt idx="6">
                  <c:v>0.3079044222383413</c:v>
                </c:pt>
                <c:pt idx="7">
                  <c:v>0.30750189633870745</c:v>
                </c:pt>
                <c:pt idx="8">
                  <c:v>0.29146868793289626</c:v>
                </c:pt>
                <c:pt idx="9">
                  <c:v>0.28147215232195583</c:v>
                </c:pt>
                <c:pt idx="10">
                  <c:v>0.27822640788941838</c:v>
                </c:pt>
                <c:pt idx="11">
                  <c:v>0.27244817125926096</c:v>
                </c:pt>
                <c:pt idx="12">
                  <c:v>0.27009384066057862</c:v>
                </c:pt>
                <c:pt idx="13">
                  <c:v>0.26820668880289461</c:v>
                </c:pt>
                <c:pt idx="14">
                  <c:v>0.26306921150563001</c:v>
                </c:pt>
                <c:pt idx="15">
                  <c:v>0.2616962361451976</c:v>
                </c:pt>
                <c:pt idx="16">
                  <c:v>0.26061798559811439</c:v>
                </c:pt>
                <c:pt idx="17">
                  <c:v>0.26006926512602418</c:v>
                </c:pt>
                <c:pt idx="18">
                  <c:v>0.24660957502431324</c:v>
                </c:pt>
                <c:pt idx="19">
                  <c:v>0.24529476778979073</c:v>
                </c:pt>
                <c:pt idx="20">
                  <c:v>0.24330013497411618</c:v>
                </c:pt>
                <c:pt idx="21">
                  <c:v>0.23455091790088237</c:v>
                </c:pt>
                <c:pt idx="22">
                  <c:v>0.23051260577309649</c:v>
                </c:pt>
                <c:pt idx="23">
                  <c:v>0.22979799800667131</c:v>
                </c:pt>
                <c:pt idx="24">
                  <c:v>0.22902654232956468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731344"/>
        <c:axId val="256725856"/>
      </c:lineChart>
      <c:catAx>
        <c:axId val="86022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86023008"/>
        <c:crosses val="autoZero"/>
        <c:auto val="1"/>
        <c:lblAlgn val="ctr"/>
        <c:lblOffset val="100"/>
        <c:noMultiLvlLbl val="0"/>
      </c:catAx>
      <c:valAx>
        <c:axId val="8602300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8602261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5672585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56731344"/>
        <c:crosses val="max"/>
        <c:crossBetween val="between"/>
      </c:valAx>
      <c:catAx>
        <c:axId val="256731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672585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'JUNTOS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'JUNTOS Dpto'!$N$7:$N$26</c:f>
              <c:strCache>
                <c:ptCount val="20"/>
                <c:pt idx="0">
                  <c:v>Lambayeque</c:v>
                </c:pt>
                <c:pt idx="1">
                  <c:v>Piura</c:v>
                </c:pt>
                <c:pt idx="2">
                  <c:v>Loreto</c:v>
                </c:pt>
                <c:pt idx="3">
                  <c:v>Cusco</c:v>
                </c:pt>
                <c:pt idx="4">
                  <c:v>Puno</c:v>
                </c:pt>
                <c:pt idx="5">
                  <c:v>La Libertad</c:v>
                </c:pt>
                <c:pt idx="6">
                  <c:v>San Martín</c:v>
                </c:pt>
                <c:pt idx="7">
                  <c:v>Ancash</c:v>
                </c:pt>
                <c:pt idx="8">
                  <c:v>Lima</c:v>
                </c:pt>
                <c:pt idx="9">
                  <c:v>Junín</c:v>
                </c:pt>
                <c:pt idx="10">
                  <c:v>Cajamarca</c:v>
                </c:pt>
                <c:pt idx="11">
                  <c:v>Huánuco</c:v>
                </c:pt>
                <c:pt idx="12">
                  <c:v>Amazonas</c:v>
                </c:pt>
                <c:pt idx="13">
                  <c:v>Apurímac</c:v>
                </c:pt>
                <c:pt idx="14">
                  <c:v>Ucayali</c:v>
                </c:pt>
                <c:pt idx="15">
                  <c:v>Ica</c:v>
                </c:pt>
                <c:pt idx="16">
                  <c:v>Arequipa</c:v>
                </c:pt>
                <c:pt idx="17">
                  <c:v>Ayacucho</c:v>
                </c:pt>
                <c:pt idx="18">
                  <c:v>Huancavelica</c:v>
                </c:pt>
                <c:pt idx="19">
                  <c:v>Pasco</c:v>
                </c:pt>
              </c:strCache>
            </c:strRef>
          </c:cat>
          <c:val>
            <c:numRef>
              <c:f>'JUNTOS Dpto'!$O$7:$O$26</c:f>
              <c:numCache>
                <c:formatCode>#,##0.0</c:formatCode>
                <c:ptCount val="20"/>
                <c:pt idx="0">
                  <c:v>0.18616320010821222</c:v>
                </c:pt>
                <c:pt idx="1">
                  <c:v>18.04422616334249</c:v>
                </c:pt>
                <c:pt idx="2">
                  <c:v>14.049039872543336</c:v>
                </c:pt>
                <c:pt idx="3">
                  <c:v>14.287508069777523</c:v>
                </c:pt>
                <c:pt idx="4">
                  <c:v>13.172988746833738</c:v>
                </c:pt>
                <c:pt idx="5">
                  <c:v>15.088953000437428</c:v>
                </c:pt>
                <c:pt idx="6">
                  <c:v>5.8635000038692109</c:v>
                </c:pt>
                <c:pt idx="7">
                  <c:v>9.5664787792811339</c:v>
                </c:pt>
                <c:pt idx="8">
                  <c:v>4.4643308397583228</c:v>
                </c:pt>
                <c:pt idx="9">
                  <c:v>6.7655450966954183</c:v>
                </c:pt>
                <c:pt idx="10">
                  <c:v>25.314422299664511</c:v>
                </c:pt>
                <c:pt idx="11">
                  <c:v>13.007229615857986</c:v>
                </c:pt>
                <c:pt idx="12">
                  <c:v>7.9244509147714082</c:v>
                </c:pt>
                <c:pt idx="13">
                  <c:v>9.5527219824875882</c:v>
                </c:pt>
                <c:pt idx="14">
                  <c:v>0.36792940003233365</c:v>
                </c:pt>
                <c:pt idx="15">
                  <c:v>1.4140719957764522E-2</c:v>
                </c:pt>
                <c:pt idx="16">
                  <c:v>5.4259229995931982E-2</c:v>
                </c:pt>
                <c:pt idx="17">
                  <c:v>10.761506713296271</c:v>
                </c:pt>
                <c:pt idx="18">
                  <c:v>9.6426138596613651</c:v>
                </c:pt>
                <c:pt idx="19">
                  <c:v>2.7422857918998442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538824"/>
        <c:axId val="259540392"/>
      </c:barChart>
      <c:lineChart>
        <c:grouping val="standard"/>
        <c:varyColors val="0"/>
        <c:ser>
          <c:idx val="1"/>
          <c:order val="1"/>
          <c:tx>
            <c:strRef>
              <c:f>'JUNTOS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'JUNTOS Dpto'!$N$7:$N$26</c:f>
              <c:strCache>
                <c:ptCount val="20"/>
                <c:pt idx="0">
                  <c:v>Lambayeque</c:v>
                </c:pt>
                <c:pt idx="1">
                  <c:v>Piura</c:v>
                </c:pt>
                <c:pt idx="2">
                  <c:v>Loreto</c:v>
                </c:pt>
                <c:pt idx="3">
                  <c:v>Cusco</c:v>
                </c:pt>
                <c:pt idx="4">
                  <c:v>Puno</c:v>
                </c:pt>
                <c:pt idx="5">
                  <c:v>La Libertad</c:v>
                </c:pt>
                <c:pt idx="6">
                  <c:v>San Martín</c:v>
                </c:pt>
                <c:pt idx="7">
                  <c:v>Ancash</c:v>
                </c:pt>
                <c:pt idx="8">
                  <c:v>Lima</c:v>
                </c:pt>
                <c:pt idx="9">
                  <c:v>Junín</c:v>
                </c:pt>
                <c:pt idx="10">
                  <c:v>Cajamarca</c:v>
                </c:pt>
                <c:pt idx="11">
                  <c:v>Huánuco</c:v>
                </c:pt>
                <c:pt idx="12">
                  <c:v>Amazonas</c:v>
                </c:pt>
                <c:pt idx="13">
                  <c:v>Apurímac</c:v>
                </c:pt>
                <c:pt idx="14">
                  <c:v>Ucayali</c:v>
                </c:pt>
                <c:pt idx="15">
                  <c:v>Ica</c:v>
                </c:pt>
                <c:pt idx="16">
                  <c:v>Arequipa</c:v>
                </c:pt>
                <c:pt idx="17">
                  <c:v>Ayacucho</c:v>
                </c:pt>
                <c:pt idx="18">
                  <c:v>Huancavelica</c:v>
                </c:pt>
                <c:pt idx="19">
                  <c:v>Pasco</c:v>
                </c:pt>
              </c:strCache>
            </c:strRef>
          </c:cat>
          <c:val>
            <c:numRef>
              <c:f>'JUNTOS Dpto'!$P$7:$P$26</c:f>
              <c:numCache>
                <c:formatCode>0%</c:formatCode>
                <c:ptCount val="20"/>
                <c:pt idx="0">
                  <c:v>0.22007395581125719</c:v>
                </c:pt>
                <c:pt idx="1">
                  <c:v>0.18487451915418007</c:v>
                </c:pt>
                <c:pt idx="2">
                  <c:v>0.18088566867918413</c:v>
                </c:pt>
                <c:pt idx="3">
                  <c:v>0.17940096459939139</c:v>
                </c:pt>
                <c:pt idx="4">
                  <c:v>0.17891556007984663</c:v>
                </c:pt>
                <c:pt idx="5">
                  <c:v>0.17813079452741193</c:v>
                </c:pt>
                <c:pt idx="6">
                  <c:v>0.17721560164233424</c:v>
                </c:pt>
                <c:pt idx="7">
                  <c:v>0.1769708836656175</c:v>
                </c:pt>
                <c:pt idx="8">
                  <c:v>0.17023964868855868</c:v>
                </c:pt>
                <c:pt idx="9">
                  <c:v>0.1687062207207117</c:v>
                </c:pt>
                <c:pt idx="10">
                  <c:v>0.16168192420215788</c:v>
                </c:pt>
                <c:pt idx="11">
                  <c:v>0.16022343545055151</c:v>
                </c:pt>
                <c:pt idx="12">
                  <c:v>0.1593729965581375</c:v>
                </c:pt>
                <c:pt idx="13">
                  <c:v>0.15337936843251854</c:v>
                </c:pt>
                <c:pt idx="14">
                  <c:v>0.14405210990009309</c:v>
                </c:pt>
                <c:pt idx="15">
                  <c:v>0.14031832934195168</c:v>
                </c:pt>
                <c:pt idx="16">
                  <c:v>0.12778543704825104</c:v>
                </c:pt>
                <c:pt idx="17">
                  <c:v>0.12748413806769668</c:v>
                </c:pt>
                <c:pt idx="18">
                  <c:v>0.12507714492949099</c:v>
                </c:pt>
                <c:pt idx="19">
                  <c:v>8.8060228971263602E-2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530656"/>
        <c:axId val="259540784"/>
      </c:lineChart>
      <c:catAx>
        <c:axId val="259538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59540392"/>
        <c:crosses val="autoZero"/>
        <c:auto val="1"/>
        <c:lblAlgn val="ctr"/>
        <c:lblOffset val="100"/>
        <c:noMultiLvlLbl val="0"/>
      </c:catAx>
      <c:valAx>
        <c:axId val="25954039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5953882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5954078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0530656"/>
        <c:crosses val="max"/>
        <c:crossBetween val="between"/>
      </c:valAx>
      <c:catAx>
        <c:axId val="260530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954078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'PTCD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'PTCD Dpto'!$N$7:$N$26</c:f>
              <c:strCache>
                <c:ptCount val="20"/>
                <c:pt idx="0">
                  <c:v>Moquegua</c:v>
                </c:pt>
                <c:pt idx="1">
                  <c:v>Ucayali</c:v>
                </c:pt>
                <c:pt idx="2">
                  <c:v>Lima</c:v>
                </c:pt>
                <c:pt idx="3">
                  <c:v>Ancash</c:v>
                </c:pt>
                <c:pt idx="4">
                  <c:v>Amazonas</c:v>
                </c:pt>
                <c:pt idx="5">
                  <c:v>Huánuco</c:v>
                </c:pt>
                <c:pt idx="6">
                  <c:v>Apurímac</c:v>
                </c:pt>
                <c:pt idx="7">
                  <c:v>Junín</c:v>
                </c:pt>
                <c:pt idx="8">
                  <c:v>Arequipa</c:v>
                </c:pt>
                <c:pt idx="9">
                  <c:v>Tacna</c:v>
                </c:pt>
                <c:pt idx="10">
                  <c:v>La Libertad</c:v>
                </c:pt>
                <c:pt idx="11">
                  <c:v>Piura</c:v>
                </c:pt>
                <c:pt idx="12">
                  <c:v>Ayacucho</c:v>
                </c:pt>
                <c:pt idx="13">
                  <c:v>Cusco</c:v>
                </c:pt>
                <c:pt idx="14">
                  <c:v>Provincia Constitucional del Callao</c:v>
                </c:pt>
                <c:pt idx="15">
                  <c:v>Lambayeque</c:v>
                </c:pt>
                <c:pt idx="16">
                  <c:v>Loreto</c:v>
                </c:pt>
                <c:pt idx="17">
                  <c:v>Madre de Dios</c:v>
                </c:pt>
                <c:pt idx="18">
                  <c:v>Puno</c:v>
                </c:pt>
                <c:pt idx="19">
                  <c:v>San Martín</c:v>
                </c:pt>
              </c:strCache>
            </c:strRef>
          </c:cat>
          <c:val>
            <c:numRef>
              <c:f>'PTCD Dpto'!$O$7:$O$26</c:f>
              <c:numCache>
                <c:formatCode>#,##0.0</c:formatCode>
                <c:ptCount val="20"/>
                <c:pt idx="0">
                  <c:v>0.40670898999999994</c:v>
                </c:pt>
                <c:pt idx="1">
                  <c:v>0.11012648997459615</c:v>
                </c:pt>
                <c:pt idx="2">
                  <c:v>1.6053368161284038</c:v>
                </c:pt>
                <c:pt idx="3">
                  <c:v>2.9676079867019353E-2</c:v>
                </c:pt>
                <c:pt idx="4">
                  <c:v>2.4572479999999997E-2</c:v>
                </c:pt>
                <c:pt idx="5">
                  <c:v>3.1493300043101607E-2</c:v>
                </c:pt>
                <c:pt idx="6">
                  <c:v>2.3031599999999999E-2</c:v>
                </c:pt>
                <c:pt idx="7">
                  <c:v>2.4588459999999999E-2</c:v>
                </c:pt>
                <c:pt idx="8">
                  <c:v>3.3456979999999997E-2</c:v>
                </c:pt>
                <c:pt idx="9">
                  <c:v>2.2632489999999998E-2</c:v>
                </c:pt>
                <c:pt idx="10">
                  <c:v>2.268148E-2</c:v>
                </c:pt>
                <c:pt idx="11">
                  <c:v>7.86975E-3</c:v>
                </c:pt>
                <c:pt idx="12">
                  <c:v>1.255117E-2</c:v>
                </c:pt>
                <c:pt idx="13">
                  <c:v>5.1800000000000001E-4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531440"/>
        <c:axId val="260472680"/>
      </c:barChart>
      <c:lineChart>
        <c:grouping val="standard"/>
        <c:varyColors val="0"/>
        <c:ser>
          <c:idx val="1"/>
          <c:order val="1"/>
          <c:tx>
            <c:strRef>
              <c:f>'PTCD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'PTCD Dpto'!$N$7:$N$26</c:f>
              <c:strCache>
                <c:ptCount val="20"/>
                <c:pt idx="0">
                  <c:v>Moquegua</c:v>
                </c:pt>
                <c:pt idx="1">
                  <c:v>Ucayali</c:v>
                </c:pt>
                <c:pt idx="2">
                  <c:v>Lima</c:v>
                </c:pt>
                <c:pt idx="3">
                  <c:v>Ancash</c:v>
                </c:pt>
                <c:pt idx="4">
                  <c:v>Amazonas</c:v>
                </c:pt>
                <c:pt idx="5">
                  <c:v>Huánuco</c:v>
                </c:pt>
                <c:pt idx="6">
                  <c:v>Apurímac</c:v>
                </c:pt>
                <c:pt idx="7">
                  <c:v>Junín</c:v>
                </c:pt>
                <c:pt idx="8">
                  <c:v>Arequipa</c:v>
                </c:pt>
                <c:pt idx="9">
                  <c:v>Tacna</c:v>
                </c:pt>
                <c:pt idx="10">
                  <c:v>La Libertad</c:v>
                </c:pt>
                <c:pt idx="11">
                  <c:v>Piura</c:v>
                </c:pt>
                <c:pt idx="12">
                  <c:v>Ayacucho</c:v>
                </c:pt>
                <c:pt idx="13">
                  <c:v>Cusco</c:v>
                </c:pt>
                <c:pt idx="14">
                  <c:v>Provincia Constitucional del Callao</c:v>
                </c:pt>
                <c:pt idx="15">
                  <c:v>Lambayeque</c:v>
                </c:pt>
                <c:pt idx="16">
                  <c:v>Loreto</c:v>
                </c:pt>
                <c:pt idx="17">
                  <c:v>Madre de Dios</c:v>
                </c:pt>
                <c:pt idx="18">
                  <c:v>Puno</c:v>
                </c:pt>
                <c:pt idx="19">
                  <c:v>San Martín</c:v>
                </c:pt>
              </c:strCache>
            </c:strRef>
          </c:cat>
          <c:val>
            <c:numRef>
              <c:f>'PTCD Dpto'!$P$7:$P$26</c:f>
              <c:numCache>
                <c:formatCode>0%</c:formatCode>
                <c:ptCount val="20"/>
                <c:pt idx="0">
                  <c:v>0.1614629362023105</c:v>
                </c:pt>
                <c:pt idx="1">
                  <c:v>0.1151068166088095</c:v>
                </c:pt>
                <c:pt idx="2">
                  <c:v>0.10078652976690447</c:v>
                </c:pt>
                <c:pt idx="3">
                  <c:v>4.3088806707843617E-2</c:v>
                </c:pt>
                <c:pt idx="4">
                  <c:v>4.2700142145669764E-2</c:v>
                </c:pt>
                <c:pt idx="5">
                  <c:v>4.0507988258032396E-2</c:v>
                </c:pt>
                <c:pt idx="6">
                  <c:v>3.7617044907025554E-2</c:v>
                </c:pt>
                <c:pt idx="7">
                  <c:v>3.344790764044852E-2</c:v>
                </c:pt>
                <c:pt idx="8">
                  <c:v>2.5945015796403972E-2</c:v>
                </c:pt>
                <c:pt idx="9">
                  <c:v>2.3743620194229348E-2</c:v>
                </c:pt>
                <c:pt idx="10">
                  <c:v>1.738324174771419E-2</c:v>
                </c:pt>
                <c:pt idx="11">
                  <c:v>1.1188586994382781E-2</c:v>
                </c:pt>
                <c:pt idx="12">
                  <c:v>1.0920974321135469E-2</c:v>
                </c:pt>
                <c:pt idx="13">
                  <c:v>5.6036469139915922E-4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472288"/>
        <c:axId val="260471504"/>
      </c:lineChart>
      <c:catAx>
        <c:axId val="26053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60472680"/>
        <c:crosses val="autoZero"/>
        <c:auto val="1"/>
        <c:lblAlgn val="ctr"/>
        <c:lblOffset val="100"/>
        <c:noMultiLvlLbl val="0"/>
      </c:catAx>
      <c:valAx>
        <c:axId val="26047268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6053144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6047150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0472288"/>
        <c:crosses val="max"/>
        <c:crossBetween val="between"/>
      </c:valAx>
      <c:catAx>
        <c:axId val="260472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047150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'CDB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'CDB Dpto'!$N$7:$N$28</c:f>
              <c:strCache>
                <c:ptCount val="22"/>
                <c:pt idx="0">
                  <c:v>Huancavelica</c:v>
                </c:pt>
                <c:pt idx="1">
                  <c:v>San Martín</c:v>
                </c:pt>
                <c:pt idx="2">
                  <c:v>La Libertad</c:v>
                </c:pt>
                <c:pt idx="3">
                  <c:v>Lambayeque</c:v>
                </c:pt>
                <c:pt idx="4">
                  <c:v>Ayacucho</c:v>
                </c:pt>
                <c:pt idx="5">
                  <c:v>Puno</c:v>
                </c:pt>
                <c:pt idx="6">
                  <c:v>Madre de Dios</c:v>
                </c:pt>
                <c:pt idx="7">
                  <c:v>Arequipa</c:v>
                </c:pt>
                <c:pt idx="8">
                  <c:v>Tumbes</c:v>
                </c:pt>
                <c:pt idx="9">
                  <c:v>Junín</c:v>
                </c:pt>
                <c:pt idx="10">
                  <c:v>Huánuco</c:v>
                </c:pt>
                <c:pt idx="11">
                  <c:v>Pasco</c:v>
                </c:pt>
                <c:pt idx="12">
                  <c:v>Apurímac</c:v>
                </c:pt>
                <c:pt idx="13">
                  <c:v>Loreto</c:v>
                </c:pt>
                <c:pt idx="14">
                  <c:v>Ancash</c:v>
                </c:pt>
                <c:pt idx="15">
                  <c:v>Amazonas</c:v>
                </c:pt>
                <c:pt idx="16">
                  <c:v>Ucayali</c:v>
                </c:pt>
                <c:pt idx="17">
                  <c:v>Piura</c:v>
                </c:pt>
                <c:pt idx="18">
                  <c:v>Ica</c:v>
                </c:pt>
                <c:pt idx="19">
                  <c:v>Cusco</c:v>
                </c:pt>
                <c:pt idx="20">
                  <c:v>Lima</c:v>
                </c:pt>
                <c:pt idx="21">
                  <c:v>Cajamarca</c:v>
                </c:pt>
              </c:strCache>
            </c:strRef>
          </c:cat>
          <c:val>
            <c:numRef>
              <c:f>'CDB Dpto'!$O$7:$O$28</c:f>
              <c:numCache>
                <c:formatCode>#,##0.0</c:formatCode>
                <c:ptCount val="22"/>
                <c:pt idx="0">
                  <c:v>0.19990775</c:v>
                </c:pt>
                <c:pt idx="1">
                  <c:v>0.51527863188025658</c:v>
                </c:pt>
                <c:pt idx="2">
                  <c:v>0.13310960096409297</c:v>
                </c:pt>
                <c:pt idx="3">
                  <c:v>0.21794384065770531</c:v>
                </c:pt>
                <c:pt idx="4">
                  <c:v>6.5263479632438559E-2</c:v>
                </c:pt>
                <c:pt idx="5">
                  <c:v>0.27200196050647263</c:v>
                </c:pt>
                <c:pt idx="6">
                  <c:v>0.90018093610552885</c:v>
                </c:pt>
                <c:pt idx="7">
                  <c:v>0.19110925052412622</c:v>
                </c:pt>
                <c:pt idx="8">
                  <c:v>0.21909098132633592</c:v>
                </c:pt>
                <c:pt idx="9">
                  <c:v>0.46739379027516187</c:v>
                </c:pt>
                <c:pt idx="10">
                  <c:v>0.29048560114699767</c:v>
                </c:pt>
                <c:pt idx="11">
                  <c:v>0.41370638165599394</c:v>
                </c:pt>
                <c:pt idx="12">
                  <c:v>9.3221099961215775E-2</c:v>
                </c:pt>
                <c:pt idx="13">
                  <c:v>1.2131527470595358</c:v>
                </c:pt>
                <c:pt idx="14">
                  <c:v>0.39050984809610623</c:v>
                </c:pt>
                <c:pt idx="15">
                  <c:v>0.33936889921867908</c:v>
                </c:pt>
                <c:pt idx="16">
                  <c:v>0.68099116913403446</c:v>
                </c:pt>
                <c:pt idx="17">
                  <c:v>0.24340414927688953</c:v>
                </c:pt>
                <c:pt idx="18">
                  <c:v>0.36783507829359297</c:v>
                </c:pt>
                <c:pt idx="19">
                  <c:v>0.88540665853238965</c:v>
                </c:pt>
                <c:pt idx="20">
                  <c:v>1.6636412054825698</c:v>
                </c:pt>
                <c:pt idx="21">
                  <c:v>0.27617500008516005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473072"/>
        <c:axId val="260471896"/>
      </c:barChart>
      <c:lineChart>
        <c:grouping val="standard"/>
        <c:varyColors val="0"/>
        <c:ser>
          <c:idx val="1"/>
          <c:order val="1"/>
          <c:tx>
            <c:strRef>
              <c:f>'CDB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'CDB Dpto'!$N$7:$N$28</c:f>
              <c:strCache>
                <c:ptCount val="22"/>
                <c:pt idx="0">
                  <c:v>Huancavelica</c:v>
                </c:pt>
                <c:pt idx="1">
                  <c:v>San Martín</c:v>
                </c:pt>
                <c:pt idx="2">
                  <c:v>La Libertad</c:v>
                </c:pt>
                <c:pt idx="3">
                  <c:v>Lambayeque</c:v>
                </c:pt>
                <c:pt idx="4">
                  <c:v>Ayacucho</c:v>
                </c:pt>
                <c:pt idx="5">
                  <c:v>Puno</c:v>
                </c:pt>
                <c:pt idx="6">
                  <c:v>Madre de Dios</c:v>
                </c:pt>
                <c:pt idx="7">
                  <c:v>Arequipa</c:v>
                </c:pt>
                <c:pt idx="8">
                  <c:v>Tumbes</c:v>
                </c:pt>
                <c:pt idx="9">
                  <c:v>Junín</c:v>
                </c:pt>
                <c:pt idx="10">
                  <c:v>Huánuco</c:v>
                </c:pt>
                <c:pt idx="11">
                  <c:v>Pasco</c:v>
                </c:pt>
                <c:pt idx="12">
                  <c:v>Apurímac</c:v>
                </c:pt>
                <c:pt idx="13">
                  <c:v>Loreto</c:v>
                </c:pt>
                <c:pt idx="14">
                  <c:v>Ancash</c:v>
                </c:pt>
                <c:pt idx="15">
                  <c:v>Amazonas</c:v>
                </c:pt>
                <c:pt idx="16">
                  <c:v>Ucayali</c:v>
                </c:pt>
                <c:pt idx="17">
                  <c:v>Piura</c:v>
                </c:pt>
                <c:pt idx="18">
                  <c:v>Ica</c:v>
                </c:pt>
                <c:pt idx="19">
                  <c:v>Cusco</c:v>
                </c:pt>
                <c:pt idx="20">
                  <c:v>Lima</c:v>
                </c:pt>
                <c:pt idx="21">
                  <c:v>Cajamarca</c:v>
                </c:pt>
              </c:strCache>
            </c:strRef>
          </c:cat>
          <c:val>
            <c:numRef>
              <c:f>'CDB Dpto'!$P$7:$P$28</c:f>
              <c:numCache>
                <c:formatCode>0%</c:formatCode>
                <c:ptCount val="22"/>
                <c:pt idx="0">
                  <c:v>0.30802426810477657</c:v>
                </c:pt>
                <c:pt idx="1">
                  <c:v>0.27867058498926844</c:v>
                </c:pt>
                <c:pt idx="2">
                  <c:v>0.25690634685470298</c:v>
                </c:pt>
                <c:pt idx="3">
                  <c:v>0.25632038502386306</c:v>
                </c:pt>
                <c:pt idx="4">
                  <c:v>0.24543354593243061</c:v>
                </c:pt>
                <c:pt idx="5">
                  <c:v>0.24243031115213518</c:v>
                </c:pt>
                <c:pt idx="6">
                  <c:v>0.23665008068291077</c:v>
                </c:pt>
                <c:pt idx="7">
                  <c:v>0.23620592120686137</c:v>
                </c:pt>
                <c:pt idx="8">
                  <c:v>0.23288127915263859</c:v>
                </c:pt>
                <c:pt idx="9">
                  <c:v>0.23081835937778067</c:v>
                </c:pt>
                <c:pt idx="10">
                  <c:v>0.22906122912777971</c:v>
                </c:pt>
                <c:pt idx="11">
                  <c:v>0.2286160688899023</c:v>
                </c:pt>
                <c:pt idx="12">
                  <c:v>0.22147461093013907</c:v>
                </c:pt>
                <c:pt idx="13">
                  <c:v>0.22112680764983023</c:v>
                </c:pt>
                <c:pt idx="14">
                  <c:v>0.22080255213952912</c:v>
                </c:pt>
                <c:pt idx="15">
                  <c:v>0.21607554500957857</c:v>
                </c:pt>
                <c:pt idx="16">
                  <c:v>0.19869060004289979</c:v>
                </c:pt>
                <c:pt idx="17">
                  <c:v>0.15055616334316171</c:v>
                </c:pt>
                <c:pt idx="18">
                  <c:v>0.12432064580193972</c:v>
                </c:pt>
                <c:pt idx="19">
                  <c:v>0.10972324255549255</c:v>
                </c:pt>
                <c:pt idx="20">
                  <c:v>0.10965233737272953</c:v>
                </c:pt>
                <c:pt idx="21">
                  <c:v>9.5436334223678532E-2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473464"/>
        <c:axId val="260474640"/>
      </c:lineChart>
      <c:catAx>
        <c:axId val="26047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60471896"/>
        <c:crosses val="autoZero"/>
        <c:auto val="1"/>
        <c:lblAlgn val="ctr"/>
        <c:lblOffset val="100"/>
        <c:noMultiLvlLbl val="0"/>
      </c:catAx>
      <c:valAx>
        <c:axId val="26047189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6047307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6047464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0473464"/>
        <c:crosses val="max"/>
        <c:crossBetween val="between"/>
      </c:valAx>
      <c:catAx>
        <c:axId val="260473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047464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'PPF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'PPF Dpto'!$N$7:$N$30</c:f>
              <c:strCache>
                <c:ptCount val="24"/>
                <c:pt idx="0">
                  <c:v>Ancash</c:v>
                </c:pt>
                <c:pt idx="1">
                  <c:v>Arequipa</c:v>
                </c:pt>
                <c:pt idx="2">
                  <c:v>Cajamarca</c:v>
                </c:pt>
                <c:pt idx="3">
                  <c:v>Huánuco</c:v>
                </c:pt>
                <c:pt idx="4">
                  <c:v>Amazonas</c:v>
                </c:pt>
                <c:pt idx="5">
                  <c:v>Lima</c:v>
                </c:pt>
                <c:pt idx="6">
                  <c:v>Lambayeque</c:v>
                </c:pt>
                <c:pt idx="7">
                  <c:v>Piura</c:v>
                </c:pt>
                <c:pt idx="8">
                  <c:v>Cusco</c:v>
                </c:pt>
                <c:pt idx="9">
                  <c:v>Junín</c:v>
                </c:pt>
                <c:pt idx="10">
                  <c:v>Ayacucho</c:v>
                </c:pt>
                <c:pt idx="11">
                  <c:v>Loreto</c:v>
                </c:pt>
                <c:pt idx="12">
                  <c:v>San Martín</c:v>
                </c:pt>
                <c:pt idx="13">
                  <c:v>Apurímac</c:v>
                </c:pt>
                <c:pt idx="14">
                  <c:v>Moquegua</c:v>
                </c:pt>
                <c:pt idx="15">
                  <c:v>La Libertad</c:v>
                </c:pt>
                <c:pt idx="16">
                  <c:v>Ica</c:v>
                </c:pt>
                <c:pt idx="17">
                  <c:v>Puno</c:v>
                </c:pt>
                <c:pt idx="18">
                  <c:v>Huancavelica</c:v>
                </c:pt>
                <c:pt idx="19">
                  <c:v>Madre de Dios</c:v>
                </c:pt>
                <c:pt idx="20">
                  <c:v>Tumbes</c:v>
                </c:pt>
                <c:pt idx="21">
                  <c:v>Pasco</c:v>
                </c:pt>
                <c:pt idx="22">
                  <c:v>Ucayali</c:v>
                </c:pt>
                <c:pt idx="23">
                  <c:v>Tacna</c:v>
                </c:pt>
              </c:strCache>
            </c:strRef>
          </c:cat>
          <c:val>
            <c:numRef>
              <c:f>'PPF Dpto'!$O$7:$O$30</c:f>
              <c:numCache>
                <c:formatCode>#,##0.0</c:formatCode>
                <c:ptCount val="24"/>
                <c:pt idx="0">
                  <c:v>0.36630828001351889</c:v>
                </c:pt>
                <c:pt idx="1">
                  <c:v>0.60296641585128585</c:v>
                </c:pt>
                <c:pt idx="2">
                  <c:v>0.3189050196796217</c:v>
                </c:pt>
                <c:pt idx="3">
                  <c:v>0.32701694963145006</c:v>
                </c:pt>
                <c:pt idx="4">
                  <c:v>0.18005980152656986</c:v>
                </c:pt>
                <c:pt idx="5">
                  <c:v>4.1285872124807952</c:v>
                </c:pt>
                <c:pt idx="6">
                  <c:v>0.44537838706749133</c:v>
                </c:pt>
                <c:pt idx="7">
                  <c:v>0.46707665958887312</c:v>
                </c:pt>
                <c:pt idx="8">
                  <c:v>0.36720677808860375</c:v>
                </c:pt>
                <c:pt idx="9">
                  <c:v>0.29801357873012413</c:v>
                </c:pt>
                <c:pt idx="10">
                  <c:v>0.43539436926812075</c:v>
                </c:pt>
                <c:pt idx="11">
                  <c:v>0.21656575082453788</c:v>
                </c:pt>
                <c:pt idx="12">
                  <c:v>0.29558721224433981</c:v>
                </c:pt>
                <c:pt idx="13">
                  <c:v>0.25551260090503025</c:v>
                </c:pt>
                <c:pt idx="14">
                  <c:v>0.13321258864333113</c:v>
                </c:pt>
                <c:pt idx="15">
                  <c:v>0.49695442283469926</c:v>
                </c:pt>
                <c:pt idx="16">
                  <c:v>0.30575306179239103</c:v>
                </c:pt>
                <c:pt idx="17">
                  <c:v>0.38096469987025372</c:v>
                </c:pt>
                <c:pt idx="18">
                  <c:v>0.16519832032851089</c:v>
                </c:pt>
                <c:pt idx="19">
                  <c:v>0.13738722902478306</c:v>
                </c:pt>
                <c:pt idx="20">
                  <c:v>0.16222781093130131</c:v>
                </c:pt>
                <c:pt idx="21">
                  <c:v>0.17280665911528381</c:v>
                </c:pt>
                <c:pt idx="22">
                  <c:v>0.23029503082557479</c:v>
                </c:pt>
                <c:pt idx="23">
                  <c:v>0.15653092087246132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476208"/>
        <c:axId val="260475816"/>
      </c:barChart>
      <c:lineChart>
        <c:grouping val="standard"/>
        <c:varyColors val="0"/>
        <c:ser>
          <c:idx val="1"/>
          <c:order val="1"/>
          <c:tx>
            <c:strRef>
              <c:f>'PPF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'PPF Dpto'!$N$7:$N$30</c:f>
              <c:strCache>
                <c:ptCount val="24"/>
                <c:pt idx="0">
                  <c:v>Ancash</c:v>
                </c:pt>
                <c:pt idx="1">
                  <c:v>Arequipa</c:v>
                </c:pt>
                <c:pt idx="2">
                  <c:v>Cajamarca</c:v>
                </c:pt>
                <c:pt idx="3">
                  <c:v>Huánuco</c:v>
                </c:pt>
                <c:pt idx="4">
                  <c:v>Amazonas</c:v>
                </c:pt>
                <c:pt idx="5">
                  <c:v>Lima</c:v>
                </c:pt>
                <c:pt idx="6">
                  <c:v>Lambayeque</c:v>
                </c:pt>
                <c:pt idx="7">
                  <c:v>Piura</c:v>
                </c:pt>
                <c:pt idx="8">
                  <c:v>Cusco</c:v>
                </c:pt>
                <c:pt idx="9">
                  <c:v>Junín</c:v>
                </c:pt>
                <c:pt idx="10">
                  <c:v>Ayacucho</c:v>
                </c:pt>
                <c:pt idx="11">
                  <c:v>Loreto</c:v>
                </c:pt>
                <c:pt idx="12">
                  <c:v>San Martín</c:v>
                </c:pt>
                <c:pt idx="13">
                  <c:v>Apurímac</c:v>
                </c:pt>
                <c:pt idx="14">
                  <c:v>Moquegua</c:v>
                </c:pt>
                <c:pt idx="15">
                  <c:v>La Libertad</c:v>
                </c:pt>
                <c:pt idx="16">
                  <c:v>Ica</c:v>
                </c:pt>
                <c:pt idx="17">
                  <c:v>Puno</c:v>
                </c:pt>
                <c:pt idx="18">
                  <c:v>Huancavelica</c:v>
                </c:pt>
                <c:pt idx="19">
                  <c:v>Madre de Dios</c:v>
                </c:pt>
                <c:pt idx="20">
                  <c:v>Tumbes</c:v>
                </c:pt>
                <c:pt idx="21">
                  <c:v>Pasco</c:v>
                </c:pt>
                <c:pt idx="22">
                  <c:v>Ucayali</c:v>
                </c:pt>
                <c:pt idx="23">
                  <c:v>Tacna</c:v>
                </c:pt>
              </c:strCache>
            </c:strRef>
          </c:cat>
          <c:val>
            <c:numRef>
              <c:f>'PPF Dpto'!$P$7:$P$30</c:f>
              <c:numCache>
                <c:formatCode>0%</c:formatCode>
                <c:ptCount val="24"/>
                <c:pt idx="0">
                  <c:v>0.24950619597374282</c:v>
                </c:pt>
                <c:pt idx="1">
                  <c:v>0.23942725487171695</c:v>
                </c:pt>
                <c:pt idx="2">
                  <c:v>0.22385221892361817</c:v>
                </c:pt>
                <c:pt idx="3">
                  <c:v>0.22339893746277736</c:v>
                </c:pt>
                <c:pt idx="4">
                  <c:v>0.22127273317051002</c:v>
                </c:pt>
                <c:pt idx="5">
                  <c:v>0.2206709330316641</c:v>
                </c:pt>
                <c:pt idx="6">
                  <c:v>0.21902544539588592</c:v>
                </c:pt>
                <c:pt idx="7">
                  <c:v>0.21827276888421249</c:v>
                </c:pt>
                <c:pt idx="8">
                  <c:v>0.21604821345110867</c:v>
                </c:pt>
                <c:pt idx="9">
                  <c:v>0.21364328268028679</c:v>
                </c:pt>
                <c:pt idx="10">
                  <c:v>0.21225579507160472</c:v>
                </c:pt>
                <c:pt idx="11">
                  <c:v>0.21183090640458263</c:v>
                </c:pt>
                <c:pt idx="12">
                  <c:v>0.21001330206515365</c:v>
                </c:pt>
                <c:pt idx="13">
                  <c:v>0.20957535884834402</c:v>
                </c:pt>
                <c:pt idx="14">
                  <c:v>0.20955919431684361</c:v>
                </c:pt>
                <c:pt idx="15">
                  <c:v>0.20902156856039877</c:v>
                </c:pt>
                <c:pt idx="16">
                  <c:v>0.20882347117642838</c:v>
                </c:pt>
                <c:pt idx="17">
                  <c:v>0.20728080057535478</c:v>
                </c:pt>
                <c:pt idx="18">
                  <c:v>0.20662549165173355</c:v>
                </c:pt>
                <c:pt idx="19">
                  <c:v>0.20417669171028446</c:v>
                </c:pt>
                <c:pt idx="20">
                  <c:v>0.20055806771729534</c:v>
                </c:pt>
                <c:pt idx="21">
                  <c:v>0.19347956351806164</c:v>
                </c:pt>
                <c:pt idx="22">
                  <c:v>0.18671606208347741</c:v>
                </c:pt>
                <c:pt idx="23">
                  <c:v>0.18255867649815649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469544"/>
        <c:axId val="260475032"/>
      </c:lineChart>
      <c:catAx>
        <c:axId val="260476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60475816"/>
        <c:crosses val="autoZero"/>
        <c:auto val="1"/>
        <c:lblAlgn val="ctr"/>
        <c:lblOffset val="100"/>
        <c:noMultiLvlLbl val="0"/>
      </c:catAx>
      <c:valAx>
        <c:axId val="26047581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6047620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6047503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0469544"/>
        <c:crosses val="max"/>
        <c:crossBetween val="between"/>
      </c:valAx>
      <c:catAx>
        <c:axId val="260469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047503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'BFH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'BFH Dpto'!$N$7:$N$8</c:f>
              <c:strCache>
                <c:ptCount val="2"/>
                <c:pt idx="0">
                  <c:v>Lima</c:v>
                </c:pt>
                <c:pt idx="1">
                  <c:v>Piura</c:v>
                </c:pt>
              </c:strCache>
            </c:strRef>
          </c:cat>
          <c:val>
            <c:numRef>
              <c:f>'BFH Dpto'!$O$7:$O$8</c:f>
              <c:numCache>
                <c:formatCode>#,##0.0</c:formatCode>
                <c:ptCount val="2"/>
                <c:pt idx="0">
                  <c:v>671.23927138981071</c:v>
                </c:pt>
                <c:pt idx="1">
                  <c:v>1.8237999999999997E-2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476992"/>
        <c:axId val="260469936"/>
      </c:barChart>
      <c:lineChart>
        <c:grouping val="standard"/>
        <c:varyColors val="0"/>
        <c:ser>
          <c:idx val="1"/>
          <c:order val="1"/>
          <c:tx>
            <c:strRef>
              <c:f>'BFH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'BFH Dpto'!$N$7:$N$8</c:f>
              <c:strCache>
                <c:ptCount val="2"/>
                <c:pt idx="0">
                  <c:v>Lima</c:v>
                </c:pt>
                <c:pt idx="1">
                  <c:v>Piura</c:v>
                </c:pt>
              </c:strCache>
            </c:strRef>
          </c:cat>
          <c:val>
            <c:numRef>
              <c:f>'BFH Dpto'!$P$7:$P$8</c:f>
              <c:numCache>
                <c:formatCode>0%</c:formatCode>
                <c:ptCount val="2"/>
                <c:pt idx="0">
                  <c:v>0.77394495922843587</c:v>
                </c:pt>
                <c:pt idx="1">
                  <c:v>0.2755692549446232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470720"/>
        <c:axId val="260470328"/>
      </c:lineChart>
      <c:catAx>
        <c:axId val="26047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60469936"/>
        <c:crosses val="autoZero"/>
        <c:auto val="1"/>
        <c:lblAlgn val="ctr"/>
        <c:lblOffset val="100"/>
        <c:noMultiLvlLbl val="0"/>
      </c:catAx>
      <c:valAx>
        <c:axId val="26046993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6047699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6047032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0470720"/>
        <c:crosses val="max"/>
        <c:crossBetween val="between"/>
      </c:valAx>
      <c:catAx>
        <c:axId val="2604707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047032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'HU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'HU Dpto'!$N$7:$N$14</c:f>
              <c:strCache>
                <c:ptCount val="8"/>
                <c:pt idx="0">
                  <c:v>Junín</c:v>
                </c:pt>
                <c:pt idx="1">
                  <c:v>Cusco</c:v>
                </c:pt>
                <c:pt idx="2">
                  <c:v>Piura</c:v>
                </c:pt>
                <c:pt idx="3">
                  <c:v>Lima</c:v>
                </c:pt>
                <c:pt idx="4">
                  <c:v>Arequipa</c:v>
                </c:pt>
                <c:pt idx="5">
                  <c:v>Huancavelica</c:v>
                </c:pt>
                <c:pt idx="6">
                  <c:v>Loreto</c:v>
                </c:pt>
                <c:pt idx="7">
                  <c:v>San Martín</c:v>
                </c:pt>
              </c:strCache>
            </c:strRef>
          </c:cat>
          <c:val>
            <c:numRef>
              <c:f>'HU Dpto'!$O$7:$O$14</c:f>
              <c:numCache>
                <c:formatCode>#,##0.0</c:formatCode>
                <c:ptCount val="8"/>
                <c:pt idx="0">
                  <c:v>1.9023830000000002E-2</c:v>
                </c:pt>
                <c:pt idx="1">
                  <c:v>0.92204995999999995</c:v>
                </c:pt>
                <c:pt idx="2">
                  <c:v>7.45E-3</c:v>
                </c:pt>
                <c:pt idx="3">
                  <c:v>0.9498791878591919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465432"/>
        <c:axId val="261470136"/>
      </c:barChart>
      <c:lineChart>
        <c:grouping val="standard"/>
        <c:varyColors val="0"/>
        <c:ser>
          <c:idx val="1"/>
          <c:order val="1"/>
          <c:tx>
            <c:strRef>
              <c:f>'HU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'HU Dpto'!$N$7:$N$14</c:f>
              <c:strCache>
                <c:ptCount val="8"/>
                <c:pt idx="0">
                  <c:v>Junín</c:v>
                </c:pt>
                <c:pt idx="1">
                  <c:v>Cusco</c:v>
                </c:pt>
                <c:pt idx="2">
                  <c:v>Piura</c:v>
                </c:pt>
                <c:pt idx="3">
                  <c:v>Lima</c:v>
                </c:pt>
                <c:pt idx="4">
                  <c:v>Arequipa</c:v>
                </c:pt>
                <c:pt idx="5">
                  <c:v>Huancavelica</c:v>
                </c:pt>
                <c:pt idx="6">
                  <c:v>Loreto</c:v>
                </c:pt>
                <c:pt idx="7">
                  <c:v>San Martín</c:v>
                </c:pt>
              </c:strCache>
            </c:strRef>
          </c:cat>
          <c:val>
            <c:numRef>
              <c:f>'HU Dpto'!$P$7:$P$14</c:f>
              <c:numCache>
                <c:formatCode>0%</c:formatCode>
                <c:ptCount val="8"/>
                <c:pt idx="0">
                  <c:v>0.40683111995038607</c:v>
                </c:pt>
                <c:pt idx="1">
                  <c:v>0.21460654998630269</c:v>
                </c:pt>
                <c:pt idx="2">
                  <c:v>0.17372446600130587</c:v>
                </c:pt>
                <c:pt idx="3">
                  <c:v>0.1221062050129805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468568"/>
        <c:axId val="261465040"/>
      </c:lineChart>
      <c:catAx>
        <c:axId val="261465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61470136"/>
        <c:crosses val="autoZero"/>
        <c:auto val="1"/>
        <c:lblAlgn val="ctr"/>
        <c:lblOffset val="100"/>
        <c:noMultiLvlLbl val="0"/>
      </c:catAx>
      <c:valAx>
        <c:axId val="26147013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6146543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6146504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1468568"/>
        <c:crosses val="max"/>
        <c:crossBetween val="between"/>
      </c:valAx>
      <c:catAx>
        <c:axId val="261468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146504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'TT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'TT Dpto'!$N$7:$N$31</c:f>
              <c:strCache>
                <c:ptCount val="25"/>
                <c:pt idx="0">
                  <c:v>La Libertad</c:v>
                </c:pt>
                <c:pt idx="1">
                  <c:v>Cusco</c:v>
                </c:pt>
                <c:pt idx="2">
                  <c:v>Cajamarca</c:v>
                </c:pt>
                <c:pt idx="3">
                  <c:v>Ayacucho</c:v>
                </c:pt>
                <c:pt idx="4">
                  <c:v>Piura</c:v>
                </c:pt>
                <c:pt idx="5">
                  <c:v>Lima</c:v>
                </c:pt>
                <c:pt idx="6">
                  <c:v>Junín</c:v>
                </c:pt>
                <c:pt idx="7">
                  <c:v>Ica</c:v>
                </c:pt>
                <c:pt idx="8">
                  <c:v>Apurímac</c:v>
                </c:pt>
                <c:pt idx="9">
                  <c:v>Amazonas</c:v>
                </c:pt>
                <c:pt idx="10">
                  <c:v>Ancash</c:v>
                </c:pt>
                <c:pt idx="11">
                  <c:v>Huánuco</c:v>
                </c:pt>
                <c:pt idx="12">
                  <c:v>Tumbes</c:v>
                </c:pt>
                <c:pt idx="13">
                  <c:v>San Martín</c:v>
                </c:pt>
                <c:pt idx="14">
                  <c:v>Lambayeque</c:v>
                </c:pt>
                <c:pt idx="15">
                  <c:v>Huancavelica</c:v>
                </c:pt>
                <c:pt idx="16">
                  <c:v>Loreto</c:v>
                </c:pt>
                <c:pt idx="17">
                  <c:v>Puno</c:v>
                </c:pt>
                <c:pt idx="18">
                  <c:v>Arequipa</c:v>
                </c:pt>
                <c:pt idx="19">
                  <c:v>Ucayali</c:v>
                </c:pt>
                <c:pt idx="20">
                  <c:v>Pasco</c:v>
                </c:pt>
                <c:pt idx="21">
                  <c:v>Madre de Dios</c:v>
                </c:pt>
                <c:pt idx="22">
                  <c:v>Moquegua</c:v>
                </c:pt>
                <c:pt idx="23">
                  <c:v>Provincia Constitucional del Callao</c:v>
                </c:pt>
                <c:pt idx="24">
                  <c:v>Tacna</c:v>
                </c:pt>
              </c:strCache>
            </c:strRef>
          </c:cat>
          <c:val>
            <c:numRef>
              <c:f>'TT Dpto'!$O$7:$O$31</c:f>
              <c:numCache>
                <c:formatCode>#,##0.0</c:formatCode>
                <c:ptCount val="25"/>
                <c:pt idx="0">
                  <c:v>105.91877404433967</c:v>
                </c:pt>
                <c:pt idx="1">
                  <c:v>272.7748837301811</c:v>
                </c:pt>
                <c:pt idx="2">
                  <c:v>149.16475406098283</c:v>
                </c:pt>
                <c:pt idx="3">
                  <c:v>99.613517581582244</c:v>
                </c:pt>
                <c:pt idx="4">
                  <c:v>90.069700363890362</c:v>
                </c:pt>
                <c:pt idx="5">
                  <c:v>214.54240635638871</c:v>
                </c:pt>
                <c:pt idx="6">
                  <c:v>64.841751602283182</c:v>
                </c:pt>
                <c:pt idx="7">
                  <c:v>15.259298911209225</c:v>
                </c:pt>
                <c:pt idx="8">
                  <c:v>37.467379529526696</c:v>
                </c:pt>
                <c:pt idx="9">
                  <c:v>55.230960124695969</c:v>
                </c:pt>
                <c:pt idx="10">
                  <c:v>38.31306722868748</c:v>
                </c:pt>
                <c:pt idx="11">
                  <c:v>41.491412533788974</c:v>
                </c:pt>
                <c:pt idx="12">
                  <c:v>13.073177868501787</c:v>
                </c:pt>
                <c:pt idx="13">
                  <c:v>50.725526348474936</c:v>
                </c:pt>
                <c:pt idx="14">
                  <c:v>14.246562101450401</c:v>
                </c:pt>
                <c:pt idx="15">
                  <c:v>44.203484309952429</c:v>
                </c:pt>
                <c:pt idx="16">
                  <c:v>12.900267093272623</c:v>
                </c:pt>
                <c:pt idx="17">
                  <c:v>75.945264836749516</c:v>
                </c:pt>
                <c:pt idx="18">
                  <c:v>35.930304052791435</c:v>
                </c:pt>
                <c:pt idx="19">
                  <c:v>30.366121791050801</c:v>
                </c:pt>
                <c:pt idx="20">
                  <c:v>9.9296134031014738</c:v>
                </c:pt>
                <c:pt idx="21">
                  <c:v>21.816997341560487</c:v>
                </c:pt>
                <c:pt idx="22">
                  <c:v>2.4509809877819935</c:v>
                </c:pt>
                <c:pt idx="23">
                  <c:v>1.8208018329531122</c:v>
                </c:pt>
                <c:pt idx="24">
                  <c:v>4.2016698640617633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463080"/>
        <c:axId val="261466216"/>
      </c:barChart>
      <c:lineChart>
        <c:grouping val="standard"/>
        <c:varyColors val="0"/>
        <c:ser>
          <c:idx val="1"/>
          <c:order val="1"/>
          <c:tx>
            <c:strRef>
              <c:f>'TT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'TT Dpto'!$N$7:$N$31</c:f>
              <c:strCache>
                <c:ptCount val="25"/>
                <c:pt idx="0">
                  <c:v>La Libertad</c:v>
                </c:pt>
                <c:pt idx="1">
                  <c:v>Cusco</c:v>
                </c:pt>
                <c:pt idx="2">
                  <c:v>Cajamarca</c:v>
                </c:pt>
                <c:pt idx="3">
                  <c:v>Ayacucho</c:v>
                </c:pt>
                <c:pt idx="4">
                  <c:v>Piura</c:v>
                </c:pt>
                <c:pt idx="5">
                  <c:v>Lima</c:v>
                </c:pt>
                <c:pt idx="6">
                  <c:v>Junín</c:v>
                </c:pt>
                <c:pt idx="7">
                  <c:v>Ica</c:v>
                </c:pt>
                <c:pt idx="8">
                  <c:v>Apurímac</c:v>
                </c:pt>
                <c:pt idx="9">
                  <c:v>Amazonas</c:v>
                </c:pt>
                <c:pt idx="10">
                  <c:v>Ancash</c:v>
                </c:pt>
                <c:pt idx="11">
                  <c:v>Huánuco</c:v>
                </c:pt>
                <c:pt idx="12">
                  <c:v>Tumbes</c:v>
                </c:pt>
                <c:pt idx="13">
                  <c:v>San Martín</c:v>
                </c:pt>
                <c:pt idx="14">
                  <c:v>Lambayeque</c:v>
                </c:pt>
                <c:pt idx="15">
                  <c:v>Huancavelica</c:v>
                </c:pt>
                <c:pt idx="16">
                  <c:v>Loreto</c:v>
                </c:pt>
                <c:pt idx="17">
                  <c:v>Puno</c:v>
                </c:pt>
                <c:pt idx="18">
                  <c:v>Arequipa</c:v>
                </c:pt>
                <c:pt idx="19">
                  <c:v>Ucayali</c:v>
                </c:pt>
                <c:pt idx="20">
                  <c:v>Pasco</c:v>
                </c:pt>
                <c:pt idx="21">
                  <c:v>Madre de Dios</c:v>
                </c:pt>
                <c:pt idx="22">
                  <c:v>Moquegua</c:v>
                </c:pt>
                <c:pt idx="23">
                  <c:v>Provincia Constitucional del Callao</c:v>
                </c:pt>
                <c:pt idx="24">
                  <c:v>Tacna</c:v>
                </c:pt>
              </c:strCache>
            </c:strRef>
          </c:cat>
          <c:val>
            <c:numRef>
              <c:f>'TT Dpto'!$P$7:$P$31</c:f>
              <c:numCache>
                <c:formatCode>0%</c:formatCode>
                <c:ptCount val="25"/>
                <c:pt idx="0">
                  <c:v>0.40297903279986219</c:v>
                </c:pt>
                <c:pt idx="1">
                  <c:v>0.2398922904485061</c:v>
                </c:pt>
                <c:pt idx="2">
                  <c:v>0.229700605445817</c:v>
                </c:pt>
                <c:pt idx="3">
                  <c:v>0.20934695400825659</c:v>
                </c:pt>
                <c:pt idx="4">
                  <c:v>0.20035376217756326</c:v>
                </c:pt>
                <c:pt idx="5">
                  <c:v>0.19803811117938197</c:v>
                </c:pt>
                <c:pt idx="6">
                  <c:v>0.19704119461026781</c:v>
                </c:pt>
                <c:pt idx="7">
                  <c:v>0.1813737492773447</c:v>
                </c:pt>
                <c:pt idx="8">
                  <c:v>0.16568121178315348</c:v>
                </c:pt>
                <c:pt idx="9">
                  <c:v>0.15841225291336522</c:v>
                </c:pt>
                <c:pt idx="10">
                  <c:v>0.14349792083135321</c:v>
                </c:pt>
                <c:pt idx="11">
                  <c:v>0.14116608763477781</c:v>
                </c:pt>
                <c:pt idx="12">
                  <c:v>0.12878449910551784</c:v>
                </c:pt>
                <c:pt idx="13">
                  <c:v>0.12046739531702136</c:v>
                </c:pt>
                <c:pt idx="14">
                  <c:v>0.11252909333327919</c:v>
                </c:pt>
                <c:pt idx="15">
                  <c:v>0.10911502628069532</c:v>
                </c:pt>
                <c:pt idx="16">
                  <c:v>9.3384579315941033E-2</c:v>
                </c:pt>
                <c:pt idx="17">
                  <c:v>9.1519463849614249E-2</c:v>
                </c:pt>
                <c:pt idx="18">
                  <c:v>8.4080922484903009E-2</c:v>
                </c:pt>
                <c:pt idx="19">
                  <c:v>8.1956485661181966E-2</c:v>
                </c:pt>
                <c:pt idx="20">
                  <c:v>7.8792912579315436E-2</c:v>
                </c:pt>
                <c:pt idx="21">
                  <c:v>7.770281509800854E-2</c:v>
                </c:pt>
                <c:pt idx="22">
                  <c:v>6.3081198609258357E-2</c:v>
                </c:pt>
                <c:pt idx="23">
                  <c:v>5.7282080424460556E-2</c:v>
                </c:pt>
                <c:pt idx="24">
                  <c:v>5.4682889856020982E-2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466608"/>
        <c:axId val="261470528"/>
      </c:lineChart>
      <c:catAx>
        <c:axId val="261463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61466216"/>
        <c:crosses val="autoZero"/>
        <c:auto val="1"/>
        <c:lblAlgn val="ctr"/>
        <c:lblOffset val="100"/>
        <c:noMultiLvlLbl val="0"/>
      </c:catAx>
      <c:valAx>
        <c:axId val="26146621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6146308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6147052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1466608"/>
        <c:crosses val="max"/>
        <c:crossBetween val="between"/>
      </c:valAx>
      <c:catAx>
        <c:axId val="261466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147052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'CPE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'CPE Dpto'!$N$7:$N$8</c:f>
              <c:strCache>
                <c:ptCount val="2"/>
                <c:pt idx="0">
                  <c:v>Embajadas en el Exterior</c:v>
                </c:pt>
                <c:pt idx="1">
                  <c:v>Lima</c:v>
                </c:pt>
              </c:strCache>
            </c:strRef>
          </c:cat>
          <c:val>
            <c:numRef>
              <c:f>'CPE Dpto'!$O$7:$O$8</c:f>
              <c:numCache>
                <c:formatCode>#,##0.0</c:formatCode>
                <c:ptCount val="2"/>
                <c:pt idx="0">
                  <c:v>38.291032295059786</c:v>
                </c:pt>
                <c:pt idx="1">
                  <c:v>0.24040408964578322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467000"/>
        <c:axId val="261463472"/>
      </c:barChart>
      <c:lineChart>
        <c:grouping val="standard"/>
        <c:varyColors val="0"/>
        <c:ser>
          <c:idx val="1"/>
          <c:order val="1"/>
          <c:tx>
            <c:strRef>
              <c:f>'CPE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'CPE Dpto'!$N$7:$N$8</c:f>
              <c:strCache>
                <c:ptCount val="2"/>
                <c:pt idx="0">
                  <c:v>Embajadas en el Exterior</c:v>
                </c:pt>
                <c:pt idx="1">
                  <c:v>Lima</c:v>
                </c:pt>
              </c:strCache>
            </c:strRef>
          </c:cat>
          <c:val>
            <c:numRef>
              <c:f>'CPE Dpto'!$P$7:$P$8</c:f>
              <c:numCache>
                <c:formatCode>0%</c:formatCode>
                <c:ptCount val="2"/>
                <c:pt idx="0">
                  <c:v>0.26552504028871377</c:v>
                </c:pt>
                <c:pt idx="1">
                  <c:v>0.13823763222387631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467784"/>
        <c:axId val="261467392"/>
      </c:lineChart>
      <c:catAx>
        <c:axId val="261467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61463472"/>
        <c:crosses val="autoZero"/>
        <c:auto val="1"/>
        <c:lblAlgn val="ctr"/>
        <c:lblOffset val="100"/>
        <c:noMultiLvlLbl val="0"/>
      </c:catAx>
      <c:valAx>
        <c:axId val="26146347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6146700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6146739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1467784"/>
        <c:crosses val="max"/>
        <c:crossBetween val="between"/>
      </c:valAx>
      <c:catAx>
        <c:axId val="261467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146739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'OC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'OC Dpto'!$N$7:$N$9</c:f>
              <c:strCache>
                <c:ptCount val="3"/>
                <c:pt idx="0">
                  <c:v>Lima</c:v>
                </c:pt>
                <c:pt idx="1">
                  <c:v>Piura</c:v>
                </c:pt>
                <c:pt idx="2">
                  <c:v>Embajadas en el Exterior</c:v>
                </c:pt>
              </c:strCache>
            </c:strRef>
          </c:cat>
          <c:val>
            <c:numRef>
              <c:f>'OC Dpto'!$O$7:$O$9</c:f>
              <c:numCache>
                <c:formatCode>#,##0.0</c:formatCode>
                <c:ptCount val="3"/>
                <c:pt idx="0">
                  <c:v>44.332168377666385</c:v>
                </c:pt>
                <c:pt idx="1">
                  <c:v>1.5707209972060321E-2</c:v>
                </c:pt>
                <c:pt idx="2">
                  <c:v>1.5251413897348791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469352"/>
        <c:axId val="261469744"/>
      </c:barChart>
      <c:lineChart>
        <c:grouping val="standard"/>
        <c:varyColors val="0"/>
        <c:ser>
          <c:idx val="1"/>
          <c:order val="1"/>
          <c:tx>
            <c:strRef>
              <c:f>'OC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'OC Dpto'!$N$7:$N$9</c:f>
              <c:strCache>
                <c:ptCount val="3"/>
                <c:pt idx="0">
                  <c:v>Lima</c:v>
                </c:pt>
                <c:pt idx="1">
                  <c:v>Piura</c:v>
                </c:pt>
                <c:pt idx="2">
                  <c:v>Embajadas en el Exterior</c:v>
                </c:pt>
              </c:strCache>
            </c:strRef>
          </c:cat>
          <c:val>
            <c:numRef>
              <c:f>'OC Dpto'!$P$7:$P$9</c:f>
              <c:numCache>
                <c:formatCode>0%</c:formatCode>
                <c:ptCount val="3"/>
                <c:pt idx="0">
                  <c:v>0.41948074322888851</c:v>
                </c:pt>
                <c:pt idx="1">
                  <c:v>0.13980356355080747</c:v>
                </c:pt>
                <c:pt idx="2">
                  <c:v>4.9358109230045369E-2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464256"/>
        <c:axId val="261463864"/>
      </c:lineChart>
      <c:catAx>
        <c:axId val="261469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61469744"/>
        <c:crosses val="autoZero"/>
        <c:auto val="1"/>
        <c:lblAlgn val="ctr"/>
        <c:lblOffset val="100"/>
        <c:noMultiLvlLbl val="0"/>
      </c:catAx>
      <c:valAx>
        <c:axId val="26146974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6146935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6146386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1464256"/>
        <c:crosses val="max"/>
        <c:crossBetween val="between"/>
      </c:valAx>
      <c:catAx>
        <c:axId val="26146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146386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'UNI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'UNI Dpto'!$N$7:$N$31</c:f>
              <c:strCache>
                <c:ptCount val="25"/>
                <c:pt idx="0">
                  <c:v>La Libertad</c:v>
                </c:pt>
                <c:pt idx="1">
                  <c:v>Piura</c:v>
                </c:pt>
                <c:pt idx="2">
                  <c:v>Loreto</c:v>
                </c:pt>
                <c:pt idx="3">
                  <c:v>Ica</c:v>
                </c:pt>
                <c:pt idx="4">
                  <c:v>Huánuco</c:v>
                </c:pt>
                <c:pt idx="5">
                  <c:v>Arequipa</c:v>
                </c:pt>
                <c:pt idx="6">
                  <c:v>Tacna</c:v>
                </c:pt>
                <c:pt idx="7">
                  <c:v>Tumbes</c:v>
                </c:pt>
                <c:pt idx="8">
                  <c:v>Lima</c:v>
                </c:pt>
                <c:pt idx="9">
                  <c:v>Ayacucho</c:v>
                </c:pt>
                <c:pt idx="10">
                  <c:v>Huancavelica</c:v>
                </c:pt>
                <c:pt idx="11">
                  <c:v>Cusco</c:v>
                </c:pt>
                <c:pt idx="12">
                  <c:v>Junín</c:v>
                </c:pt>
                <c:pt idx="13">
                  <c:v>Provincia Constitucional del Callao</c:v>
                </c:pt>
                <c:pt idx="14">
                  <c:v>Amazonas</c:v>
                </c:pt>
                <c:pt idx="15">
                  <c:v>Lambayeque</c:v>
                </c:pt>
                <c:pt idx="16">
                  <c:v>Puno</c:v>
                </c:pt>
                <c:pt idx="17">
                  <c:v>Ucayali</c:v>
                </c:pt>
                <c:pt idx="18">
                  <c:v>Ancash</c:v>
                </c:pt>
                <c:pt idx="19">
                  <c:v>Pasco</c:v>
                </c:pt>
                <c:pt idx="20">
                  <c:v>Cajamarca</c:v>
                </c:pt>
                <c:pt idx="21">
                  <c:v>Madre de Dios</c:v>
                </c:pt>
                <c:pt idx="22">
                  <c:v>Apurímac</c:v>
                </c:pt>
                <c:pt idx="23">
                  <c:v>San Martín</c:v>
                </c:pt>
                <c:pt idx="24">
                  <c:v>Moquegua</c:v>
                </c:pt>
              </c:strCache>
            </c:strRef>
          </c:cat>
          <c:val>
            <c:numRef>
              <c:f>'UNI Dpto'!$O$7:$O$31</c:f>
              <c:numCache>
                <c:formatCode>#,##0.0</c:formatCode>
                <c:ptCount val="25"/>
                <c:pt idx="0">
                  <c:v>20.900651613126428</c:v>
                </c:pt>
                <c:pt idx="1">
                  <c:v>18.85596342244887</c:v>
                </c:pt>
                <c:pt idx="2">
                  <c:v>13.314511122459379</c:v>
                </c:pt>
                <c:pt idx="3">
                  <c:v>22.34141803538057</c:v>
                </c:pt>
                <c:pt idx="4">
                  <c:v>17.713118877731269</c:v>
                </c:pt>
                <c:pt idx="5">
                  <c:v>21.208869407854841</c:v>
                </c:pt>
                <c:pt idx="6">
                  <c:v>8.8788721638176717</c:v>
                </c:pt>
                <c:pt idx="7">
                  <c:v>8.5192723107640589</c:v>
                </c:pt>
                <c:pt idx="8">
                  <c:v>123.70975835148144</c:v>
                </c:pt>
                <c:pt idx="9">
                  <c:v>11.103714272753242</c:v>
                </c:pt>
                <c:pt idx="10">
                  <c:v>7.354521499122769</c:v>
                </c:pt>
                <c:pt idx="11">
                  <c:v>19.208753427656141</c:v>
                </c:pt>
                <c:pt idx="12">
                  <c:v>11.292905335012286</c:v>
                </c:pt>
                <c:pt idx="13">
                  <c:v>10.732844107110109</c:v>
                </c:pt>
                <c:pt idx="14">
                  <c:v>4.3792895077387302</c:v>
                </c:pt>
                <c:pt idx="15">
                  <c:v>13.60416070758683</c:v>
                </c:pt>
                <c:pt idx="16">
                  <c:v>20.063125844125882</c:v>
                </c:pt>
                <c:pt idx="17">
                  <c:v>6.8352861509076845</c:v>
                </c:pt>
                <c:pt idx="18">
                  <c:v>8.9727645948033583</c:v>
                </c:pt>
                <c:pt idx="19">
                  <c:v>7.2873297373181991</c:v>
                </c:pt>
                <c:pt idx="20">
                  <c:v>10.20556379858389</c:v>
                </c:pt>
                <c:pt idx="21">
                  <c:v>3.2966545765043667</c:v>
                </c:pt>
                <c:pt idx="22">
                  <c:v>2.905623354443966</c:v>
                </c:pt>
                <c:pt idx="23">
                  <c:v>4.6309649676824698</c:v>
                </c:pt>
                <c:pt idx="24">
                  <c:v>0.946605067463403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610248"/>
        <c:axId val="263606720"/>
      </c:barChart>
      <c:lineChart>
        <c:grouping val="standard"/>
        <c:varyColors val="0"/>
        <c:ser>
          <c:idx val="1"/>
          <c:order val="1"/>
          <c:tx>
            <c:strRef>
              <c:f>'UNI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'UNI Dpto'!$N$7:$N$31</c:f>
              <c:strCache>
                <c:ptCount val="25"/>
                <c:pt idx="0">
                  <c:v>La Libertad</c:v>
                </c:pt>
                <c:pt idx="1">
                  <c:v>Piura</c:v>
                </c:pt>
                <c:pt idx="2">
                  <c:v>Loreto</c:v>
                </c:pt>
                <c:pt idx="3">
                  <c:v>Ica</c:v>
                </c:pt>
                <c:pt idx="4">
                  <c:v>Huánuco</c:v>
                </c:pt>
                <c:pt idx="5">
                  <c:v>Arequipa</c:v>
                </c:pt>
                <c:pt idx="6">
                  <c:v>Tacna</c:v>
                </c:pt>
                <c:pt idx="7">
                  <c:v>Tumbes</c:v>
                </c:pt>
                <c:pt idx="8">
                  <c:v>Lima</c:v>
                </c:pt>
                <c:pt idx="9">
                  <c:v>Ayacucho</c:v>
                </c:pt>
                <c:pt idx="10">
                  <c:v>Huancavelica</c:v>
                </c:pt>
                <c:pt idx="11">
                  <c:v>Cusco</c:v>
                </c:pt>
                <c:pt idx="12">
                  <c:v>Junín</c:v>
                </c:pt>
                <c:pt idx="13">
                  <c:v>Provincia Constitucional del Callao</c:v>
                </c:pt>
                <c:pt idx="14">
                  <c:v>Amazonas</c:v>
                </c:pt>
                <c:pt idx="15">
                  <c:v>Lambayeque</c:v>
                </c:pt>
                <c:pt idx="16">
                  <c:v>Puno</c:v>
                </c:pt>
                <c:pt idx="17">
                  <c:v>Ucayali</c:v>
                </c:pt>
                <c:pt idx="18">
                  <c:v>Ancash</c:v>
                </c:pt>
                <c:pt idx="19">
                  <c:v>Pasco</c:v>
                </c:pt>
                <c:pt idx="20">
                  <c:v>Cajamarca</c:v>
                </c:pt>
                <c:pt idx="21">
                  <c:v>Madre de Dios</c:v>
                </c:pt>
                <c:pt idx="22">
                  <c:v>Apurímac</c:v>
                </c:pt>
                <c:pt idx="23">
                  <c:v>San Martín</c:v>
                </c:pt>
                <c:pt idx="24">
                  <c:v>Moquegua</c:v>
                </c:pt>
              </c:strCache>
            </c:strRef>
          </c:cat>
          <c:val>
            <c:numRef>
              <c:f>'UNI Dpto'!$P$7:$P$31</c:f>
              <c:numCache>
                <c:formatCode>0%</c:formatCode>
                <c:ptCount val="25"/>
                <c:pt idx="0">
                  <c:v>0.22811232635423881</c:v>
                </c:pt>
                <c:pt idx="1">
                  <c:v>0.20713725013154405</c:v>
                </c:pt>
                <c:pt idx="2">
                  <c:v>0.20657994907255589</c:v>
                </c:pt>
                <c:pt idx="3">
                  <c:v>0.20276954210491954</c:v>
                </c:pt>
                <c:pt idx="4">
                  <c:v>0.19077009857395519</c:v>
                </c:pt>
                <c:pt idx="5">
                  <c:v>0.18644346943513354</c:v>
                </c:pt>
                <c:pt idx="6">
                  <c:v>0.18426359906456227</c:v>
                </c:pt>
                <c:pt idx="7">
                  <c:v>0.17708561872658402</c:v>
                </c:pt>
                <c:pt idx="8">
                  <c:v>0.17062795977398545</c:v>
                </c:pt>
                <c:pt idx="9">
                  <c:v>0.16457261409149612</c:v>
                </c:pt>
                <c:pt idx="10">
                  <c:v>0.16140401925278594</c:v>
                </c:pt>
                <c:pt idx="11">
                  <c:v>0.14444472856417029</c:v>
                </c:pt>
                <c:pt idx="12">
                  <c:v>0.14437191159246479</c:v>
                </c:pt>
                <c:pt idx="13">
                  <c:v>0.14237337174569695</c:v>
                </c:pt>
                <c:pt idx="14">
                  <c:v>0.13930376856639118</c:v>
                </c:pt>
                <c:pt idx="15">
                  <c:v>0.13164085716990409</c:v>
                </c:pt>
                <c:pt idx="16">
                  <c:v>0.12499798199039704</c:v>
                </c:pt>
                <c:pt idx="17">
                  <c:v>0.11540501345847549</c:v>
                </c:pt>
                <c:pt idx="18">
                  <c:v>0.11267958923279484</c:v>
                </c:pt>
                <c:pt idx="19">
                  <c:v>0.10953595872324394</c:v>
                </c:pt>
                <c:pt idx="20">
                  <c:v>0.10655342647161985</c:v>
                </c:pt>
                <c:pt idx="21">
                  <c:v>0.10604317308449596</c:v>
                </c:pt>
                <c:pt idx="22">
                  <c:v>9.866342471875722E-2</c:v>
                </c:pt>
                <c:pt idx="23">
                  <c:v>9.6615044461145924E-2</c:v>
                </c:pt>
                <c:pt idx="24">
                  <c:v>2.1300155989469036E-2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611032"/>
        <c:axId val="263612992"/>
      </c:lineChart>
      <c:catAx>
        <c:axId val="263610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63606720"/>
        <c:crosses val="autoZero"/>
        <c:auto val="1"/>
        <c:lblAlgn val="ctr"/>
        <c:lblOffset val="100"/>
        <c:noMultiLvlLbl val="0"/>
      </c:catAx>
      <c:valAx>
        <c:axId val="26360672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6361024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6361299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3611032"/>
        <c:crosses val="max"/>
        <c:crossBetween val="between"/>
      </c:valAx>
      <c:catAx>
        <c:axId val="263611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361299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'TBC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'TBC Dpto'!$N$7:$N$31</c:f>
              <c:strCache>
                <c:ptCount val="25"/>
                <c:pt idx="0">
                  <c:v>Piura</c:v>
                </c:pt>
                <c:pt idx="1">
                  <c:v>Huancavelica</c:v>
                </c:pt>
                <c:pt idx="2">
                  <c:v>Huánuco</c:v>
                </c:pt>
                <c:pt idx="3">
                  <c:v>Apurímac</c:v>
                </c:pt>
                <c:pt idx="4">
                  <c:v>Provincia Constitucional del Callao</c:v>
                </c:pt>
                <c:pt idx="5">
                  <c:v>Ica</c:v>
                </c:pt>
                <c:pt idx="6">
                  <c:v>Ancash</c:v>
                </c:pt>
                <c:pt idx="7">
                  <c:v>San Martín</c:v>
                </c:pt>
                <c:pt idx="8">
                  <c:v>La Libertad</c:v>
                </c:pt>
                <c:pt idx="9">
                  <c:v>Cusco</c:v>
                </c:pt>
                <c:pt idx="10">
                  <c:v>Junín</c:v>
                </c:pt>
                <c:pt idx="11">
                  <c:v>Madre de Dios</c:v>
                </c:pt>
                <c:pt idx="12">
                  <c:v>Cajamarca</c:v>
                </c:pt>
                <c:pt idx="13">
                  <c:v>Tacna</c:v>
                </c:pt>
                <c:pt idx="14">
                  <c:v>Ucayali</c:v>
                </c:pt>
                <c:pt idx="15">
                  <c:v>Lambayeque</c:v>
                </c:pt>
                <c:pt idx="16">
                  <c:v>Ayacucho</c:v>
                </c:pt>
                <c:pt idx="17">
                  <c:v>Puno</c:v>
                </c:pt>
                <c:pt idx="18">
                  <c:v>Loreto</c:v>
                </c:pt>
                <c:pt idx="19">
                  <c:v>Tumbes</c:v>
                </c:pt>
                <c:pt idx="20">
                  <c:v>Lima</c:v>
                </c:pt>
                <c:pt idx="21">
                  <c:v>Pasco</c:v>
                </c:pt>
                <c:pt idx="22">
                  <c:v>Amazonas</c:v>
                </c:pt>
                <c:pt idx="23">
                  <c:v>Moquegua</c:v>
                </c:pt>
                <c:pt idx="24">
                  <c:v>Arequipa</c:v>
                </c:pt>
              </c:strCache>
            </c:strRef>
          </c:cat>
          <c:val>
            <c:numRef>
              <c:f>'TBC Dpto'!$O$7:$O$31</c:f>
              <c:numCache>
                <c:formatCode>#,##0.0</c:formatCode>
                <c:ptCount val="25"/>
                <c:pt idx="0">
                  <c:v>6.9703461284693269</c:v>
                </c:pt>
                <c:pt idx="1">
                  <c:v>1.5428225934816904</c:v>
                </c:pt>
                <c:pt idx="2">
                  <c:v>1.720776729844713</c:v>
                </c:pt>
                <c:pt idx="3">
                  <c:v>1.1179768656775138</c:v>
                </c:pt>
                <c:pt idx="4">
                  <c:v>6.5737118969528288</c:v>
                </c:pt>
                <c:pt idx="5">
                  <c:v>4.6917096892063492</c:v>
                </c:pt>
                <c:pt idx="6">
                  <c:v>2.5499780137723058</c:v>
                </c:pt>
                <c:pt idx="7">
                  <c:v>3.6194921408541623</c:v>
                </c:pt>
                <c:pt idx="8">
                  <c:v>4.7155246292522612</c:v>
                </c:pt>
                <c:pt idx="9">
                  <c:v>2.8256458094615451</c:v>
                </c:pt>
                <c:pt idx="10">
                  <c:v>2.2231974019900331</c:v>
                </c:pt>
                <c:pt idx="11">
                  <c:v>1.4029116217090358</c:v>
                </c:pt>
                <c:pt idx="12">
                  <c:v>3.9264002585423645</c:v>
                </c:pt>
                <c:pt idx="13">
                  <c:v>2.4566385934240218</c:v>
                </c:pt>
                <c:pt idx="14">
                  <c:v>1.7227128009003465</c:v>
                </c:pt>
                <c:pt idx="15">
                  <c:v>4.9677575456751519</c:v>
                </c:pt>
                <c:pt idx="16">
                  <c:v>1.8935440033848514</c:v>
                </c:pt>
                <c:pt idx="17">
                  <c:v>2.1596551580067542</c:v>
                </c:pt>
                <c:pt idx="18">
                  <c:v>2.9760448305956246</c:v>
                </c:pt>
                <c:pt idx="19">
                  <c:v>1.144210550231852</c:v>
                </c:pt>
                <c:pt idx="20">
                  <c:v>44.032411691279378</c:v>
                </c:pt>
                <c:pt idx="21">
                  <c:v>0.33110292063488567</c:v>
                </c:pt>
                <c:pt idx="22">
                  <c:v>0.61761148936585519</c:v>
                </c:pt>
                <c:pt idx="23">
                  <c:v>0.37912191011700946</c:v>
                </c:pt>
                <c:pt idx="24">
                  <c:v>2.2148762323068789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724288"/>
        <c:axId val="256727424"/>
      </c:barChart>
      <c:lineChart>
        <c:grouping val="standard"/>
        <c:varyColors val="0"/>
        <c:ser>
          <c:idx val="1"/>
          <c:order val="1"/>
          <c:tx>
            <c:strRef>
              <c:f>'TBC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'TBC Dpto'!$N$7:$N$31</c:f>
              <c:strCache>
                <c:ptCount val="25"/>
                <c:pt idx="0">
                  <c:v>Piura</c:v>
                </c:pt>
                <c:pt idx="1">
                  <c:v>Huancavelica</c:v>
                </c:pt>
                <c:pt idx="2">
                  <c:v>Huánuco</c:v>
                </c:pt>
                <c:pt idx="3">
                  <c:v>Apurímac</c:v>
                </c:pt>
                <c:pt idx="4">
                  <c:v>Provincia Constitucional del Callao</c:v>
                </c:pt>
                <c:pt idx="5">
                  <c:v>Ica</c:v>
                </c:pt>
                <c:pt idx="6">
                  <c:v>Ancash</c:v>
                </c:pt>
                <c:pt idx="7">
                  <c:v>San Martín</c:v>
                </c:pt>
                <c:pt idx="8">
                  <c:v>La Libertad</c:v>
                </c:pt>
                <c:pt idx="9">
                  <c:v>Cusco</c:v>
                </c:pt>
                <c:pt idx="10">
                  <c:v>Junín</c:v>
                </c:pt>
                <c:pt idx="11">
                  <c:v>Madre de Dios</c:v>
                </c:pt>
                <c:pt idx="12">
                  <c:v>Cajamarca</c:v>
                </c:pt>
                <c:pt idx="13">
                  <c:v>Tacna</c:v>
                </c:pt>
                <c:pt idx="14">
                  <c:v>Ucayali</c:v>
                </c:pt>
                <c:pt idx="15">
                  <c:v>Lambayeque</c:v>
                </c:pt>
                <c:pt idx="16">
                  <c:v>Ayacucho</c:v>
                </c:pt>
                <c:pt idx="17">
                  <c:v>Puno</c:v>
                </c:pt>
                <c:pt idx="18">
                  <c:v>Loreto</c:v>
                </c:pt>
                <c:pt idx="19">
                  <c:v>Tumbes</c:v>
                </c:pt>
                <c:pt idx="20">
                  <c:v>Lima</c:v>
                </c:pt>
                <c:pt idx="21">
                  <c:v>Pasco</c:v>
                </c:pt>
                <c:pt idx="22">
                  <c:v>Amazonas</c:v>
                </c:pt>
                <c:pt idx="23">
                  <c:v>Moquegua</c:v>
                </c:pt>
                <c:pt idx="24">
                  <c:v>Arequipa</c:v>
                </c:pt>
              </c:strCache>
            </c:strRef>
          </c:cat>
          <c:val>
            <c:numRef>
              <c:f>'TBC Dpto'!$P$7:$P$31</c:f>
              <c:numCache>
                <c:formatCode>0%</c:formatCode>
                <c:ptCount val="25"/>
                <c:pt idx="0">
                  <c:v>0.36468772422508233</c:v>
                </c:pt>
                <c:pt idx="1">
                  <c:v>0.35022926275678934</c:v>
                </c:pt>
                <c:pt idx="2">
                  <c:v>0.27992781282530388</c:v>
                </c:pt>
                <c:pt idx="3">
                  <c:v>0.26838869481113603</c:v>
                </c:pt>
                <c:pt idx="4">
                  <c:v>0.26831785969752092</c:v>
                </c:pt>
                <c:pt idx="5">
                  <c:v>0.26784090597062693</c:v>
                </c:pt>
                <c:pt idx="6">
                  <c:v>0.26717642416711285</c:v>
                </c:pt>
                <c:pt idx="7">
                  <c:v>0.24236788215506017</c:v>
                </c:pt>
                <c:pt idx="8">
                  <c:v>0.23891176925019492</c:v>
                </c:pt>
                <c:pt idx="9">
                  <c:v>0.23720014759808067</c:v>
                </c:pt>
                <c:pt idx="10">
                  <c:v>0.23606527841071925</c:v>
                </c:pt>
                <c:pt idx="11">
                  <c:v>0.22708901004629248</c:v>
                </c:pt>
                <c:pt idx="12">
                  <c:v>0.22684648331310731</c:v>
                </c:pt>
                <c:pt idx="13">
                  <c:v>0.22180892998727472</c:v>
                </c:pt>
                <c:pt idx="14">
                  <c:v>0.22168873661784375</c:v>
                </c:pt>
                <c:pt idx="15">
                  <c:v>0.20770691064647098</c:v>
                </c:pt>
                <c:pt idx="16">
                  <c:v>0.20350337982777056</c:v>
                </c:pt>
                <c:pt idx="17">
                  <c:v>0.20121652557118083</c:v>
                </c:pt>
                <c:pt idx="18">
                  <c:v>0.19425267666793697</c:v>
                </c:pt>
                <c:pt idx="19">
                  <c:v>0.19103010728805228</c:v>
                </c:pt>
                <c:pt idx="20">
                  <c:v>0.16846104720478497</c:v>
                </c:pt>
                <c:pt idx="21">
                  <c:v>0.16099357131980774</c:v>
                </c:pt>
                <c:pt idx="22">
                  <c:v>0.16051963349544118</c:v>
                </c:pt>
                <c:pt idx="23">
                  <c:v>0.14657747651435996</c:v>
                </c:pt>
                <c:pt idx="24">
                  <c:v>0.13747547848527442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728208"/>
        <c:axId val="256729384"/>
      </c:lineChart>
      <c:catAx>
        <c:axId val="25672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56727424"/>
        <c:crosses val="autoZero"/>
        <c:auto val="1"/>
        <c:lblAlgn val="ctr"/>
        <c:lblOffset val="100"/>
        <c:noMultiLvlLbl val="0"/>
      </c:catAx>
      <c:valAx>
        <c:axId val="25672742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5672428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5672938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56728208"/>
        <c:crosses val="max"/>
        <c:crossBetween val="between"/>
      </c:valAx>
      <c:catAx>
        <c:axId val="256728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672938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'PJF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'PJF Dpto'!$N$7:$N$30</c:f>
              <c:strCache>
                <c:ptCount val="24"/>
                <c:pt idx="0">
                  <c:v>Ucayali</c:v>
                </c:pt>
                <c:pt idx="1">
                  <c:v>Tacna</c:v>
                </c:pt>
                <c:pt idx="2">
                  <c:v>Pasco</c:v>
                </c:pt>
                <c:pt idx="3">
                  <c:v>Puno</c:v>
                </c:pt>
                <c:pt idx="4">
                  <c:v>Huancavelica</c:v>
                </c:pt>
                <c:pt idx="5">
                  <c:v>Moquegua</c:v>
                </c:pt>
                <c:pt idx="6">
                  <c:v>Lima</c:v>
                </c:pt>
                <c:pt idx="7">
                  <c:v>Junín</c:v>
                </c:pt>
                <c:pt idx="8">
                  <c:v>San Martín</c:v>
                </c:pt>
                <c:pt idx="9">
                  <c:v>Apurímac</c:v>
                </c:pt>
                <c:pt idx="10">
                  <c:v>Madre de Dios</c:v>
                </c:pt>
                <c:pt idx="11">
                  <c:v>Cusco</c:v>
                </c:pt>
                <c:pt idx="12">
                  <c:v>Provincia Constitucional del Callao</c:v>
                </c:pt>
                <c:pt idx="13">
                  <c:v>Huánuco</c:v>
                </c:pt>
                <c:pt idx="14">
                  <c:v>Piura</c:v>
                </c:pt>
                <c:pt idx="15">
                  <c:v>Ancash</c:v>
                </c:pt>
                <c:pt idx="16">
                  <c:v>Tumbes</c:v>
                </c:pt>
                <c:pt idx="17">
                  <c:v>Ayacucho</c:v>
                </c:pt>
                <c:pt idx="18">
                  <c:v>Arequipa</c:v>
                </c:pt>
                <c:pt idx="19">
                  <c:v>Ica</c:v>
                </c:pt>
                <c:pt idx="20">
                  <c:v>La Libertad</c:v>
                </c:pt>
                <c:pt idx="21">
                  <c:v>Lambayeque</c:v>
                </c:pt>
                <c:pt idx="22">
                  <c:v>Loreto</c:v>
                </c:pt>
                <c:pt idx="23">
                  <c:v>Cajamarca</c:v>
                </c:pt>
              </c:strCache>
            </c:strRef>
          </c:cat>
          <c:val>
            <c:numRef>
              <c:f>'PJF Dpto'!$O$7:$O$30</c:f>
              <c:numCache>
                <c:formatCode>#,##0.0</c:formatCode>
                <c:ptCount val="24"/>
                <c:pt idx="0">
                  <c:v>0.22801220988653756</c:v>
                </c:pt>
                <c:pt idx="1">
                  <c:v>0.29734307930941706</c:v>
                </c:pt>
                <c:pt idx="2">
                  <c:v>0.12299592022516591</c:v>
                </c:pt>
                <c:pt idx="3">
                  <c:v>0.33163492134958211</c:v>
                </c:pt>
                <c:pt idx="4">
                  <c:v>0.10818293936125227</c:v>
                </c:pt>
                <c:pt idx="5">
                  <c:v>0.17527269920878297</c:v>
                </c:pt>
                <c:pt idx="6">
                  <c:v>5.0256813525855835</c:v>
                </c:pt>
                <c:pt idx="7">
                  <c:v>0.34690767067532735</c:v>
                </c:pt>
                <c:pt idx="8">
                  <c:v>0.10410962938038762</c:v>
                </c:pt>
                <c:pt idx="9">
                  <c:v>0.29513899138008393</c:v>
                </c:pt>
                <c:pt idx="10">
                  <c:v>8.6393849819083809E-2</c:v>
                </c:pt>
                <c:pt idx="11">
                  <c:v>0.41870882266462583</c:v>
                </c:pt>
                <c:pt idx="12">
                  <c:v>0.41526710968392544</c:v>
                </c:pt>
                <c:pt idx="13">
                  <c:v>0.20467713946610661</c:v>
                </c:pt>
                <c:pt idx="14">
                  <c:v>0.45632321987904001</c:v>
                </c:pt>
                <c:pt idx="15">
                  <c:v>0.42128179732348475</c:v>
                </c:pt>
                <c:pt idx="16">
                  <c:v>0.16431778946140402</c:v>
                </c:pt>
                <c:pt idx="17">
                  <c:v>0.19169242870832859</c:v>
                </c:pt>
                <c:pt idx="18">
                  <c:v>0.40324310846878442</c:v>
                </c:pt>
                <c:pt idx="19">
                  <c:v>0.5498250796020584</c:v>
                </c:pt>
                <c:pt idx="20">
                  <c:v>0.54750038451391159</c:v>
                </c:pt>
                <c:pt idx="21">
                  <c:v>0.39885328676921983</c:v>
                </c:pt>
                <c:pt idx="22">
                  <c:v>0.17428335092105329</c:v>
                </c:pt>
                <c:pt idx="23">
                  <c:v>0.31478226022632394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612600"/>
        <c:axId val="263607896"/>
      </c:barChart>
      <c:lineChart>
        <c:grouping val="standard"/>
        <c:varyColors val="0"/>
        <c:ser>
          <c:idx val="1"/>
          <c:order val="1"/>
          <c:tx>
            <c:strRef>
              <c:f>'PJF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'PJF Dpto'!$N$7:$N$30</c:f>
              <c:strCache>
                <c:ptCount val="24"/>
                <c:pt idx="0">
                  <c:v>Ucayali</c:v>
                </c:pt>
                <c:pt idx="1">
                  <c:v>Tacna</c:v>
                </c:pt>
                <c:pt idx="2">
                  <c:v>Pasco</c:v>
                </c:pt>
                <c:pt idx="3">
                  <c:v>Puno</c:v>
                </c:pt>
                <c:pt idx="4">
                  <c:v>Huancavelica</c:v>
                </c:pt>
                <c:pt idx="5">
                  <c:v>Moquegua</c:v>
                </c:pt>
                <c:pt idx="6">
                  <c:v>Lima</c:v>
                </c:pt>
                <c:pt idx="7">
                  <c:v>Junín</c:v>
                </c:pt>
                <c:pt idx="8">
                  <c:v>San Martín</c:v>
                </c:pt>
                <c:pt idx="9">
                  <c:v>Apurímac</c:v>
                </c:pt>
                <c:pt idx="10">
                  <c:v>Madre de Dios</c:v>
                </c:pt>
                <c:pt idx="11">
                  <c:v>Cusco</c:v>
                </c:pt>
                <c:pt idx="12">
                  <c:v>Provincia Constitucional del Callao</c:v>
                </c:pt>
                <c:pt idx="13">
                  <c:v>Huánuco</c:v>
                </c:pt>
                <c:pt idx="14">
                  <c:v>Piura</c:v>
                </c:pt>
                <c:pt idx="15">
                  <c:v>Ancash</c:v>
                </c:pt>
                <c:pt idx="16">
                  <c:v>Tumbes</c:v>
                </c:pt>
                <c:pt idx="17">
                  <c:v>Ayacucho</c:v>
                </c:pt>
                <c:pt idx="18">
                  <c:v>Arequipa</c:v>
                </c:pt>
                <c:pt idx="19">
                  <c:v>Ica</c:v>
                </c:pt>
                <c:pt idx="20">
                  <c:v>La Libertad</c:v>
                </c:pt>
                <c:pt idx="21">
                  <c:v>Lambayeque</c:v>
                </c:pt>
                <c:pt idx="22">
                  <c:v>Loreto</c:v>
                </c:pt>
                <c:pt idx="23">
                  <c:v>Cajamarca</c:v>
                </c:pt>
              </c:strCache>
            </c:strRef>
          </c:cat>
          <c:val>
            <c:numRef>
              <c:f>'PJF Dpto'!$P$7:$P$30</c:f>
              <c:numCache>
                <c:formatCode>0%</c:formatCode>
                <c:ptCount val="24"/>
                <c:pt idx="0">
                  <c:v>0.41094461715987152</c:v>
                </c:pt>
                <c:pt idx="1">
                  <c:v>0.36227421062884652</c:v>
                </c:pt>
                <c:pt idx="2">
                  <c:v>0.33609575009267778</c:v>
                </c:pt>
                <c:pt idx="3">
                  <c:v>0.3283130499105868</c:v>
                </c:pt>
                <c:pt idx="4">
                  <c:v>0.31949693258571155</c:v>
                </c:pt>
                <c:pt idx="5">
                  <c:v>0.29554704821519945</c:v>
                </c:pt>
                <c:pt idx="6">
                  <c:v>0.28560129035556509</c:v>
                </c:pt>
                <c:pt idx="7">
                  <c:v>0.27476268337594006</c:v>
                </c:pt>
                <c:pt idx="8">
                  <c:v>0.27446023694823068</c:v>
                </c:pt>
                <c:pt idx="9">
                  <c:v>0.25909499162076166</c:v>
                </c:pt>
                <c:pt idx="10">
                  <c:v>0.2590543537695506</c:v>
                </c:pt>
                <c:pt idx="11">
                  <c:v>0.25611671303092531</c:v>
                </c:pt>
                <c:pt idx="12">
                  <c:v>0.25001948276482489</c:v>
                </c:pt>
                <c:pt idx="13">
                  <c:v>0.23801687755600953</c:v>
                </c:pt>
                <c:pt idx="14">
                  <c:v>0.22973124869623704</c:v>
                </c:pt>
                <c:pt idx="15">
                  <c:v>0.2250788035972944</c:v>
                </c:pt>
                <c:pt idx="16">
                  <c:v>0.22492924935615879</c:v>
                </c:pt>
                <c:pt idx="17">
                  <c:v>0.22149502767159732</c:v>
                </c:pt>
                <c:pt idx="18">
                  <c:v>0.21628224629982584</c:v>
                </c:pt>
                <c:pt idx="19">
                  <c:v>0.21228210209232282</c:v>
                </c:pt>
                <c:pt idx="20">
                  <c:v>0.19734515427474955</c:v>
                </c:pt>
                <c:pt idx="21">
                  <c:v>0.19213752220472907</c:v>
                </c:pt>
                <c:pt idx="22">
                  <c:v>0.1808222449426701</c:v>
                </c:pt>
                <c:pt idx="23">
                  <c:v>0.14213172588989673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609464"/>
        <c:axId val="263611816"/>
      </c:lineChart>
      <c:catAx>
        <c:axId val="263612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63607896"/>
        <c:crosses val="autoZero"/>
        <c:auto val="1"/>
        <c:lblAlgn val="ctr"/>
        <c:lblOffset val="100"/>
        <c:noMultiLvlLbl val="0"/>
      </c:catAx>
      <c:valAx>
        <c:axId val="26360789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6361260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6361181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3609464"/>
        <c:crosses val="max"/>
        <c:crossBetween val="between"/>
      </c:valAx>
      <c:catAx>
        <c:axId val="263609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361181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'DES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'DES Dpto'!$N$7:$N$31</c:f>
              <c:strCache>
                <c:ptCount val="25"/>
                <c:pt idx="0">
                  <c:v>Ayacucho</c:v>
                </c:pt>
                <c:pt idx="1">
                  <c:v>Ucayali</c:v>
                </c:pt>
                <c:pt idx="2">
                  <c:v>La Libertad</c:v>
                </c:pt>
                <c:pt idx="3">
                  <c:v>Apurímac</c:v>
                </c:pt>
                <c:pt idx="4">
                  <c:v>Huánuco</c:v>
                </c:pt>
                <c:pt idx="5">
                  <c:v>Cajamarca</c:v>
                </c:pt>
                <c:pt idx="6">
                  <c:v>San Martín</c:v>
                </c:pt>
                <c:pt idx="7">
                  <c:v>Piura</c:v>
                </c:pt>
                <c:pt idx="8">
                  <c:v>Loreto</c:v>
                </c:pt>
                <c:pt idx="9">
                  <c:v>Huancavelica</c:v>
                </c:pt>
                <c:pt idx="10">
                  <c:v>Lambayeque</c:v>
                </c:pt>
                <c:pt idx="11">
                  <c:v>Lima</c:v>
                </c:pt>
                <c:pt idx="12">
                  <c:v>Moquegua</c:v>
                </c:pt>
                <c:pt idx="13">
                  <c:v>Tacna</c:v>
                </c:pt>
                <c:pt idx="14">
                  <c:v>Junín</c:v>
                </c:pt>
                <c:pt idx="15">
                  <c:v>Ancash</c:v>
                </c:pt>
                <c:pt idx="16">
                  <c:v>Arequipa</c:v>
                </c:pt>
                <c:pt idx="17">
                  <c:v>Cusco</c:v>
                </c:pt>
                <c:pt idx="18">
                  <c:v>Amazonas</c:v>
                </c:pt>
                <c:pt idx="19">
                  <c:v>Ica</c:v>
                </c:pt>
                <c:pt idx="20">
                  <c:v>Puno</c:v>
                </c:pt>
                <c:pt idx="21">
                  <c:v>Madre de Dios</c:v>
                </c:pt>
                <c:pt idx="22">
                  <c:v>Tumbes</c:v>
                </c:pt>
                <c:pt idx="23">
                  <c:v>Pasco</c:v>
                </c:pt>
                <c:pt idx="24">
                  <c:v>Provincia Constitucional del Callao</c:v>
                </c:pt>
              </c:strCache>
            </c:strRef>
          </c:cat>
          <c:val>
            <c:numRef>
              <c:f>'DES Dpto'!$O$7:$O$31</c:f>
              <c:numCache>
                <c:formatCode>#,##0.0</c:formatCode>
                <c:ptCount val="25"/>
                <c:pt idx="0">
                  <c:v>25.782480969278907</c:v>
                </c:pt>
                <c:pt idx="1">
                  <c:v>5.529360810998071</c:v>
                </c:pt>
                <c:pt idx="2">
                  <c:v>10.51777310839385</c:v>
                </c:pt>
                <c:pt idx="3">
                  <c:v>13.566399869460772</c:v>
                </c:pt>
                <c:pt idx="4">
                  <c:v>6.2856609704092516</c:v>
                </c:pt>
                <c:pt idx="5">
                  <c:v>6.5503861285531784</c:v>
                </c:pt>
                <c:pt idx="6">
                  <c:v>6.9784803504099564</c:v>
                </c:pt>
                <c:pt idx="7">
                  <c:v>18.998342551021544</c:v>
                </c:pt>
                <c:pt idx="8">
                  <c:v>2.5134250094227335</c:v>
                </c:pt>
                <c:pt idx="9">
                  <c:v>2.2541037392125114</c:v>
                </c:pt>
                <c:pt idx="10">
                  <c:v>3.7681463995099196</c:v>
                </c:pt>
                <c:pt idx="11">
                  <c:v>55.425494626480599</c:v>
                </c:pt>
                <c:pt idx="12">
                  <c:v>0.34132182075067552</c:v>
                </c:pt>
                <c:pt idx="13">
                  <c:v>1.0706360213766764</c:v>
                </c:pt>
                <c:pt idx="14">
                  <c:v>2.978358210338869</c:v>
                </c:pt>
                <c:pt idx="15">
                  <c:v>1.3154875601281772</c:v>
                </c:pt>
                <c:pt idx="16">
                  <c:v>1.6812653094692251</c:v>
                </c:pt>
                <c:pt idx="17">
                  <c:v>6.4677280598900619</c:v>
                </c:pt>
                <c:pt idx="18">
                  <c:v>2.8384687831100539</c:v>
                </c:pt>
                <c:pt idx="19">
                  <c:v>2.2974560205225218</c:v>
                </c:pt>
                <c:pt idx="20">
                  <c:v>1.4206629027455069</c:v>
                </c:pt>
                <c:pt idx="21">
                  <c:v>0.71153246985989882</c:v>
                </c:pt>
                <c:pt idx="22">
                  <c:v>1.2500178640780839</c:v>
                </c:pt>
                <c:pt idx="23">
                  <c:v>0.52251735003062172</c:v>
                </c:pt>
                <c:pt idx="24">
                  <c:v>1.3292453611373432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613384"/>
        <c:axId val="263612208"/>
      </c:barChart>
      <c:lineChart>
        <c:grouping val="standard"/>
        <c:varyColors val="0"/>
        <c:ser>
          <c:idx val="1"/>
          <c:order val="1"/>
          <c:tx>
            <c:strRef>
              <c:f>'DES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'DES Dpto'!$N$7:$N$31</c:f>
              <c:strCache>
                <c:ptCount val="25"/>
                <c:pt idx="0">
                  <c:v>Ayacucho</c:v>
                </c:pt>
                <c:pt idx="1">
                  <c:v>Ucayali</c:v>
                </c:pt>
                <c:pt idx="2">
                  <c:v>La Libertad</c:v>
                </c:pt>
                <c:pt idx="3">
                  <c:v>Apurímac</c:v>
                </c:pt>
                <c:pt idx="4">
                  <c:v>Huánuco</c:v>
                </c:pt>
                <c:pt idx="5">
                  <c:v>Cajamarca</c:v>
                </c:pt>
                <c:pt idx="6">
                  <c:v>San Martín</c:v>
                </c:pt>
                <c:pt idx="7">
                  <c:v>Piura</c:v>
                </c:pt>
                <c:pt idx="8">
                  <c:v>Loreto</c:v>
                </c:pt>
                <c:pt idx="9">
                  <c:v>Huancavelica</c:v>
                </c:pt>
                <c:pt idx="10">
                  <c:v>Lambayeque</c:v>
                </c:pt>
                <c:pt idx="11">
                  <c:v>Lima</c:v>
                </c:pt>
                <c:pt idx="12">
                  <c:v>Moquegua</c:v>
                </c:pt>
                <c:pt idx="13">
                  <c:v>Tacna</c:v>
                </c:pt>
                <c:pt idx="14">
                  <c:v>Junín</c:v>
                </c:pt>
                <c:pt idx="15">
                  <c:v>Ancash</c:v>
                </c:pt>
                <c:pt idx="16">
                  <c:v>Arequipa</c:v>
                </c:pt>
                <c:pt idx="17">
                  <c:v>Cusco</c:v>
                </c:pt>
                <c:pt idx="18">
                  <c:v>Amazonas</c:v>
                </c:pt>
                <c:pt idx="19">
                  <c:v>Ica</c:v>
                </c:pt>
                <c:pt idx="20">
                  <c:v>Puno</c:v>
                </c:pt>
                <c:pt idx="21">
                  <c:v>Madre de Dios</c:v>
                </c:pt>
                <c:pt idx="22">
                  <c:v>Tumbes</c:v>
                </c:pt>
                <c:pt idx="23">
                  <c:v>Pasco</c:v>
                </c:pt>
                <c:pt idx="24">
                  <c:v>Provincia Constitucional del Callao</c:v>
                </c:pt>
              </c:strCache>
            </c:strRef>
          </c:cat>
          <c:val>
            <c:numRef>
              <c:f>'DES Dpto'!$P$7:$P$31</c:f>
              <c:numCache>
                <c:formatCode>0%</c:formatCode>
                <c:ptCount val="25"/>
                <c:pt idx="0">
                  <c:v>0.38953416920529083</c:v>
                </c:pt>
                <c:pt idx="1">
                  <c:v>0.25115415089287313</c:v>
                </c:pt>
                <c:pt idx="2">
                  <c:v>0.20916922583769085</c:v>
                </c:pt>
                <c:pt idx="3">
                  <c:v>0.16914671215041521</c:v>
                </c:pt>
                <c:pt idx="4">
                  <c:v>0.1674759099955539</c:v>
                </c:pt>
                <c:pt idx="5">
                  <c:v>0.1605798352580658</c:v>
                </c:pt>
                <c:pt idx="6">
                  <c:v>0.14205123064344163</c:v>
                </c:pt>
                <c:pt idx="7">
                  <c:v>0.14124147434662324</c:v>
                </c:pt>
                <c:pt idx="8">
                  <c:v>0.13111019977663049</c:v>
                </c:pt>
                <c:pt idx="9">
                  <c:v>0.1299074241391989</c:v>
                </c:pt>
                <c:pt idx="10">
                  <c:v>0.1178810982409407</c:v>
                </c:pt>
                <c:pt idx="11">
                  <c:v>9.5149574666022363E-2</c:v>
                </c:pt>
                <c:pt idx="12">
                  <c:v>8.8111405335000823E-2</c:v>
                </c:pt>
                <c:pt idx="13">
                  <c:v>7.7913429883014182E-2</c:v>
                </c:pt>
                <c:pt idx="14">
                  <c:v>6.9510901661252358E-2</c:v>
                </c:pt>
                <c:pt idx="15">
                  <c:v>6.334000011210042E-2</c:v>
                </c:pt>
                <c:pt idx="16">
                  <c:v>6.2763164137673924E-2</c:v>
                </c:pt>
                <c:pt idx="17">
                  <c:v>5.7060527045379374E-2</c:v>
                </c:pt>
                <c:pt idx="18">
                  <c:v>5.6558205421781881E-2</c:v>
                </c:pt>
                <c:pt idx="19">
                  <c:v>5.6400338976147463E-2</c:v>
                </c:pt>
                <c:pt idx="20">
                  <c:v>4.6412163210084109E-2</c:v>
                </c:pt>
                <c:pt idx="21">
                  <c:v>3.9976606738197591E-2</c:v>
                </c:pt>
                <c:pt idx="22">
                  <c:v>3.168705299911094E-2</c:v>
                </c:pt>
                <c:pt idx="23">
                  <c:v>2.5512310466580583E-2</c:v>
                </c:pt>
                <c:pt idx="24">
                  <c:v>1.3366390871792014E-2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610640"/>
        <c:axId val="263608288"/>
      </c:lineChart>
      <c:catAx>
        <c:axId val="263613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63612208"/>
        <c:crosses val="autoZero"/>
        <c:auto val="1"/>
        <c:lblAlgn val="ctr"/>
        <c:lblOffset val="100"/>
        <c:noMultiLvlLbl val="0"/>
      </c:catAx>
      <c:valAx>
        <c:axId val="26361220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6361338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6360828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3610640"/>
        <c:crosses val="max"/>
        <c:crossBetween val="between"/>
      </c:valAx>
      <c:catAx>
        <c:axId val="263610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360828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'PIRDAIS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'PIRDAIS Dpto'!$N$7:$N$19</c:f>
              <c:strCache>
                <c:ptCount val="13"/>
                <c:pt idx="0">
                  <c:v>Huancavelica</c:v>
                </c:pt>
                <c:pt idx="1">
                  <c:v>Ucayali</c:v>
                </c:pt>
                <c:pt idx="2">
                  <c:v>Huánuco</c:v>
                </c:pt>
                <c:pt idx="3">
                  <c:v>Puno</c:v>
                </c:pt>
                <c:pt idx="4">
                  <c:v>Lima</c:v>
                </c:pt>
                <c:pt idx="5">
                  <c:v>San Martín</c:v>
                </c:pt>
                <c:pt idx="6">
                  <c:v>Ayacucho</c:v>
                </c:pt>
                <c:pt idx="7">
                  <c:v>Junín</c:v>
                </c:pt>
                <c:pt idx="8">
                  <c:v>Pasco</c:v>
                </c:pt>
                <c:pt idx="9">
                  <c:v>Cusco</c:v>
                </c:pt>
                <c:pt idx="10">
                  <c:v>Loreto</c:v>
                </c:pt>
                <c:pt idx="11">
                  <c:v>Apurímac</c:v>
                </c:pt>
                <c:pt idx="12">
                  <c:v>La Libertad</c:v>
                </c:pt>
              </c:strCache>
            </c:strRef>
          </c:cat>
          <c:val>
            <c:numRef>
              <c:f>'PIRDAIS Dpto'!$O$7:$O$19</c:f>
              <c:numCache>
                <c:formatCode>#,##0.0</c:formatCode>
                <c:ptCount val="13"/>
                <c:pt idx="0">
                  <c:v>1.1199999999999999E-3</c:v>
                </c:pt>
                <c:pt idx="1">
                  <c:v>12.229077410468689</c:v>
                </c:pt>
                <c:pt idx="2">
                  <c:v>24.491228593350922</c:v>
                </c:pt>
                <c:pt idx="3">
                  <c:v>5.9716515599999997</c:v>
                </c:pt>
                <c:pt idx="4">
                  <c:v>6.0742132892927518</c:v>
                </c:pt>
                <c:pt idx="5">
                  <c:v>9.1934730100134967</c:v>
                </c:pt>
                <c:pt idx="6">
                  <c:v>4.6961549199999997</c:v>
                </c:pt>
                <c:pt idx="7">
                  <c:v>3.8162625317192602</c:v>
                </c:pt>
                <c:pt idx="8">
                  <c:v>3.0911528797733769</c:v>
                </c:pt>
                <c:pt idx="9">
                  <c:v>5.7666660000000002E-2</c:v>
                </c:pt>
                <c:pt idx="10">
                  <c:v>1.316E-2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609072"/>
        <c:axId val="263613776"/>
      </c:barChart>
      <c:lineChart>
        <c:grouping val="standard"/>
        <c:varyColors val="0"/>
        <c:ser>
          <c:idx val="1"/>
          <c:order val="1"/>
          <c:tx>
            <c:strRef>
              <c:f>'PIRDAIS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'PIRDAIS Dpto'!$N$7:$N$19</c:f>
              <c:strCache>
                <c:ptCount val="13"/>
                <c:pt idx="0">
                  <c:v>Huancavelica</c:v>
                </c:pt>
                <c:pt idx="1">
                  <c:v>Ucayali</c:v>
                </c:pt>
                <c:pt idx="2">
                  <c:v>Huánuco</c:v>
                </c:pt>
                <c:pt idx="3">
                  <c:v>Puno</c:v>
                </c:pt>
                <c:pt idx="4">
                  <c:v>Lima</c:v>
                </c:pt>
                <c:pt idx="5">
                  <c:v>San Martín</c:v>
                </c:pt>
                <c:pt idx="6">
                  <c:v>Ayacucho</c:v>
                </c:pt>
                <c:pt idx="7">
                  <c:v>Junín</c:v>
                </c:pt>
                <c:pt idx="8">
                  <c:v>Pasco</c:v>
                </c:pt>
                <c:pt idx="9">
                  <c:v>Cusco</c:v>
                </c:pt>
                <c:pt idx="10">
                  <c:v>Loreto</c:v>
                </c:pt>
                <c:pt idx="11">
                  <c:v>Apurímac</c:v>
                </c:pt>
                <c:pt idx="12">
                  <c:v>La Libertad</c:v>
                </c:pt>
              </c:strCache>
            </c:strRef>
          </c:cat>
          <c:val>
            <c:numRef>
              <c:f>'PIRDAIS Dpto'!$P$7:$P$19</c:f>
              <c:numCache>
                <c:formatCode>0%</c:formatCode>
                <c:ptCount val="13"/>
                <c:pt idx="0">
                  <c:v>1</c:v>
                </c:pt>
                <c:pt idx="1">
                  <c:v>0.61326241203966003</c:v>
                </c:pt>
                <c:pt idx="2">
                  <c:v>0.4621442131483891</c:v>
                </c:pt>
                <c:pt idx="3">
                  <c:v>0.46001039012420541</c:v>
                </c:pt>
                <c:pt idx="4">
                  <c:v>0.42749428521247934</c:v>
                </c:pt>
                <c:pt idx="5">
                  <c:v>0.36193899281625658</c:v>
                </c:pt>
                <c:pt idx="6">
                  <c:v>0.31646588009249987</c:v>
                </c:pt>
                <c:pt idx="7">
                  <c:v>0.30412981080133739</c:v>
                </c:pt>
                <c:pt idx="8">
                  <c:v>0.20409849115707468</c:v>
                </c:pt>
                <c:pt idx="9">
                  <c:v>8.1796680851063855E-2</c:v>
                </c:pt>
                <c:pt idx="10">
                  <c:v>5.1490787413867372E-3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762000"/>
        <c:axId val="263750240"/>
      </c:lineChart>
      <c:catAx>
        <c:axId val="26360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63613776"/>
        <c:crosses val="autoZero"/>
        <c:auto val="1"/>
        <c:lblAlgn val="ctr"/>
        <c:lblOffset val="100"/>
        <c:noMultiLvlLbl val="0"/>
      </c:catAx>
      <c:valAx>
        <c:axId val="26361377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6360907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6375024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3762000"/>
        <c:crosses val="max"/>
        <c:crossBetween val="between"/>
      </c:valAx>
      <c:catAx>
        <c:axId val="263762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375024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'TRAB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'TRAB Dpto'!$N$7:$N$31</c:f>
              <c:strCache>
                <c:ptCount val="25"/>
                <c:pt idx="0">
                  <c:v>Amazonas</c:v>
                </c:pt>
                <c:pt idx="1">
                  <c:v>Apurímac</c:v>
                </c:pt>
                <c:pt idx="2">
                  <c:v>Puno</c:v>
                </c:pt>
                <c:pt idx="3">
                  <c:v>Junín</c:v>
                </c:pt>
                <c:pt idx="4">
                  <c:v>Huancavelica</c:v>
                </c:pt>
                <c:pt idx="5">
                  <c:v>Lima</c:v>
                </c:pt>
                <c:pt idx="6">
                  <c:v>Cusco</c:v>
                </c:pt>
                <c:pt idx="7">
                  <c:v>Moquegua</c:v>
                </c:pt>
                <c:pt idx="8">
                  <c:v>Huánuco</c:v>
                </c:pt>
                <c:pt idx="9">
                  <c:v>Cajamarca</c:v>
                </c:pt>
                <c:pt idx="10">
                  <c:v>San Martín</c:v>
                </c:pt>
                <c:pt idx="11">
                  <c:v>La Libertad</c:v>
                </c:pt>
                <c:pt idx="12">
                  <c:v>Lambayeque</c:v>
                </c:pt>
                <c:pt idx="13">
                  <c:v>Ica</c:v>
                </c:pt>
                <c:pt idx="14">
                  <c:v>Ayacucho</c:v>
                </c:pt>
                <c:pt idx="15">
                  <c:v>Ancash</c:v>
                </c:pt>
                <c:pt idx="16">
                  <c:v>Arequipa</c:v>
                </c:pt>
                <c:pt idx="17">
                  <c:v>Piura</c:v>
                </c:pt>
                <c:pt idx="18">
                  <c:v>Loreto</c:v>
                </c:pt>
                <c:pt idx="19">
                  <c:v>Tacna</c:v>
                </c:pt>
                <c:pt idx="20">
                  <c:v>Pasco</c:v>
                </c:pt>
                <c:pt idx="21">
                  <c:v>Tumbes</c:v>
                </c:pt>
                <c:pt idx="22">
                  <c:v>Ucayali</c:v>
                </c:pt>
                <c:pt idx="23">
                  <c:v>Provincia Constitucional del Callao</c:v>
                </c:pt>
                <c:pt idx="24">
                  <c:v>Madre de Dios</c:v>
                </c:pt>
              </c:strCache>
            </c:strRef>
          </c:cat>
          <c:val>
            <c:numRef>
              <c:f>'TRAB Dpto'!$O$7:$O$31</c:f>
              <c:numCache>
                <c:formatCode>#,##0.0</c:formatCode>
                <c:ptCount val="25"/>
                <c:pt idx="0">
                  <c:v>0.37425018891668249</c:v>
                </c:pt>
                <c:pt idx="1">
                  <c:v>0.68082229986129295</c:v>
                </c:pt>
                <c:pt idx="2">
                  <c:v>0.60465701020285989</c:v>
                </c:pt>
                <c:pt idx="3">
                  <c:v>0.90446431949489026</c:v>
                </c:pt>
                <c:pt idx="4">
                  <c:v>0.37980868759908504</c:v>
                </c:pt>
                <c:pt idx="5">
                  <c:v>4.2399753922598382</c:v>
                </c:pt>
                <c:pt idx="6">
                  <c:v>0.48349084013589705</c:v>
                </c:pt>
                <c:pt idx="7">
                  <c:v>0.3236763799042236</c:v>
                </c:pt>
                <c:pt idx="8">
                  <c:v>0.31929480022600965</c:v>
                </c:pt>
                <c:pt idx="9">
                  <c:v>0.16297605012996372</c:v>
                </c:pt>
                <c:pt idx="10">
                  <c:v>0.22138678990028671</c:v>
                </c:pt>
                <c:pt idx="11">
                  <c:v>0.67043563938283079</c:v>
                </c:pt>
                <c:pt idx="12">
                  <c:v>0.37885246997373279</c:v>
                </c:pt>
                <c:pt idx="13">
                  <c:v>0.42806860988223838</c:v>
                </c:pt>
                <c:pt idx="14">
                  <c:v>0.26880111023557396</c:v>
                </c:pt>
                <c:pt idx="15">
                  <c:v>0.52177694129683272</c:v>
                </c:pt>
                <c:pt idx="16">
                  <c:v>0.47446765047747452</c:v>
                </c:pt>
                <c:pt idx="17">
                  <c:v>0.51208285195682413</c:v>
                </c:pt>
                <c:pt idx="18">
                  <c:v>0.2440237394047447</c:v>
                </c:pt>
                <c:pt idx="19">
                  <c:v>8.7415400433739243E-2</c:v>
                </c:pt>
                <c:pt idx="20">
                  <c:v>3.5323699855333381E-2</c:v>
                </c:pt>
                <c:pt idx="21">
                  <c:v>1.8311849968644885E-2</c:v>
                </c:pt>
                <c:pt idx="22">
                  <c:v>2.3415799855333378E-2</c:v>
                </c:pt>
                <c:pt idx="23">
                  <c:v>4.6302969985525237E-2</c:v>
                </c:pt>
                <c:pt idx="2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61608"/>
        <c:axId val="263756120"/>
      </c:barChart>
      <c:lineChart>
        <c:grouping val="standard"/>
        <c:varyColors val="0"/>
        <c:ser>
          <c:idx val="1"/>
          <c:order val="1"/>
          <c:tx>
            <c:strRef>
              <c:f>'TRAB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'TRAB Dpto'!$N$7:$N$31</c:f>
              <c:strCache>
                <c:ptCount val="25"/>
                <c:pt idx="0">
                  <c:v>Amazonas</c:v>
                </c:pt>
                <c:pt idx="1">
                  <c:v>Apurímac</c:v>
                </c:pt>
                <c:pt idx="2">
                  <c:v>Puno</c:v>
                </c:pt>
                <c:pt idx="3">
                  <c:v>Junín</c:v>
                </c:pt>
                <c:pt idx="4">
                  <c:v>Huancavelica</c:v>
                </c:pt>
                <c:pt idx="5">
                  <c:v>Lima</c:v>
                </c:pt>
                <c:pt idx="6">
                  <c:v>Cusco</c:v>
                </c:pt>
                <c:pt idx="7">
                  <c:v>Moquegua</c:v>
                </c:pt>
                <c:pt idx="8">
                  <c:v>Huánuco</c:v>
                </c:pt>
                <c:pt idx="9">
                  <c:v>Cajamarca</c:v>
                </c:pt>
                <c:pt idx="10">
                  <c:v>San Martín</c:v>
                </c:pt>
                <c:pt idx="11">
                  <c:v>La Libertad</c:v>
                </c:pt>
                <c:pt idx="12">
                  <c:v>Lambayeque</c:v>
                </c:pt>
                <c:pt idx="13">
                  <c:v>Ica</c:v>
                </c:pt>
                <c:pt idx="14">
                  <c:v>Ayacucho</c:v>
                </c:pt>
                <c:pt idx="15">
                  <c:v>Ancash</c:v>
                </c:pt>
                <c:pt idx="16">
                  <c:v>Arequipa</c:v>
                </c:pt>
                <c:pt idx="17">
                  <c:v>Piura</c:v>
                </c:pt>
                <c:pt idx="18">
                  <c:v>Loreto</c:v>
                </c:pt>
                <c:pt idx="19">
                  <c:v>Tacna</c:v>
                </c:pt>
                <c:pt idx="20">
                  <c:v>Pasco</c:v>
                </c:pt>
                <c:pt idx="21">
                  <c:v>Tumbes</c:v>
                </c:pt>
                <c:pt idx="22">
                  <c:v>Ucayali</c:v>
                </c:pt>
                <c:pt idx="23">
                  <c:v>Provincia Constitucional del Callao</c:v>
                </c:pt>
                <c:pt idx="24">
                  <c:v>Madre de Dios</c:v>
                </c:pt>
              </c:strCache>
            </c:strRef>
          </c:cat>
          <c:val>
            <c:numRef>
              <c:f>'TRAB Dpto'!$P$7:$P$31</c:f>
              <c:numCache>
                <c:formatCode>0%</c:formatCode>
                <c:ptCount val="25"/>
                <c:pt idx="0">
                  <c:v>0.33762923404589451</c:v>
                </c:pt>
                <c:pt idx="1">
                  <c:v>0.30414518251298117</c:v>
                </c:pt>
                <c:pt idx="2">
                  <c:v>0.26239796376630981</c:v>
                </c:pt>
                <c:pt idx="3">
                  <c:v>0.23972388642467604</c:v>
                </c:pt>
                <c:pt idx="4">
                  <c:v>0.19201206018418435</c:v>
                </c:pt>
                <c:pt idx="5">
                  <c:v>0.15222929398551277</c:v>
                </c:pt>
                <c:pt idx="6">
                  <c:v>0.14508443718201885</c:v>
                </c:pt>
                <c:pt idx="7">
                  <c:v>0.1447957970385706</c:v>
                </c:pt>
                <c:pt idx="8">
                  <c:v>0.14281756412962376</c:v>
                </c:pt>
                <c:pt idx="9">
                  <c:v>0.14152668962974801</c:v>
                </c:pt>
                <c:pt idx="10">
                  <c:v>0.13754294739711262</c:v>
                </c:pt>
                <c:pt idx="11">
                  <c:v>0.12909288559305071</c:v>
                </c:pt>
                <c:pt idx="12">
                  <c:v>0.11243017340092833</c:v>
                </c:pt>
                <c:pt idx="13">
                  <c:v>0.1083677121754745</c:v>
                </c:pt>
                <c:pt idx="14">
                  <c:v>0.1077913020780914</c:v>
                </c:pt>
                <c:pt idx="15">
                  <c:v>0.1019258032719341</c:v>
                </c:pt>
                <c:pt idx="16">
                  <c:v>9.698865972514556E-2</c:v>
                </c:pt>
                <c:pt idx="17">
                  <c:v>9.0111121759463009E-2</c:v>
                </c:pt>
                <c:pt idx="18">
                  <c:v>8.160799580386581E-2</c:v>
                </c:pt>
                <c:pt idx="19">
                  <c:v>4.7719320318046876E-2</c:v>
                </c:pt>
                <c:pt idx="20">
                  <c:v>4.5272690501976152E-2</c:v>
                </c:pt>
                <c:pt idx="21">
                  <c:v>3.7869531794257241E-2</c:v>
                </c:pt>
                <c:pt idx="22">
                  <c:v>2.1478779118123636E-2</c:v>
                </c:pt>
                <c:pt idx="23">
                  <c:v>6.6575972885798817E-3</c:v>
                </c:pt>
                <c:pt idx="2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750632"/>
        <c:axId val="263752200"/>
      </c:lineChart>
      <c:catAx>
        <c:axId val="263761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63756120"/>
        <c:crosses val="autoZero"/>
        <c:auto val="1"/>
        <c:lblAlgn val="ctr"/>
        <c:lblOffset val="100"/>
        <c:noMultiLvlLbl val="0"/>
      </c:catAx>
      <c:valAx>
        <c:axId val="26375612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6376160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6375220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3750632"/>
        <c:crosses val="max"/>
        <c:crossBetween val="between"/>
      </c:valAx>
      <c:catAx>
        <c:axId val="2637506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375220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'GIECOD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'GIECOD Dpto'!$N$7:$N$12</c:f>
              <c:strCache>
                <c:ptCount val="6"/>
                <c:pt idx="0">
                  <c:v>Lima</c:v>
                </c:pt>
                <c:pt idx="1">
                  <c:v>Puno</c:v>
                </c:pt>
                <c:pt idx="2">
                  <c:v>Provincia Constitucional del Callao</c:v>
                </c:pt>
                <c:pt idx="3">
                  <c:v>Cusco</c:v>
                </c:pt>
                <c:pt idx="4">
                  <c:v>Huánuco</c:v>
                </c:pt>
                <c:pt idx="5">
                  <c:v>Ucayali</c:v>
                </c:pt>
              </c:strCache>
            </c:strRef>
          </c:cat>
          <c:val>
            <c:numRef>
              <c:f>'GIECOD Dpto'!$O$7:$O$12</c:f>
              <c:numCache>
                <c:formatCode>#,##0.0</c:formatCode>
                <c:ptCount val="6"/>
                <c:pt idx="0">
                  <c:v>71.369435901391981</c:v>
                </c:pt>
                <c:pt idx="1">
                  <c:v>2E-3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55728"/>
        <c:axId val="263754552"/>
      </c:barChart>
      <c:lineChart>
        <c:grouping val="standard"/>
        <c:varyColors val="0"/>
        <c:ser>
          <c:idx val="1"/>
          <c:order val="1"/>
          <c:tx>
            <c:strRef>
              <c:f>'GIECOD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'GIECOD Dpto'!$N$7:$N$12</c:f>
              <c:strCache>
                <c:ptCount val="6"/>
                <c:pt idx="0">
                  <c:v>Lima</c:v>
                </c:pt>
                <c:pt idx="1">
                  <c:v>Puno</c:v>
                </c:pt>
                <c:pt idx="2">
                  <c:v>Provincia Constitucional del Callao</c:v>
                </c:pt>
                <c:pt idx="3">
                  <c:v>Cusco</c:v>
                </c:pt>
                <c:pt idx="4">
                  <c:v>Huánuco</c:v>
                </c:pt>
                <c:pt idx="5">
                  <c:v>Ucayali</c:v>
                </c:pt>
              </c:strCache>
            </c:strRef>
          </c:cat>
          <c:val>
            <c:numRef>
              <c:f>'GIECOD Dpto'!$P$7:$P$12</c:f>
              <c:numCache>
                <c:formatCode>0%</c:formatCode>
                <c:ptCount val="6"/>
                <c:pt idx="0">
                  <c:v>0.81490081032052331</c:v>
                </c:pt>
                <c:pt idx="1">
                  <c:v>1.2345679012345677E-2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754944"/>
        <c:axId val="263751416"/>
      </c:lineChart>
      <c:catAx>
        <c:axId val="26375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63754552"/>
        <c:crosses val="autoZero"/>
        <c:auto val="1"/>
        <c:lblAlgn val="ctr"/>
        <c:lblOffset val="100"/>
        <c:noMultiLvlLbl val="0"/>
      </c:catAx>
      <c:valAx>
        <c:axId val="26375455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6375572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6375141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3754944"/>
        <c:crosses val="max"/>
        <c:crossBetween val="between"/>
      </c:valAx>
      <c:catAx>
        <c:axId val="2637549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375141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'API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'API Dpto'!$N$7:$N$31</c:f>
              <c:strCache>
                <c:ptCount val="25"/>
                <c:pt idx="0">
                  <c:v>Piura</c:v>
                </c:pt>
                <c:pt idx="1">
                  <c:v>Huánuco</c:v>
                </c:pt>
                <c:pt idx="2">
                  <c:v>Ancash</c:v>
                </c:pt>
                <c:pt idx="3">
                  <c:v>Ayacucho</c:v>
                </c:pt>
                <c:pt idx="4">
                  <c:v>Madre de Dios</c:v>
                </c:pt>
                <c:pt idx="5">
                  <c:v>Loreto</c:v>
                </c:pt>
                <c:pt idx="6">
                  <c:v>Arequipa</c:v>
                </c:pt>
                <c:pt idx="7">
                  <c:v>La Libertad</c:v>
                </c:pt>
                <c:pt idx="8">
                  <c:v>Junín</c:v>
                </c:pt>
                <c:pt idx="9">
                  <c:v>Pasco</c:v>
                </c:pt>
                <c:pt idx="10">
                  <c:v>Cusco</c:v>
                </c:pt>
                <c:pt idx="11">
                  <c:v>Lima</c:v>
                </c:pt>
                <c:pt idx="12">
                  <c:v>San Martín</c:v>
                </c:pt>
                <c:pt idx="13">
                  <c:v>Apurímac</c:v>
                </c:pt>
                <c:pt idx="14">
                  <c:v>Ucayali</c:v>
                </c:pt>
                <c:pt idx="15">
                  <c:v>Provincia Constitucional del Callao</c:v>
                </c:pt>
                <c:pt idx="16">
                  <c:v>Puno</c:v>
                </c:pt>
                <c:pt idx="17">
                  <c:v>Ica</c:v>
                </c:pt>
                <c:pt idx="18">
                  <c:v>Huancavelica</c:v>
                </c:pt>
                <c:pt idx="19">
                  <c:v>Lambayeque</c:v>
                </c:pt>
                <c:pt idx="20">
                  <c:v>Moquegua</c:v>
                </c:pt>
                <c:pt idx="21">
                  <c:v>Amazonas</c:v>
                </c:pt>
                <c:pt idx="22">
                  <c:v>Cajamarca</c:v>
                </c:pt>
                <c:pt idx="23">
                  <c:v>Tumbes</c:v>
                </c:pt>
                <c:pt idx="24">
                  <c:v>Tacna</c:v>
                </c:pt>
              </c:strCache>
            </c:strRef>
          </c:cat>
          <c:val>
            <c:numRef>
              <c:f>'API Dpto'!$O$7:$O$31</c:f>
              <c:numCache>
                <c:formatCode>#,##0.0</c:formatCode>
                <c:ptCount val="25"/>
                <c:pt idx="0">
                  <c:v>1.2871288948336754</c:v>
                </c:pt>
                <c:pt idx="1">
                  <c:v>0.56405118248066721</c:v>
                </c:pt>
                <c:pt idx="2">
                  <c:v>0.91965663391450159</c:v>
                </c:pt>
                <c:pt idx="3">
                  <c:v>0.60857312981436995</c:v>
                </c:pt>
                <c:pt idx="4">
                  <c:v>2.752527996863665E-2</c:v>
                </c:pt>
                <c:pt idx="5">
                  <c:v>0.51741145056856985</c:v>
                </c:pt>
                <c:pt idx="6">
                  <c:v>0.81273595726608949</c:v>
                </c:pt>
                <c:pt idx="7">
                  <c:v>1.3058728980853074</c:v>
                </c:pt>
                <c:pt idx="8">
                  <c:v>0.58499588789316259</c:v>
                </c:pt>
                <c:pt idx="9">
                  <c:v>4.1376710045483676E-2</c:v>
                </c:pt>
                <c:pt idx="10">
                  <c:v>0.68203883932053433</c:v>
                </c:pt>
                <c:pt idx="11">
                  <c:v>18.490535407650757</c:v>
                </c:pt>
                <c:pt idx="12">
                  <c:v>0.57838990141352808</c:v>
                </c:pt>
                <c:pt idx="13">
                  <c:v>3.212289986647586E-2</c:v>
                </c:pt>
                <c:pt idx="14">
                  <c:v>0.29606307095091411</c:v>
                </c:pt>
                <c:pt idx="15">
                  <c:v>8.8672110134859011E-2</c:v>
                </c:pt>
                <c:pt idx="16">
                  <c:v>0.50278441954064679</c:v>
                </c:pt>
                <c:pt idx="17">
                  <c:v>0.44069449761234902</c:v>
                </c:pt>
                <c:pt idx="18">
                  <c:v>0.25744698008415601</c:v>
                </c:pt>
                <c:pt idx="19">
                  <c:v>2.6305719954181746E-2</c:v>
                </c:pt>
                <c:pt idx="20">
                  <c:v>3.2839999974535895E-3</c:v>
                </c:pt>
                <c:pt idx="21">
                  <c:v>0.24324701979536983</c:v>
                </c:pt>
                <c:pt idx="22">
                  <c:v>0.20134388943844214</c:v>
                </c:pt>
                <c:pt idx="23">
                  <c:v>7.0491399665536542E-3</c:v>
                </c:pt>
                <c:pt idx="24">
                  <c:v>1.8199999998796848E-3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51024"/>
        <c:axId val="263756512"/>
      </c:barChart>
      <c:lineChart>
        <c:grouping val="standard"/>
        <c:varyColors val="0"/>
        <c:ser>
          <c:idx val="1"/>
          <c:order val="1"/>
          <c:tx>
            <c:strRef>
              <c:f>'API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'API Dpto'!$N$7:$N$31</c:f>
              <c:strCache>
                <c:ptCount val="25"/>
                <c:pt idx="0">
                  <c:v>Piura</c:v>
                </c:pt>
                <c:pt idx="1">
                  <c:v>Huánuco</c:v>
                </c:pt>
                <c:pt idx="2">
                  <c:v>Ancash</c:v>
                </c:pt>
                <c:pt idx="3">
                  <c:v>Ayacucho</c:v>
                </c:pt>
                <c:pt idx="4">
                  <c:v>Madre de Dios</c:v>
                </c:pt>
                <c:pt idx="5">
                  <c:v>Loreto</c:v>
                </c:pt>
                <c:pt idx="6">
                  <c:v>Arequipa</c:v>
                </c:pt>
                <c:pt idx="7">
                  <c:v>La Libertad</c:v>
                </c:pt>
                <c:pt idx="8">
                  <c:v>Junín</c:v>
                </c:pt>
                <c:pt idx="9">
                  <c:v>Pasco</c:v>
                </c:pt>
                <c:pt idx="10">
                  <c:v>Cusco</c:v>
                </c:pt>
                <c:pt idx="11">
                  <c:v>Lima</c:v>
                </c:pt>
                <c:pt idx="12">
                  <c:v>San Martín</c:v>
                </c:pt>
                <c:pt idx="13">
                  <c:v>Apurímac</c:v>
                </c:pt>
                <c:pt idx="14">
                  <c:v>Ucayali</c:v>
                </c:pt>
                <c:pt idx="15">
                  <c:v>Provincia Constitucional del Callao</c:v>
                </c:pt>
                <c:pt idx="16">
                  <c:v>Puno</c:v>
                </c:pt>
                <c:pt idx="17">
                  <c:v>Ica</c:v>
                </c:pt>
                <c:pt idx="18">
                  <c:v>Huancavelica</c:v>
                </c:pt>
                <c:pt idx="19">
                  <c:v>Lambayeque</c:v>
                </c:pt>
                <c:pt idx="20">
                  <c:v>Moquegua</c:v>
                </c:pt>
                <c:pt idx="21">
                  <c:v>Amazonas</c:v>
                </c:pt>
                <c:pt idx="22">
                  <c:v>Cajamarca</c:v>
                </c:pt>
                <c:pt idx="23">
                  <c:v>Tumbes</c:v>
                </c:pt>
                <c:pt idx="24">
                  <c:v>Tacna</c:v>
                </c:pt>
              </c:strCache>
            </c:strRef>
          </c:cat>
          <c:val>
            <c:numRef>
              <c:f>'API Dpto'!$P$7:$P$31</c:f>
              <c:numCache>
                <c:formatCode>0%</c:formatCode>
                <c:ptCount val="25"/>
                <c:pt idx="0">
                  <c:v>0.28823053241029872</c:v>
                </c:pt>
                <c:pt idx="1">
                  <c:v>0.25994327966145331</c:v>
                </c:pt>
                <c:pt idx="2">
                  <c:v>0.2583024356381769</c:v>
                </c:pt>
                <c:pt idx="3">
                  <c:v>0.23344096659965519</c:v>
                </c:pt>
                <c:pt idx="4">
                  <c:v>0.21239133597719587</c:v>
                </c:pt>
                <c:pt idx="5">
                  <c:v>0.2087061074706057</c:v>
                </c:pt>
                <c:pt idx="6">
                  <c:v>0.20430182676164871</c:v>
                </c:pt>
                <c:pt idx="7">
                  <c:v>0.19916985642746118</c:v>
                </c:pt>
                <c:pt idx="8">
                  <c:v>0.18146260755012678</c:v>
                </c:pt>
                <c:pt idx="9">
                  <c:v>0.1762856499632901</c:v>
                </c:pt>
                <c:pt idx="10">
                  <c:v>0.17236949044731489</c:v>
                </c:pt>
                <c:pt idx="11">
                  <c:v>0.16765503269015949</c:v>
                </c:pt>
                <c:pt idx="12">
                  <c:v>0.15070855661558746</c:v>
                </c:pt>
                <c:pt idx="13">
                  <c:v>0.14507481095674729</c:v>
                </c:pt>
                <c:pt idx="14">
                  <c:v>0.14283388192900165</c:v>
                </c:pt>
                <c:pt idx="15">
                  <c:v>0.13471766501246416</c:v>
                </c:pt>
                <c:pt idx="16">
                  <c:v>0.13041379117756224</c:v>
                </c:pt>
                <c:pt idx="17">
                  <c:v>0.12604715189439167</c:v>
                </c:pt>
                <c:pt idx="18">
                  <c:v>0.12498773172844649</c:v>
                </c:pt>
                <c:pt idx="19">
                  <c:v>7.3046283930484346E-2</c:v>
                </c:pt>
                <c:pt idx="20">
                  <c:v>6.2580989356155012E-2</c:v>
                </c:pt>
                <c:pt idx="21">
                  <c:v>6.2219900174619397E-2</c:v>
                </c:pt>
                <c:pt idx="22">
                  <c:v>5.9231891712061648E-2</c:v>
                </c:pt>
                <c:pt idx="23">
                  <c:v>4.9222744147041413E-2</c:v>
                </c:pt>
                <c:pt idx="24">
                  <c:v>1.3601070149235759E-2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760432"/>
        <c:axId val="263752984"/>
      </c:lineChart>
      <c:catAx>
        <c:axId val="26375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63756512"/>
        <c:crosses val="autoZero"/>
        <c:auto val="1"/>
        <c:lblAlgn val="ctr"/>
        <c:lblOffset val="100"/>
        <c:noMultiLvlLbl val="0"/>
      </c:catAx>
      <c:valAx>
        <c:axId val="26375651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6375102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6375298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3760432"/>
        <c:crosses val="max"/>
        <c:crossBetween val="between"/>
      </c:valAx>
      <c:catAx>
        <c:axId val="263760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375298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'LCVF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'LCVF Dpto'!$N$7:$N$8</c:f>
              <c:strCache>
                <c:ptCount val="2"/>
                <c:pt idx="0">
                  <c:v>Lima</c:v>
                </c:pt>
                <c:pt idx="1">
                  <c:v>Ayacucho</c:v>
                </c:pt>
              </c:strCache>
            </c:strRef>
          </c:cat>
          <c:val>
            <c:numRef>
              <c:f>'LCVF Dpto'!$O$7:$O$8</c:f>
              <c:numCache>
                <c:formatCode>#,##0.0</c:formatCode>
                <c:ptCount val="2"/>
                <c:pt idx="0">
                  <c:v>15.902093429487291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56904"/>
        <c:axId val="263758080"/>
      </c:barChart>
      <c:lineChart>
        <c:grouping val="standard"/>
        <c:varyColors val="0"/>
        <c:ser>
          <c:idx val="1"/>
          <c:order val="1"/>
          <c:tx>
            <c:strRef>
              <c:f>'LCVF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'LCVF Dpto'!$N$7:$N$8</c:f>
              <c:strCache>
                <c:ptCount val="2"/>
                <c:pt idx="0">
                  <c:v>Lima</c:v>
                </c:pt>
                <c:pt idx="1">
                  <c:v>Ayacucho</c:v>
                </c:pt>
              </c:strCache>
            </c:strRef>
          </c:cat>
          <c:val>
            <c:numRef>
              <c:f>'LCVF Dpto'!$P$7:$P$8</c:f>
              <c:numCache>
                <c:formatCode>0%</c:formatCode>
                <c:ptCount val="2"/>
                <c:pt idx="0">
                  <c:v>0.19557770475338218</c:v>
                </c:pt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757296"/>
        <c:axId val="263752592"/>
      </c:lineChart>
      <c:catAx>
        <c:axId val="263756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63758080"/>
        <c:crosses val="autoZero"/>
        <c:auto val="1"/>
        <c:lblAlgn val="ctr"/>
        <c:lblOffset val="100"/>
        <c:noMultiLvlLbl val="0"/>
      </c:catAx>
      <c:valAx>
        <c:axId val="26375808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6375690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6375259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3757296"/>
        <c:crosses val="max"/>
        <c:crossBetween val="between"/>
      </c:valAx>
      <c:catAx>
        <c:axId val="263757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375259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'SU Dpto'!$N$7:$N$31</c:f>
              <c:strCache>
                <c:ptCount val="25"/>
                <c:pt idx="0">
                  <c:v>Cajamarca</c:v>
                </c:pt>
                <c:pt idx="1">
                  <c:v>San Martín</c:v>
                </c:pt>
                <c:pt idx="2">
                  <c:v>Piura</c:v>
                </c:pt>
                <c:pt idx="3">
                  <c:v>Lambayeque</c:v>
                </c:pt>
                <c:pt idx="4">
                  <c:v>Puno</c:v>
                </c:pt>
                <c:pt idx="5">
                  <c:v>Ica</c:v>
                </c:pt>
                <c:pt idx="6">
                  <c:v>Huancavelica</c:v>
                </c:pt>
                <c:pt idx="7">
                  <c:v>Lima</c:v>
                </c:pt>
                <c:pt idx="8">
                  <c:v>Arequipa</c:v>
                </c:pt>
                <c:pt idx="9">
                  <c:v>Pasco</c:v>
                </c:pt>
                <c:pt idx="10">
                  <c:v>Tacna</c:v>
                </c:pt>
                <c:pt idx="11">
                  <c:v>Ayacucho</c:v>
                </c:pt>
                <c:pt idx="12">
                  <c:v>Tumbes</c:v>
                </c:pt>
                <c:pt idx="13">
                  <c:v>Loreto</c:v>
                </c:pt>
                <c:pt idx="14">
                  <c:v>Ucayali</c:v>
                </c:pt>
                <c:pt idx="15">
                  <c:v>Cusco</c:v>
                </c:pt>
                <c:pt idx="16">
                  <c:v>Junín</c:v>
                </c:pt>
                <c:pt idx="17">
                  <c:v>La Libertad</c:v>
                </c:pt>
                <c:pt idx="18">
                  <c:v>Madre de Dios</c:v>
                </c:pt>
                <c:pt idx="19">
                  <c:v>Amazonas</c:v>
                </c:pt>
                <c:pt idx="20">
                  <c:v>Ancash</c:v>
                </c:pt>
                <c:pt idx="21">
                  <c:v>Moquegua</c:v>
                </c:pt>
                <c:pt idx="22">
                  <c:v>Apurímac</c:v>
                </c:pt>
                <c:pt idx="23">
                  <c:v>Huánuco</c:v>
                </c:pt>
                <c:pt idx="24">
                  <c:v>Provincia Constitucional del Callao</c:v>
                </c:pt>
              </c:strCache>
            </c:strRef>
          </c:cat>
          <c:val>
            <c:numRef>
              <c:f>'SU Dpto'!$O$7:$O$31</c:f>
              <c:numCache>
                <c:formatCode>#,##0.0</c:formatCode>
                <c:ptCount val="25"/>
                <c:pt idx="0">
                  <c:v>6.3952231157410591</c:v>
                </c:pt>
                <c:pt idx="1">
                  <c:v>7.2833372303934443</c:v>
                </c:pt>
                <c:pt idx="2">
                  <c:v>22.597605041477372</c:v>
                </c:pt>
                <c:pt idx="3">
                  <c:v>18.907578159999996</c:v>
                </c:pt>
                <c:pt idx="4">
                  <c:v>32.863469039999998</c:v>
                </c:pt>
                <c:pt idx="5">
                  <c:v>15.144478501857909</c:v>
                </c:pt>
                <c:pt idx="6">
                  <c:v>0.76688962999999988</c:v>
                </c:pt>
                <c:pt idx="7">
                  <c:v>8.8608487009381651</c:v>
                </c:pt>
                <c:pt idx="8">
                  <c:v>16.208761566074827</c:v>
                </c:pt>
                <c:pt idx="9">
                  <c:v>4.1701636799999999</c:v>
                </c:pt>
                <c:pt idx="10">
                  <c:v>4.9497718800000001</c:v>
                </c:pt>
                <c:pt idx="11">
                  <c:v>3.5659277597135919</c:v>
                </c:pt>
                <c:pt idx="12">
                  <c:v>6.5795471913932655</c:v>
                </c:pt>
                <c:pt idx="13">
                  <c:v>2.5693477151738948</c:v>
                </c:pt>
                <c:pt idx="14">
                  <c:v>0.53774506991216853</c:v>
                </c:pt>
                <c:pt idx="15">
                  <c:v>3.1776369599745351</c:v>
                </c:pt>
                <c:pt idx="16">
                  <c:v>0.64830390999999998</c:v>
                </c:pt>
                <c:pt idx="17">
                  <c:v>1.758124260383823</c:v>
                </c:pt>
                <c:pt idx="18">
                  <c:v>0.15455999999999998</c:v>
                </c:pt>
                <c:pt idx="19">
                  <c:v>0.93180953</c:v>
                </c:pt>
                <c:pt idx="20">
                  <c:v>1.3780173900000001</c:v>
                </c:pt>
                <c:pt idx="21">
                  <c:v>0.44617156063083496</c:v>
                </c:pt>
                <c:pt idx="22">
                  <c:v>4.2918999999999999E-2</c:v>
                </c:pt>
                <c:pt idx="23">
                  <c:v>1.46E-2</c:v>
                </c:pt>
                <c:pt idx="2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58864"/>
        <c:axId val="263758472"/>
      </c:barChart>
      <c:lineChart>
        <c:grouping val="standard"/>
        <c:varyColors val="0"/>
        <c:ser>
          <c:idx val="1"/>
          <c:order val="1"/>
          <c:tx>
            <c:strRef>
              <c:f>'SU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'SU Dpto'!$N$7:$N$31</c:f>
              <c:strCache>
                <c:ptCount val="25"/>
                <c:pt idx="0">
                  <c:v>Cajamarca</c:v>
                </c:pt>
                <c:pt idx="1">
                  <c:v>San Martín</c:v>
                </c:pt>
                <c:pt idx="2">
                  <c:v>Piura</c:v>
                </c:pt>
                <c:pt idx="3">
                  <c:v>Lambayeque</c:v>
                </c:pt>
                <c:pt idx="4">
                  <c:v>Puno</c:v>
                </c:pt>
                <c:pt idx="5">
                  <c:v>Ica</c:v>
                </c:pt>
                <c:pt idx="6">
                  <c:v>Huancavelica</c:v>
                </c:pt>
                <c:pt idx="7">
                  <c:v>Lima</c:v>
                </c:pt>
                <c:pt idx="8">
                  <c:v>Arequipa</c:v>
                </c:pt>
                <c:pt idx="9">
                  <c:v>Pasco</c:v>
                </c:pt>
                <c:pt idx="10">
                  <c:v>Tacna</c:v>
                </c:pt>
                <c:pt idx="11">
                  <c:v>Ayacucho</c:v>
                </c:pt>
                <c:pt idx="12">
                  <c:v>Tumbes</c:v>
                </c:pt>
                <c:pt idx="13">
                  <c:v>Loreto</c:v>
                </c:pt>
                <c:pt idx="14">
                  <c:v>Ucayali</c:v>
                </c:pt>
                <c:pt idx="15">
                  <c:v>Cusco</c:v>
                </c:pt>
                <c:pt idx="16">
                  <c:v>Junín</c:v>
                </c:pt>
                <c:pt idx="17">
                  <c:v>La Libertad</c:v>
                </c:pt>
                <c:pt idx="18">
                  <c:v>Madre de Dios</c:v>
                </c:pt>
                <c:pt idx="19">
                  <c:v>Amazonas</c:v>
                </c:pt>
                <c:pt idx="20">
                  <c:v>Ancash</c:v>
                </c:pt>
                <c:pt idx="21">
                  <c:v>Moquegua</c:v>
                </c:pt>
                <c:pt idx="22">
                  <c:v>Apurímac</c:v>
                </c:pt>
                <c:pt idx="23">
                  <c:v>Huánuco</c:v>
                </c:pt>
                <c:pt idx="24">
                  <c:v>Provincia Constitucional del Callao</c:v>
                </c:pt>
              </c:strCache>
            </c:strRef>
          </c:cat>
          <c:val>
            <c:numRef>
              <c:f>'SU Dpto'!$P$7:$P$31</c:f>
              <c:numCache>
                <c:formatCode>0%</c:formatCode>
                <c:ptCount val="25"/>
                <c:pt idx="0">
                  <c:v>0.18894972277185632</c:v>
                </c:pt>
                <c:pt idx="1">
                  <c:v>0.17894802866518483</c:v>
                </c:pt>
                <c:pt idx="2">
                  <c:v>0.15547687666221272</c:v>
                </c:pt>
                <c:pt idx="3">
                  <c:v>0.138382777175074</c:v>
                </c:pt>
                <c:pt idx="4">
                  <c:v>0.12364835187542389</c:v>
                </c:pt>
                <c:pt idx="5">
                  <c:v>0.11306946276476387</c:v>
                </c:pt>
                <c:pt idx="6">
                  <c:v>9.3203743659379876E-2</c:v>
                </c:pt>
                <c:pt idx="7">
                  <c:v>9.0015894521819795E-2</c:v>
                </c:pt>
                <c:pt idx="8">
                  <c:v>7.5119630042057947E-2</c:v>
                </c:pt>
                <c:pt idx="9">
                  <c:v>7.0535548292652586E-2</c:v>
                </c:pt>
                <c:pt idx="10">
                  <c:v>6.8285533487244532E-2</c:v>
                </c:pt>
                <c:pt idx="11">
                  <c:v>6.4776358085177718E-2</c:v>
                </c:pt>
                <c:pt idx="12">
                  <c:v>5.4683993416302736E-2</c:v>
                </c:pt>
                <c:pt idx="13">
                  <c:v>4.7051126210574258E-2</c:v>
                </c:pt>
                <c:pt idx="14">
                  <c:v>4.1892316860121105E-2</c:v>
                </c:pt>
                <c:pt idx="15">
                  <c:v>2.4206292436740148E-2</c:v>
                </c:pt>
                <c:pt idx="16">
                  <c:v>1.8292255433624852E-2</c:v>
                </c:pt>
                <c:pt idx="17">
                  <c:v>1.738281395828533E-2</c:v>
                </c:pt>
                <c:pt idx="18">
                  <c:v>1.691510175162576E-2</c:v>
                </c:pt>
                <c:pt idx="19">
                  <c:v>1.6387066104850578E-2</c:v>
                </c:pt>
                <c:pt idx="20">
                  <c:v>1.1306652568263876E-2</c:v>
                </c:pt>
                <c:pt idx="21">
                  <c:v>5.362184646529585E-3</c:v>
                </c:pt>
                <c:pt idx="22">
                  <c:v>2.2516345190959006E-3</c:v>
                </c:pt>
                <c:pt idx="23">
                  <c:v>2.5381744479301073E-4</c:v>
                </c:pt>
                <c:pt idx="2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760040"/>
        <c:axId val="263753376"/>
      </c:lineChart>
      <c:catAx>
        <c:axId val="26375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63758472"/>
        <c:crosses val="autoZero"/>
        <c:auto val="1"/>
        <c:lblAlgn val="ctr"/>
        <c:lblOffset val="100"/>
        <c:noMultiLvlLbl val="0"/>
      </c:catAx>
      <c:valAx>
        <c:axId val="26375847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6375886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6375337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3760040"/>
        <c:crosses val="max"/>
        <c:crossBetween val="between"/>
      </c:valAx>
      <c:catAx>
        <c:axId val="263760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375337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'SR Dpto'!$N$7:$N$30</c:f>
              <c:strCache>
                <c:ptCount val="24"/>
                <c:pt idx="0">
                  <c:v>Tumbes</c:v>
                </c:pt>
                <c:pt idx="1">
                  <c:v>Loreto</c:v>
                </c:pt>
                <c:pt idx="2">
                  <c:v>Lima</c:v>
                </c:pt>
                <c:pt idx="3">
                  <c:v>Apurímac</c:v>
                </c:pt>
                <c:pt idx="4">
                  <c:v>La Libertad</c:v>
                </c:pt>
                <c:pt idx="5">
                  <c:v>Huancavelica</c:v>
                </c:pt>
                <c:pt idx="6">
                  <c:v>Ayacucho</c:v>
                </c:pt>
                <c:pt idx="7">
                  <c:v>Huánuco</c:v>
                </c:pt>
                <c:pt idx="8">
                  <c:v>Ucayali</c:v>
                </c:pt>
                <c:pt idx="9">
                  <c:v>Piura</c:v>
                </c:pt>
                <c:pt idx="10">
                  <c:v>Lambayeque</c:v>
                </c:pt>
                <c:pt idx="11">
                  <c:v>Puno</c:v>
                </c:pt>
                <c:pt idx="12">
                  <c:v>San Martín</c:v>
                </c:pt>
                <c:pt idx="13">
                  <c:v>Cusco</c:v>
                </c:pt>
                <c:pt idx="14">
                  <c:v>Arequipa</c:v>
                </c:pt>
                <c:pt idx="15">
                  <c:v>Ancash</c:v>
                </c:pt>
                <c:pt idx="16">
                  <c:v>Ica</c:v>
                </c:pt>
                <c:pt idx="17">
                  <c:v>Junín</c:v>
                </c:pt>
                <c:pt idx="18">
                  <c:v>Moquegua</c:v>
                </c:pt>
                <c:pt idx="19">
                  <c:v>Cajamarca</c:v>
                </c:pt>
                <c:pt idx="20">
                  <c:v>Tacna</c:v>
                </c:pt>
                <c:pt idx="21">
                  <c:v>Amazonas</c:v>
                </c:pt>
                <c:pt idx="22">
                  <c:v>Madre de Dios</c:v>
                </c:pt>
                <c:pt idx="23">
                  <c:v>Pasco</c:v>
                </c:pt>
              </c:strCache>
            </c:strRef>
          </c:cat>
          <c:val>
            <c:numRef>
              <c:f>'SR Dpto'!$O$7:$O$30</c:f>
              <c:numCache>
                <c:formatCode>#,##0.0</c:formatCode>
                <c:ptCount val="24"/>
                <c:pt idx="0">
                  <c:v>4.2583196893730157</c:v>
                </c:pt>
                <c:pt idx="1">
                  <c:v>12.727546503497509</c:v>
                </c:pt>
                <c:pt idx="2">
                  <c:v>16.330472238966742</c:v>
                </c:pt>
                <c:pt idx="3">
                  <c:v>10.30002794949278</c:v>
                </c:pt>
                <c:pt idx="4">
                  <c:v>14.722166770059573</c:v>
                </c:pt>
                <c:pt idx="5">
                  <c:v>14.333060317740692</c:v>
                </c:pt>
                <c:pt idx="6">
                  <c:v>8.4387788800097212</c:v>
                </c:pt>
                <c:pt idx="7">
                  <c:v>9.7065570605857125</c:v>
                </c:pt>
                <c:pt idx="8">
                  <c:v>2.0726902899999997</c:v>
                </c:pt>
                <c:pt idx="9">
                  <c:v>16.44616096063562</c:v>
                </c:pt>
                <c:pt idx="10">
                  <c:v>3.198831880772472</c:v>
                </c:pt>
                <c:pt idx="11">
                  <c:v>12.651226018233011</c:v>
                </c:pt>
                <c:pt idx="12">
                  <c:v>1.7572189297235219</c:v>
                </c:pt>
                <c:pt idx="13">
                  <c:v>18.043371099105919</c:v>
                </c:pt>
                <c:pt idx="14">
                  <c:v>3.69234763</c:v>
                </c:pt>
                <c:pt idx="15">
                  <c:v>6.5341956999225141</c:v>
                </c:pt>
                <c:pt idx="16">
                  <c:v>1.4754158560299813</c:v>
                </c:pt>
                <c:pt idx="17">
                  <c:v>3.7062508095785205</c:v>
                </c:pt>
                <c:pt idx="18">
                  <c:v>0.78563333016371772</c:v>
                </c:pt>
                <c:pt idx="19">
                  <c:v>9.4734331268564809</c:v>
                </c:pt>
                <c:pt idx="20">
                  <c:v>0.85810408999999999</c:v>
                </c:pt>
                <c:pt idx="21">
                  <c:v>5.7041622584792435</c:v>
                </c:pt>
                <c:pt idx="22">
                  <c:v>0.14328793955296518</c:v>
                </c:pt>
                <c:pt idx="23">
                  <c:v>8.5400980000000001E-2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62784"/>
        <c:axId val="263763960"/>
      </c:barChart>
      <c:lineChart>
        <c:grouping val="standard"/>
        <c:varyColors val="0"/>
        <c:ser>
          <c:idx val="1"/>
          <c:order val="1"/>
          <c:tx>
            <c:strRef>
              <c:f>'SR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'SR Dpto'!$N$7:$N$30</c:f>
              <c:strCache>
                <c:ptCount val="24"/>
                <c:pt idx="0">
                  <c:v>Tumbes</c:v>
                </c:pt>
                <c:pt idx="1">
                  <c:v>Loreto</c:v>
                </c:pt>
                <c:pt idx="2">
                  <c:v>Lima</c:v>
                </c:pt>
                <c:pt idx="3">
                  <c:v>Apurímac</c:v>
                </c:pt>
                <c:pt idx="4">
                  <c:v>La Libertad</c:v>
                </c:pt>
                <c:pt idx="5">
                  <c:v>Huancavelica</c:v>
                </c:pt>
                <c:pt idx="6">
                  <c:v>Ayacucho</c:v>
                </c:pt>
                <c:pt idx="7">
                  <c:v>Huánuco</c:v>
                </c:pt>
                <c:pt idx="8">
                  <c:v>Ucayali</c:v>
                </c:pt>
                <c:pt idx="9">
                  <c:v>Piura</c:v>
                </c:pt>
                <c:pt idx="10">
                  <c:v>Lambayeque</c:v>
                </c:pt>
                <c:pt idx="11">
                  <c:v>Puno</c:v>
                </c:pt>
                <c:pt idx="12">
                  <c:v>San Martín</c:v>
                </c:pt>
                <c:pt idx="13">
                  <c:v>Cusco</c:v>
                </c:pt>
                <c:pt idx="14">
                  <c:v>Arequipa</c:v>
                </c:pt>
                <c:pt idx="15">
                  <c:v>Ancash</c:v>
                </c:pt>
                <c:pt idx="16">
                  <c:v>Ica</c:v>
                </c:pt>
                <c:pt idx="17">
                  <c:v>Junín</c:v>
                </c:pt>
                <c:pt idx="18">
                  <c:v>Moquegua</c:v>
                </c:pt>
                <c:pt idx="19">
                  <c:v>Cajamarca</c:v>
                </c:pt>
                <c:pt idx="20">
                  <c:v>Tacna</c:v>
                </c:pt>
                <c:pt idx="21">
                  <c:v>Amazonas</c:v>
                </c:pt>
                <c:pt idx="22">
                  <c:v>Madre de Dios</c:v>
                </c:pt>
                <c:pt idx="23">
                  <c:v>Pasco</c:v>
                </c:pt>
              </c:strCache>
            </c:strRef>
          </c:cat>
          <c:val>
            <c:numRef>
              <c:f>'SR Dpto'!$P$7:$P$30</c:f>
              <c:numCache>
                <c:formatCode>0%</c:formatCode>
                <c:ptCount val="24"/>
                <c:pt idx="0">
                  <c:v>0.23530247356129336</c:v>
                </c:pt>
                <c:pt idx="1">
                  <c:v>0.22825932689036429</c:v>
                </c:pt>
                <c:pt idx="2">
                  <c:v>0.19618283027447619</c:v>
                </c:pt>
                <c:pt idx="3">
                  <c:v>0.15479985169151564</c:v>
                </c:pt>
                <c:pt idx="4">
                  <c:v>0.15288443374186619</c:v>
                </c:pt>
                <c:pt idx="5">
                  <c:v>0.14398993308098482</c:v>
                </c:pt>
                <c:pt idx="6">
                  <c:v>0.12414001666143772</c:v>
                </c:pt>
                <c:pt idx="7">
                  <c:v>0.11372846744401548</c:v>
                </c:pt>
                <c:pt idx="8">
                  <c:v>0.11043759750984349</c:v>
                </c:pt>
                <c:pt idx="9">
                  <c:v>8.9827167201266489E-2</c:v>
                </c:pt>
                <c:pt idx="10">
                  <c:v>7.7347607068895138E-2</c:v>
                </c:pt>
                <c:pt idx="11">
                  <c:v>7.1226106714107049E-2</c:v>
                </c:pt>
                <c:pt idx="12">
                  <c:v>6.4750814294753531E-2</c:v>
                </c:pt>
                <c:pt idx="13">
                  <c:v>6.2383850496869772E-2</c:v>
                </c:pt>
                <c:pt idx="14">
                  <c:v>6.131496781964705E-2</c:v>
                </c:pt>
                <c:pt idx="15">
                  <c:v>6.1297019404179968E-2</c:v>
                </c:pt>
                <c:pt idx="16">
                  <c:v>4.9463635299758689E-2</c:v>
                </c:pt>
                <c:pt idx="17">
                  <c:v>4.8384745669055741E-2</c:v>
                </c:pt>
                <c:pt idx="18">
                  <c:v>4.631894013859468E-2</c:v>
                </c:pt>
                <c:pt idx="19">
                  <c:v>3.2148655832784964E-2</c:v>
                </c:pt>
                <c:pt idx="20">
                  <c:v>2.9400651676505837E-2</c:v>
                </c:pt>
                <c:pt idx="21">
                  <c:v>1.602911101198146E-2</c:v>
                </c:pt>
                <c:pt idx="22">
                  <c:v>1.1180003100153968E-2</c:v>
                </c:pt>
                <c:pt idx="23">
                  <c:v>4.0280849576572464E-3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764744"/>
        <c:axId val="263762392"/>
      </c:lineChart>
      <c:catAx>
        <c:axId val="26376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63763960"/>
        <c:crosses val="autoZero"/>
        <c:auto val="1"/>
        <c:lblAlgn val="ctr"/>
        <c:lblOffset val="100"/>
        <c:noMultiLvlLbl val="0"/>
      </c:catAx>
      <c:valAx>
        <c:axId val="26376396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6376278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6376239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3764744"/>
        <c:crosses val="max"/>
        <c:crossBetween val="between"/>
      </c:valAx>
      <c:catAx>
        <c:axId val="263764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376239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'OPP Dpto'!$N$7:$N$31</c:f>
              <c:strCache>
                <c:ptCount val="25"/>
                <c:pt idx="0">
                  <c:v>San Martín</c:v>
                </c:pt>
                <c:pt idx="1">
                  <c:v>Puno</c:v>
                </c:pt>
                <c:pt idx="2">
                  <c:v>Cusco</c:v>
                </c:pt>
                <c:pt idx="3">
                  <c:v>La Libertad</c:v>
                </c:pt>
                <c:pt idx="4">
                  <c:v>Ica</c:v>
                </c:pt>
                <c:pt idx="5">
                  <c:v>Lambayeque</c:v>
                </c:pt>
                <c:pt idx="6">
                  <c:v>Provincia Constitucional del Callao</c:v>
                </c:pt>
                <c:pt idx="7">
                  <c:v>Tumbes</c:v>
                </c:pt>
                <c:pt idx="8">
                  <c:v>Ucayali</c:v>
                </c:pt>
                <c:pt idx="9">
                  <c:v>Tacna</c:v>
                </c:pt>
                <c:pt idx="10">
                  <c:v>Moquegua</c:v>
                </c:pt>
                <c:pt idx="11">
                  <c:v>Loreto</c:v>
                </c:pt>
                <c:pt idx="12">
                  <c:v>Piura</c:v>
                </c:pt>
                <c:pt idx="13">
                  <c:v>Cajamarca</c:v>
                </c:pt>
                <c:pt idx="14">
                  <c:v>Huánuco</c:v>
                </c:pt>
                <c:pt idx="15">
                  <c:v>Pasco</c:v>
                </c:pt>
                <c:pt idx="16">
                  <c:v>Amazonas</c:v>
                </c:pt>
                <c:pt idx="17">
                  <c:v>Ancash</c:v>
                </c:pt>
                <c:pt idx="18">
                  <c:v>Madre de Dios</c:v>
                </c:pt>
                <c:pt idx="19">
                  <c:v>Arequipa</c:v>
                </c:pt>
                <c:pt idx="20">
                  <c:v>Lima</c:v>
                </c:pt>
                <c:pt idx="21">
                  <c:v>Ayacucho</c:v>
                </c:pt>
                <c:pt idx="22">
                  <c:v>Junín</c:v>
                </c:pt>
                <c:pt idx="23">
                  <c:v>Apurímac</c:v>
                </c:pt>
                <c:pt idx="24">
                  <c:v>Huancavelica</c:v>
                </c:pt>
              </c:strCache>
            </c:strRef>
          </c:cat>
          <c:val>
            <c:numRef>
              <c:f>'OPP Dpto'!$O$7:$O$31</c:f>
              <c:numCache>
                <c:formatCode>#,##0.0</c:formatCode>
                <c:ptCount val="25"/>
                <c:pt idx="0">
                  <c:v>9.6030527409086783</c:v>
                </c:pt>
                <c:pt idx="1">
                  <c:v>10.678502184311469</c:v>
                </c:pt>
                <c:pt idx="2">
                  <c:v>11.38363179583129</c:v>
                </c:pt>
                <c:pt idx="3">
                  <c:v>11.768917368267012</c:v>
                </c:pt>
                <c:pt idx="4">
                  <c:v>9.7754253093245804</c:v>
                </c:pt>
                <c:pt idx="5">
                  <c:v>12.525462391149727</c:v>
                </c:pt>
                <c:pt idx="6">
                  <c:v>6.3629465758658394</c:v>
                </c:pt>
                <c:pt idx="7">
                  <c:v>3.9975816648360674</c:v>
                </c:pt>
                <c:pt idx="8">
                  <c:v>7.3160656199634921</c:v>
                </c:pt>
                <c:pt idx="9">
                  <c:v>4.8499246702859828</c:v>
                </c:pt>
                <c:pt idx="10">
                  <c:v>4.3814374114580632</c:v>
                </c:pt>
                <c:pt idx="11">
                  <c:v>7.3056418452084468</c:v>
                </c:pt>
                <c:pt idx="12">
                  <c:v>13.094453870487822</c:v>
                </c:pt>
                <c:pt idx="13">
                  <c:v>10.216936110583267</c:v>
                </c:pt>
                <c:pt idx="14">
                  <c:v>11.374218496850958</c:v>
                </c:pt>
                <c:pt idx="15">
                  <c:v>3.1510679832981623</c:v>
                </c:pt>
                <c:pt idx="16">
                  <c:v>5.8810172989967988</c:v>
                </c:pt>
                <c:pt idx="17">
                  <c:v>21.754989367933629</c:v>
                </c:pt>
                <c:pt idx="18">
                  <c:v>2.7889260959318132</c:v>
                </c:pt>
                <c:pt idx="19">
                  <c:v>12.660803854270139</c:v>
                </c:pt>
                <c:pt idx="20">
                  <c:v>92.411694767277922</c:v>
                </c:pt>
                <c:pt idx="21">
                  <c:v>4.1222214556687859</c:v>
                </c:pt>
                <c:pt idx="22">
                  <c:v>4.8291247959026791</c:v>
                </c:pt>
                <c:pt idx="23">
                  <c:v>3.2919122646932562</c:v>
                </c:pt>
                <c:pt idx="24">
                  <c:v>1.6665038179960663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61216"/>
        <c:axId val="263763176"/>
      </c:barChart>
      <c:lineChart>
        <c:grouping val="standard"/>
        <c:varyColors val="0"/>
        <c:ser>
          <c:idx val="1"/>
          <c:order val="1"/>
          <c:tx>
            <c:strRef>
              <c:f>'OPP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'OPP Dpto'!$N$7:$N$31</c:f>
              <c:strCache>
                <c:ptCount val="25"/>
                <c:pt idx="0">
                  <c:v>San Martín</c:v>
                </c:pt>
                <c:pt idx="1">
                  <c:v>Puno</c:v>
                </c:pt>
                <c:pt idx="2">
                  <c:v>Cusco</c:v>
                </c:pt>
                <c:pt idx="3">
                  <c:v>La Libertad</c:v>
                </c:pt>
                <c:pt idx="4">
                  <c:v>Ica</c:v>
                </c:pt>
                <c:pt idx="5">
                  <c:v>Lambayeque</c:v>
                </c:pt>
                <c:pt idx="6">
                  <c:v>Provincia Constitucional del Callao</c:v>
                </c:pt>
                <c:pt idx="7">
                  <c:v>Tumbes</c:v>
                </c:pt>
                <c:pt idx="8">
                  <c:v>Ucayali</c:v>
                </c:pt>
                <c:pt idx="9">
                  <c:v>Tacna</c:v>
                </c:pt>
                <c:pt idx="10">
                  <c:v>Moquegua</c:v>
                </c:pt>
                <c:pt idx="11">
                  <c:v>Loreto</c:v>
                </c:pt>
                <c:pt idx="12">
                  <c:v>Piura</c:v>
                </c:pt>
                <c:pt idx="13">
                  <c:v>Cajamarca</c:v>
                </c:pt>
                <c:pt idx="14">
                  <c:v>Huánuco</c:v>
                </c:pt>
                <c:pt idx="15">
                  <c:v>Pasco</c:v>
                </c:pt>
                <c:pt idx="16">
                  <c:v>Amazonas</c:v>
                </c:pt>
                <c:pt idx="17">
                  <c:v>Ancash</c:v>
                </c:pt>
                <c:pt idx="18">
                  <c:v>Madre de Dios</c:v>
                </c:pt>
                <c:pt idx="19">
                  <c:v>Arequipa</c:v>
                </c:pt>
                <c:pt idx="20">
                  <c:v>Lima</c:v>
                </c:pt>
                <c:pt idx="21">
                  <c:v>Ayacucho</c:v>
                </c:pt>
                <c:pt idx="22">
                  <c:v>Junín</c:v>
                </c:pt>
                <c:pt idx="23">
                  <c:v>Apurímac</c:v>
                </c:pt>
                <c:pt idx="24">
                  <c:v>Huancavelica</c:v>
                </c:pt>
              </c:strCache>
            </c:strRef>
          </c:cat>
          <c:val>
            <c:numRef>
              <c:f>'OPP Dpto'!$P$7:$P$31</c:f>
              <c:numCache>
                <c:formatCode>0%</c:formatCode>
                <c:ptCount val="25"/>
                <c:pt idx="0">
                  <c:v>0.25419549950990744</c:v>
                </c:pt>
                <c:pt idx="1">
                  <c:v>0.2537708842406583</c:v>
                </c:pt>
                <c:pt idx="2">
                  <c:v>0.24765188755569037</c:v>
                </c:pt>
                <c:pt idx="3">
                  <c:v>0.24279374919745392</c:v>
                </c:pt>
                <c:pt idx="4">
                  <c:v>0.24199150190855734</c:v>
                </c:pt>
                <c:pt idx="5">
                  <c:v>0.24086226606334282</c:v>
                </c:pt>
                <c:pt idx="6">
                  <c:v>0.24071276453292687</c:v>
                </c:pt>
                <c:pt idx="7">
                  <c:v>0.2357760311377288</c:v>
                </c:pt>
                <c:pt idx="8">
                  <c:v>0.23514228487481365</c:v>
                </c:pt>
                <c:pt idx="9">
                  <c:v>0.2348720177164042</c:v>
                </c:pt>
                <c:pt idx="10">
                  <c:v>0.23327255922463405</c:v>
                </c:pt>
                <c:pt idx="11">
                  <c:v>0.23067412260783676</c:v>
                </c:pt>
                <c:pt idx="12">
                  <c:v>0.22879115984829199</c:v>
                </c:pt>
                <c:pt idx="13">
                  <c:v>0.22853277396956892</c:v>
                </c:pt>
                <c:pt idx="14">
                  <c:v>0.22366476620521686</c:v>
                </c:pt>
                <c:pt idx="15">
                  <c:v>0.22029172141844131</c:v>
                </c:pt>
                <c:pt idx="16">
                  <c:v>0.21553722702870654</c:v>
                </c:pt>
                <c:pt idx="17">
                  <c:v>0.21529520176118022</c:v>
                </c:pt>
                <c:pt idx="18">
                  <c:v>0.21211804114650012</c:v>
                </c:pt>
                <c:pt idx="19">
                  <c:v>0.18464952062529824</c:v>
                </c:pt>
                <c:pt idx="20">
                  <c:v>0.17963879475849612</c:v>
                </c:pt>
                <c:pt idx="21">
                  <c:v>0.1199967599607981</c:v>
                </c:pt>
                <c:pt idx="22">
                  <c:v>0.11873255220944481</c:v>
                </c:pt>
                <c:pt idx="23">
                  <c:v>0.10846163903127259</c:v>
                </c:pt>
                <c:pt idx="24">
                  <c:v>6.2058497736315499E-2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764352"/>
        <c:axId val="263763568"/>
      </c:lineChart>
      <c:catAx>
        <c:axId val="26376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63763176"/>
        <c:crosses val="autoZero"/>
        <c:auto val="1"/>
        <c:lblAlgn val="ctr"/>
        <c:lblOffset val="100"/>
        <c:noMultiLvlLbl val="0"/>
      </c:catAx>
      <c:valAx>
        <c:axId val="26376317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6376121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6376356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3764352"/>
        <c:crosses val="max"/>
        <c:crossBetween val="between"/>
      </c:valAx>
      <c:catAx>
        <c:axId val="26376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376356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'EMZ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'EMZ Dpto'!$N$7:$N$31</c:f>
              <c:strCache>
                <c:ptCount val="25"/>
                <c:pt idx="0">
                  <c:v>Apurímac</c:v>
                </c:pt>
                <c:pt idx="1">
                  <c:v>Ayacucho</c:v>
                </c:pt>
                <c:pt idx="2">
                  <c:v>La Libertad</c:v>
                </c:pt>
                <c:pt idx="3">
                  <c:v>Cajamarca</c:v>
                </c:pt>
                <c:pt idx="4">
                  <c:v>Provincia Constitucional del Callao</c:v>
                </c:pt>
                <c:pt idx="5">
                  <c:v>Ica</c:v>
                </c:pt>
                <c:pt idx="6">
                  <c:v>Ancash</c:v>
                </c:pt>
                <c:pt idx="7">
                  <c:v>Amazonas</c:v>
                </c:pt>
                <c:pt idx="8">
                  <c:v>Puno</c:v>
                </c:pt>
                <c:pt idx="9">
                  <c:v>Lambayeque</c:v>
                </c:pt>
                <c:pt idx="10">
                  <c:v>Cusco</c:v>
                </c:pt>
                <c:pt idx="11">
                  <c:v>Tacna</c:v>
                </c:pt>
                <c:pt idx="12">
                  <c:v>Loreto</c:v>
                </c:pt>
                <c:pt idx="13">
                  <c:v>Ucayali</c:v>
                </c:pt>
                <c:pt idx="14">
                  <c:v>Huánuco</c:v>
                </c:pt>
                <c:pt idx="15">
                  <c:v>Junín</c:v>
                </c:pt>
                <c:pt idx="16">
                  <c:v>San Martín</c:v>
                </c:pt>
                <c:pt idx="17">
                  <c:v>Madre de Dios</c:v>
                </c:pt>
                <c:pt idx="18">
                  <c:v>Arequipa</c:v>
                </c:pt>
                <c:pt idx="19">
                  <c:v>Tumbes</c:v>
                </c:pt>
                <c:pt idx="20">
                  <c:v>Moquegua</c:v>
                </c:pt>
                <c:pt idx="21">
                  <c:v>Lima</c:v>
                </c:pt>
                <c:pt idx="22">
                  <c:v>Pasco</c:v>
                </c:pt>
                <c:pt idx="23">
                  <c:v>Piura</c:v>
                </c:pt>
                <c:pt idx="24">
                  <c:v>Huancavelica</c:v>
                </c:pt>
              </c:strCache>
            </c:strRef>
          </c:cat>
          <c:val>
            <c:numRef>
              <c:f>'EMZ Dpto'!$O$7:$O$31</c:f>
              <c:numCache>
                <c:formatCode>#,##0.0</c:formatCode>
                <c:ptCount val="25"/>
                <c:pt idx="0">
                  <c:v>0.86293324875422273</c:v>
                </c:pt>
                <c:pt idx="1">
                  <c:v>1.6509326926151346</c:v>
                </c:pt>
                <c:pt idx="2">
                  <c:v>1.6224283894324945</c:v>
                </c:pt>
                <c:pt idx="3">
                  <c:v>2.4407905297942323</c:v>
                </c:pt>
                <c:pt idx="4">
                  <c:v>0.99146263209201613</c:v>
                </c:pt>
                <c:pt idx="5">
                  <c:v>0.70189944267999382</c:v>
                </c:pt>
                <c:pt idx="6">
                  <c:v>0.64586631285933027</c:v>
                </c:pt>
                <c:pt idx="7">
                  <c:v>0.74128399079981078</c:v>
                </c:pt>
                <c:pt idx="8">
                  <c:v>1.093140108130473</c:v>
                </c:pt>
                <c:pt idx="9">
                  <c:v>1.5652893587449128</c:v>
                </c:pt>
                <c:pt idx="10">
                  <c:v>1.5919574623584196</c:v>
                </c:pt>
                <c:pt idx="11">
                  <c:v>0.17556994032412193</c:v>
                </c:pt>
                <c:pt idx="12">
                  <c:v>4.5444199366997662</c:v>
                </c:pt>
                <c:pt idx="13">
                  <c:v>1.1596729216286061</c:v>
                </c:pt>
                <c:pt idx="14">
                  <c:v>0.78998429071021303</c:v>
                </c:pt>
                <c:pt idx="15">
                  <c:v>1.189703290269865</c:v>
                </c:pt>
                <c:pt idx="16">
                  <c:v>2.1493128416822973</c:v>
                </c:pt>
                <c:pt idx="17">
                  <c:v>0.99797188135778381</c:v>
                </c:pt>
                <c:pt idx="18">
                  <c:v>1.7427006247123038</c:v>
                </c:pt>
                <c:pt idx="19">
                  <c:v>0.93167183086338867</c:v>
                </c:pt>
                <c:pt idx="20">
                  <c:v>6.7064330235682354E-2</c:v>
                </c:pt>
                <c:pt idx="21">
                  <c:v>11.471893979202076</c:v>
                </c:pt>
                <c:pt idx="22">
                  <c:v>0.15899882032388668</c:v>
                </c:pt>
                <c:pt idx="23">
                  <c:v>2.1750922853013077</c:v>
                </c:pt>
                <c:pt idx="24">
                  <c:v>4.7105920011395547E-2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724680"/>
        <c:axId val="256726248"/>
      </c:barChart>
      <c:lineChart>
        <c:grouping val="standard"/>
        <c:varyColors val="0"/>
        <c:ser>
          <c:idx val="1"/>
          <c:order val="1"/>
          <c:tx>
            <c:strRef>
              <c:f>'EMZ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'EMZ Dpto'!$N$7:$N$31</c:f>
              <c:strCache>
                <c:ptCount val="25"/>
                <c:pt idx="0">
                  <c:v>Apurímac</c:v>
                </c:pt>
                <c:pt idx="1">
                  <c:v>Ayacucho</c:v>
                </c:pt>
                <c:pt idx="2">
                  <c:v>La Libertad</c:v>
                </c:pt>
                <c:pt idx="3">
                  <c:v>Cajamarca</c:v>
                </c:pt>
                <c:pt idx="4">
                  <c:v>Provincia Constitucional del Callao</c:v>
                </c:pt>
                <c:pt idx="5">
                  <c:v>Ica</c:v>
                </c:pt>
                <c:pt idx="6">
                  <c:v>Ancash</c:v>
                </c:pt>
                <c:pt idx="7">
                  <c:v>Amazonas</c:v>
                </c:pt>
                <c:pt idx="8">
                  <c:v>Puno</c:v>
                </c:pt>
                <c:pt idx="9">
                  <c:v>Lambayeque</c:v>
                </c:pt>
                <c:pt idx="10">
                  <c:v>Cusco</c:v>
                </c:pt>
                <c:pt idx="11">
                  <c:v>Tacna</c:v>
                </c:pt>
                <c:pt idx="12">
                  <c:v>Loreto</c:v>
                </c:pt>
                <c:pt idx="13">
                  <c:v>Ucayali</c:v>
                </c:pt>
                <c:pt idx="14">
                  <c:v>Huánuco</c:v>
                </c:pt>
                <c:pt idx="15">
                  <c:v>Junín</c:v>
                </c:pt>
                <c:pt idx="16">
                  <c:v>San Martín</c:v>
                </c:pt>
                <c:pt idx="17">
                  <c:v>Madre de Dios</c:v>
                </c:pt>
                <c:pt idx="18">
                  <c:v>Arequipa</c:v>
                </c:pt>
                <c:pt idx="19">
                  <c:v>Tumbes</c:v>
                </c:pt>
                <c:pt idx="20">
                  <c:v>Moquegua</c:v>
                </c:pt>
                <c:pt idx="21">
                  <c:v>Lima</c:v>
                </c:pt>
                <c:pt idx="22">
                  <c:v>Pasco</c:v>
                </c:pt>
                <c:pt idx="23">
                  <c:v>Piura</c:v>
                </c:pt>
                <c:pt idx="24">
                  <c:v>Huancavelica</c:v>
                </c:pt>
              </c:strCache>
            </c:strRef>
          </c:cat>
          <c:val>
            <c:numRef>
              <c:f>'EMZ Dpto'!$P$7:$P$31</c:f>
              <c:numCache>
                <c:formatCode>0%</c:formatCode>
                <c:ptCount val="25"/>
                <c:pt idx="0">
                  <c:v>0.30284629054934975</c:v>
                </c:pt>
                <c:pt idx="1">
                  <c:v>0.25710456571775514</c:v>
                </c:pt>
                <c:pt idx="2">
                  <c:v>0.22923367571300052</c:v>
                </c:pt>
                <c:pt idx="3">
                  <c:v>0.21376797289969235</c:v>
                </c:pt>
                <c:pt idx="4">
                  <c:v>0.21170903614030082</c:v>
                </c:pt>
                <c:pt idx="5">
                  <c:v>0.21155453454047013</c:v>
                </c:pt>
                <c:pt idx="6">
                  <c:v>0.20068499104943946</c:v>
                </c:pt>
                <c:pt idx="7">
                  <c:v>0.19785770720852611</c:v>
                </c:pt>
                <c:pt idx="8">
                  <c:v>0.18614149165373486</c:v>
                </c:pt>
                <c:pt idx="9">
                  <c:v>0.18171919610504519</c:v>
                </c:pt>
                <c:pt idx="10">
                  <c:v>0.17935651229221145</c:v>
                </c:pt>
                <c:pt idx="11">
                  <c:v>0.17415527700897801</c:v>
                </c:pt>
                <c:pt idx="12">
                  <c:v>0.17269844764369785</c:v>
                </c:pt>
                <c:pt idx="13">
                  <c:v>0.16391764569760994</c:v>
                </c:pt>
                <c:pt idx="14">
                  <c:v>0.16123484070705807</c:v>
                </c:pt>
                <c:pt idx="15">
                  <c:v>0.1606759812113297</c:v>
                </c:pt>
                <c:pt idx="16">
                  <c:v>0.16065002002281642</c:v>
                </c:pt>
                <c:pt idx="17">
                  <c:v>0.15997166616110944</c:v>
                </c:pt>
                <c:pt idx="18">
                  <c:v>0.15223299656768779</c:v>
                </c:pt>
                <c:pt idx="19">
                  <c:v>0.12229534054229377</c:v>
                </c:pt>
                <c:pt idx="20">
                  <c:v>0.11847523811116509</c:v>
                </c:pt>
                <c:pt idx="21">
                  <c:v>0.11841365298917576</c:v>
                </c:pt>
                <c:pt idx="22">
                  <c:v>0.1099635460006423</c:v>
                </c:pt>
                <c:pt idx="23">
                  <c:v>9.8857064717011237E-2</c:v>
                </c:pt>
                <c:pt idx="24">
                  <c:v>5.8935810592593972E-2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726640"/>
        <c:axId val="256725072"/>
      </c:lineChart>
      <c:catAx>
        <c:axId val="256724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56726248"/>
        <c:crosses val="autoZero"/>
        <c:auto val="1"/>
        <c:lblAlgn val="ctr"/>
        <c:lblOffset val="100"/>
        <c:noMultiLvlLbl val="0"/>
      </c:catAx>
      <c:valAx>
        <c:axId val="25672624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5672468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5672507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56726640"/>
        <c:crosses val="max"/>
        <c:crossBetween val="between"/>
      </c:valAx>
      <c:catAx>
        <c:axId val="256726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672507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'CSA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'CSA Dpto'!$N$7:$N$9</c:f>
              <c:strCache>
                <c:ptCount val="3"/>
                <c:pt idx="0">
                  <c:v>Lima</c:v>
                </c:pt>
                <c:pt idx="1">
                  <c:v>Piura</c:v>
                </c:pt>
                <c:pt idx="2">
                  <c:v>Puno</c:v>
                </c:pt>
              </c:strCache>
            </c:strRef>
          </c:cat>
          <c:val>
            <c:numRef>
              <c:f>'CSA Dpto'!$O$7:$O$9</c:f>
              <c:numCache>
                <c:formatCode>#,##0.0</c:formatCode>
                <c:ptCount val="3"/>
                <c:pt idx="0">
                  <c:v>4.4080889728876791</c:v>
                </c:pt>
                <c:pt idx="1">
                  <c:v>1.5533799986612237E-2</c:v>
                </c:pt>
                <c:pt idx="2">
                  <c:v>3.1275999999999998E-2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65528"/>
        <c:axId val="265455424"/>
      </c:barChart>
      <c:lineChart>
        <c:grouping val="standard"/>
        <c:varyColors val="0"/>
        <c:ser>
          <c:idx val="1"/>
          <c:order val="1"/>
          <c:tx>
            <c:strRef>
              <c:f>'CSA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'CSA Dpto'!$N$7:$N$9</c:f>
              <c:strCache>
                <c:ptCount val="3"/>
                <c:pt idx="0">
                  <c:v>Lima</c:v>
                </c:pt>
                <c:pt idx="1">
                  <c:v>Piura</c:v>
                </c:pt>
                <c:pt idx="2">
                  <c:v>Puno</c:v>
                </c:pt>
              </c:strCache>
            </c:strRef>
          </c:cat>
          <c:val>
            <c:numRef>
              <c:f>'CSA Dpto'!$P$7:$P$9</c:f>
              <c:numCache>
                <c:formatCode>0%</c:formatCode>
                <c:ptCount val="3"/>
                <c:pt idx="0">
                  <c:v>0.22375301317540985</c:v>
                </c:pt>
                <c:pt idx="1">
                  <c:v>0.14592030347955209</c:v>
                </c:pt>
                <c:pt idx="2">
                  <c:v>4.4491040196422901E-2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452680"/>
        <c:axId val="265455816"/>
      </c:lineChart>
      <c:catAx>
        <c:axId val="263765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65455424"/>
        <c:crosses val="autoZero"/>
        <c:auto val="1"/>
        <c:lblAlgn val="ctr"/>
        <c:lblOffset val="100"/>
        <c:noMultiLvlLbl val="0"/>
      </c:catAx>
      <c:valAx>
        <c:axId val="26545542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6376552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6545581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5452680"/>
        <c:crosses val="max"/>
        <c:crossBetween val="between"/>
      </c:valAx>
      <c:catAx>
        <c:axId val="265452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545581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'MGP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'MGP Dpto'!$N$7:$N$10</c:f>
              <c:strCache>
                <c:ptCount val="4"/>
                <c:pt idx="0">
                  <c:v>Lima</c:v>
                </c:pt>
                <c:pt idx="1">
                  <c:v>San Martín</c:v>
                </c:pt>
                <c:pt idx="2">
                  <c:v>Amazonas</c:v>
                </c:pt>
                <c:pt idx="3">
                  <c:v>Apurímac</c:v>
                </c:pt>
              </c:strCache>
            </c:strRef>
          </c:cat>
          <c:val>
            <c:numRef>
              <c:f>'MGP Dpto'!$O$7:$O$10</c:f>
              <c:numCache>
                <c:formatCode>#,##0.0</c:formatCode>
                <c:ptCount val="4"/>
                <c:pt idx="0">
                  <c:v>1.7848607998413226</c:v>
                </c:pt>
                <c:pt idx="1">
                  <c:v>8.43E-3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5451896"/>
        <c:axId val="265458952"/>
      </c:barChart>
      <c:lineChart>
        <c:grouping val="standard"/>
        <c:varyColors val="0"/>
        <c:ser>
          <c:idx val="1"/>
          <c:order val="1"/>
          <c:tx>
            <c:strRef>
              <c:f>'MGP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'MGP Dpto'!$N$7:$N$10</c:f>
              <c:strCache>
                <c:ptCount val="4"/>
                <c:pt idx="0">
                  <c:v>Lima</c:v>
                </c:pt>
                <c:pt idx="1">
                  <c:v>San Martín</c:v>
                </c:pt>
                <c:pt idx="2">
                  <c:v>Amazonas</c:v>
                </c:pt>
                <c:pt idx="3">
                  <c:v>Apurímac</c:v>
                </c:pt>
              </c:strCache>
            </c:strRef>
          </c:cat>
          <c:val>
            <c:numRef>
              <c:f>'MGP Dpto'!$P$7:$P$10</c:f>
              <c:numCache>
                <c:formatCode>0%</c:formatCode>
                <c:ptCount val="4"/>
                <c:pt idx="0">
                  <c:v>0.11998193071301866</c:v>
                </c:pt>
                <c:pt idx="1">
                  <c:v>6.3854445193494883E-2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456208"/>
        <c:axId val="265448368"/>
      </c:lineChart>
      <c:catAx>
        <c:axId val="265451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65458952"/>
        <c:crosses val="autoZero"/>
        <c:auto val="1"/>
        <c:lblAlgn val="ctr"/>
        <c:lblOffset val="100"/>
        <c:noMultiLvlLbl val="0"/>
      </c:catAx>
      <c:valAx>
        <c:axId val="26545895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6545189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6544836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5456208"/>
        <c:crosses val="max"/>
        <c:crossBetween val="between"/>
      </c:valAx>
      <c:catAx>
        <c:axId val="26545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544836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'DSA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'DSA Dpto'!$N$7:$N$25</c:f>
              <c:strCache>
                <c:ptCount val="19"/>
                <c:pt idx="0">
                  <c:v>Ancash</c:v>
                </c:pt>
                <c:pt idx="1">
                  <c:v>Lima</c:v>
                </c:pt>
                <c:pt idx="2">
                  <c:v>Apurímac</c:v>
                </c:pt>
                <c:pt idx="3">
                  <c:v>Madre de Dios</c:v>
                </c:pt>
                <c:pt idx="4">
                  <c:v>San Martín</c:v>
                </c:pt>
                <c:pt idx="5">
                  <c:v>Junín</c:v>
                </c:pt>
                <c:pt idx="6">
                  <c:v>Cusco</c:v>
                </c:pt>
                <c:pt idx="7">
                  <c:v>Puno</c:v>
                </c:pt>
                <c:pt idx="8">
                  <c:v>Piura</c:v>
                </c:pt>
                <c:pt idx="9">
                  <c:v>Cajamarca</c:v>
                </c:pt>
                <c:pt idx="10">
                  <c:v>Ayacucho</c:v>
                </c:pt>
                <c:pt idx="11">
                  <c:v>Huánuco</c:v>
                </c:pt>
                <c:pt idx="12">
                  <c:v>Moquegua</c:v>
                </c:pt>
                <c:pt idx="13">
                  <c:v>Amazonas</c:v>
                </c:pt>
                <c:pt idx="14">
                  <c:v>Huancavelica</c:v>
                </c:pt>
                <c:pt idx="15">
                  <c:v>La Libertad</c:v>
                </c:pt>
                <c:pt idx="16">
                  <c:v>Loreto</c:v>
                </c:pt>
                <c:pt idx="17">
                  <c:v>Pasco</c:v>
                </c:pt>
                <c:pt idx="18">
                  <c:v>Ucayali</c:v>
                </c:pt>
              </c:strCache>
            </c:strRef>
          </c:cat>
          <c:val>
            <c:numRef>
              <c:f>'DSA Dpto'!$O$7:$O$25</c:f>
              <c:numCache>
                <c:formatCode>#,##0.0</c:formatCode>
                <c:ptCount val="19"/>
                <c:pt idx="0">
                  <c:v>0.46366016766545248</c:v>
                </c:pt>
                <c:pt idx="1">
                  <c:v>0.26785959141702687</c:v>
                </c:pt>
                <c:pt idx="2">
                  <c:v>2.9864999999999999E-2</c:v>
                </c:pt>
                <c:pt idx="3">
                  <c:v>0.19633853000000001</c:v>
                </c:pt>
                <c:pt idx="4">
                  <c:v>5.9071849902484944E-2</c:v>
                </c:pt>
                <c:pt idx="5">
                  <c:v>5.5733659977292113E-2</c:v>
                </c:pt>
                <c:pt idx="6">
                  <c:v>1.6074336100367002</c:v>
                </c:pt>
                <c:pt idx="7">
                  <c:v>3.3858549880699071E-2</c:v>
                </c:pt>
                <c:pt idx="8">
                  <c:v>7.7999999999999996E-3</c:v>
                </c:pt>
                <c:pt idx="9">
                  <c:v>2.4220080105289369E-2</c:v>
                </c:pt>
                <c:pt idx="10">
                  <c:v>3.6367310014547252E-2</c:v>
                </c:pt>
                <c:pt idx="11">
                  <c:v>2.3175919999999999E-2</c:v>
                </c:pt>
                <c:pt idx="12">
                  <c:v>1.6800000000000002E-4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5452288"/>
        <c:axId val="265459736"/>
      </c:barChart>
      <c:lineChart>
        <c:grouping val="standard"/>
        <c:varyColors val="0"/>
        <c:ser>
          <c:idx val="1"/>
          <c:order val="1"/>
          <c:tx>
            <c:strRef>
              <c:f>'DSA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'DSA Dpto'!$N$7:$N$25</c:f>
              <c:strCache>
                <c:ptCount val="19"/>
                <c:pt idx="0">
                  <c:v>Ancash</c:v>
                </c:pt>
                <c:pt idx="1">
                  <c:v>Lima</c:v>
                </c:pt>
                <c:pt idx="2">
                  <c:v>Apurímac</c:v>
                </c:pt>
                <c:pt idx="3">
                  <c:v>Madre de Dios</c:v>
                </c:pt>
                <c:pt idx="4">
                  <c:v>San Martín</c:v>
                </c:pt>
                <c:pt idx="5">
                  <c:v>Junín</c:v>
                </c:pt>
                <c:pt idx="6">
                  <c:v>Cusco</c:v>
                </c:pt>
                <c:pt idx="7">
                  <c:v>Puno</c:v>
                </c:pt>
                <c:pt idx="8">
                  <c:v>Piura</c:v>
                </c:pt>
                <c:pt idx="9">
                  <c:v>Cajamarca</c:v>
                </c:pt>
                <c:pt idx="10">
                  <c:v>Ayacucho</c:v>
                </c:pt>
                <c:pt idx="11">
                  <c:v>Huánuco</c:v>
                </c:pt>
                <c:pt idx="12">
                  <c:v>Moquegua</c:v>
                </c:pt>
                <c:pt idx="13">
                  <c:v>Amazonas</c:v>
                </c:pt>
                <c:pt idx="14">
                  <c:v>Huancavelica</c:v>
                </c:pt>
                <c:pt idx="15">
                  <c:v>La Libertad</c:v>
                </c:pt>
                <c:pt idx="16">
                  <c:v>Loreto</c:v>
                </c:pt>
                <c:pt idx="17">
                  <c:v>Pasco</c:v>
                </c:pt>
                <c:pt idx="18">
                  <c:v>Ucayali</c:v>
                </c:pt>
              </c:strCache>
            </c:strRef>
          </c:cat>
          <c:val>
            <c:numRef>
              <c:f>'DSA Dpto'!$P$7:$P$25</c:f>
              <c:numCache>
                <c:formatCode>0%</c:formatCode>
                <c:ptCount val="19"/>
                <c:pt idx="0">
                  <c:v>0.32406293082717053</c:v>
                </c:pt>
                <c:pt idx="1">
                  <c:v>0.19614058893306333</c:v>
                </c:pt>
                <c:pt idx="2">
                  <c:v>0.14948120786221603</c:v>
                </c:pt>
                <c:pt idx="3">
                  <c:v>0.14007451814689886</c:v>
                </c:pt>
                <c:pt idx="4">
                  <c:v>0.10675892774973786</c:v>
                </c:pt>
                <c:pt idx="5">
                  <c:v>7.7994335149712032E-2</c:v>
                </c:pt>
                <c:pt idx="6">
                  <c:v>5.5218539617879495E-2</c:v>
                </c:pt>
                <c:pt idx="7">
                  <c:v>4.83254498494212E-2</c:v>
                </c:pt>
                <c:pt idx="8">
                  <c:v>2.9721305603609232E-2</c:v>
                </c:pt>
                <c:pt idx="9">
                  <c:v>2.3572106470521215E-2</c:v>
                </c:pt>
                <c:pt idx="10">
                  <c:v>2.0186207540079694E-2</c:v>
                </c:pt>
                <c:pt idx="11">
                  <c:v>1.5331244265482286E-2</c:v>
                </c:pt>
                <c:pt idx="12">
                  <c:v>8.3065512978986403E-3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449152"/>
        <c:axId val="265450720"/>
      </c:lineChart>
      <c:catAx>
        <c:axId val="26545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65459736"/>
        <c:crosses val="autoZero"/>
        <c:auto val="1"/>
        <c:lblAlgn val="ctr"/>
        <c:lblOffset val="100"/>
        <c:noMultiLvlLbl val="0"/>
      </c:catAx>
      <c:valAx>
        <c:axId val="26545973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6545228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6545072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5449152"/>
        <c:crosses val="max"/>
        <c:crossBetween val="between"/>
      </c:valAx>
      <c:catAx>
        <c:axId val="265449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545072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'EBR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'EBR Dpto'!$N$7:$N$31</c:f>
              <c:strCache>
                <c:ptCount val="25"/>
                <c:pt idx="0">
                  <c:v>Tacna</c:v>
                </c:pt>
                <c:pt idx="1">
                  <c:v>Provincia Constitucional del Callao</c:v>
                </c:pt>
                <c:pt idx="2">
                  <c:v>Ancash</c:v>
                </c:pt>
                <c:pt idx="3">
                  <c:v>Loreto</c:v>
                </c:pt>
                <c:pt idx="4">
                  <c:v>Huancavelica</c:v>
                </c:pt>
                <c:pt idx="5">
                  <c:v>Ayacucho</c:v>
                </c:pt>
                <c:pt idx="6">
                  <c:v>Puno</c:v>
                </c:pt>
                <c:pt idx="7">
                  <c:v>La Libertad</c:v>
                </c:pt>
                <c:pt idx="8">
                  <c:v>Junín</c:v>
                </c:pt>
                <c:pt idx="9">
                  <c:v>Tumbes</c:v>
                </c:pt>
                <c:pt idx="10">
                  <c:v>Huánuco</c:v>
                </c:pt>
                <c:pt idx="11">
                  <c:v>Cajamarca</c:v>
                </c:pt>
                <c:pt idx="12">
                  <c:v>Ica</c:v>
                </c:pt>
                <c:pt idx="13">
                  <c:v>Arequipa</c:v>
                </c:pt>
                <c:pt idx="14">
                  <c:v>Apurímac</c:v>
                </c:pt>
                <c:pt idx="15">
                  <c:v>Piura</c:v>
                </c:pt>
                <c:pt idx="16">
                  <c:v>Pasco</c:v>
                </c:pt>
                <c:pt idx="17">
                  <c:v>Ucayali</c:v>
                </c:pt>
                <c:pt idx="18">
                  <c:v>Lambayeque</c:v>
                </c:pt>
                <c:pt idx="19">
                  <c:v>Moquegua</c:v>
                </c:pt>
                <c:pt idx="20">
                  <c:v>San Martín</c:v>
                </c:pt>
                <c:pt idx="21">
                  <c:v>Cusco</c:v>
                </c:pt>
                <c:pt idx="22">
                  <c:v>Amazonas</c:v>
                </c:pt>
                <c:pt idx="23">
                  <c:v>Madre de Dios</c:v>
                </c:pt>
                <c:pt idx="24">
                  <c:v>Lima</c:v>
                </c:pt>
              </c:strCache>
            </c:strRef>
          </c:cat>
          <c:val>
            <c:numRef>
              <c:f>'EBR Dpto'!$O$7:$O$31</c:f>
              <c:numCache>
                <c:formatCode>#,##0.0</c:formatCode>
                <c:ptCount val="25"/>
                <c:pt idx="0">
                  <c:v>28.710084702528803</c:v>
                </c:pt>
                <c:pt idx="1">
                  <c:v>49.161427691441546</c:v>
                </c:pt>
                <c:pt idx="2">
                  <c:v>115.11608676066081</c:v>
                </c:pt>
                <c:pt idx="3">
                  <c:v>129.69316736690655</c:v>
                </c:pt>
                <c:pt idx="4">
                  <c:v>74.529371723120605</c:v>
                </c:pt>
                <c:pt idx="5">
                  <c:v>110.57581945422876</c:v>
                </c:pt>
                <c:pt idx="6">
                  <c:v>147.03609169421486</c:v>
                </c:pt>
                <c:pt idx="7">
                  <c:v>144.40418845342964</c:v>
                </c:pt>
                <c:pt idx="8">
                  <c:v>113.14083288082685</c:v>
                </c:pt>
                <c:pt idx="9">
                  <c:v>27.164658595746818</c:v>
                </c:pt>
                <c:pt idx="10">
                  <c:v>91.861451310679072</c:v>
                </c:pt>
                <c:pt idx="11">
                  <c:v>165.31987694113425</c:v>
                </c:pt>
                <c:pt idx="12">
                  <c:v>60.543766170181136</c:v>
                </c:pt>
                <c:pt idx="13">
                  <c:v>87.939702094286375</c:v>
                </c:pt>
                <c:pt idx="14">
                  <c:v>72.677001631099287</c:v>
                </c:pt>
                <c:pt idx="15">
                  <c:v>144.04496610337077</c:v>
                </c:pt>
                <c:pt idx="16">
                  <c:v>32.019133985655415</c:v>
                </c:pt>
                <c:pt idx="17">
                  <c:v>49.605074606992709</c:v>
                </c:pt>
                <c:pt idx="18">
                  <c:v>78.138232178946197</c:v>
                </c:pt>
                <c:pt idx="19">
                  <c:v>21.61039505923236</c:v>
                </c:pt>
                <c:pt idx="20">
                  <c:v>78.889401436820322</c:v>
                </c:pt>
                <c:pt idx="21">
                  <c:v>122.9179950002208</c:v>
                </c:pt>
                <c:pt idx="22">
                  <c:v>60.955983040755356</c:v>
                </c:pt>
                <c:pt idx="23">
                  <c:v>20.62916730061929</c:v>
                </c:pt>
                <c:pt idx="24">
                  <c:v>528.00014892262914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5457776"/>
        <c:axId val="265456600"/>
      </c:barChart>
      <c:lineChart>
        <c:grouping val="standard"/>
        <c:varyColors val="0"/>
        <c:ser>
          <c:idx val="1"/>
          <c:order val="1"/>
          <c:tx>
            <c:strRef>
              <c:f>'EBR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'EBR Dpto'!$N$7:$N$31</c:f>
              <c:strCache>
                <c:ptCount val="25"/>
                <c:pt idx="0">
                  <c:v>Tacna</c:v>
                </c:pt>
                <c:pt idx="1">
                  <c:v>Provincia Constitucional del Callao</c:v>
                </c:pt>
                <c:pt idx="2">
                  <c:v>Ancash</c:v>
                </c:pt>
                <c:pt idx="3">
                  <c:v>Loreto</c:v>
                </c:pt>
                <c:pt idx="4">
                  <c:v>Huancavelica</c:v>
                </c:pt>
                <c:pt idx="5">
                  <c:v>Ayacucho</c:v>
                </c:pt>
                <c:pt idx="6">
                  <c:v>Puno</c:v>
                </c:pt>
                <c:pt idx="7">
                  <c:v>La Libertad</c:v>
                </c:pt>
                <c:pt idx="8">
                  <c:v>Junín</c:v>
                </c:pt>
                <c:pt idx="9">
                  <c:v>Tumbes</c:v>
                </c:pt>
                <c:pt idx="10">
                  <c:v>Huánuco</c:v>
                </c:pt>
                <c:pt idx="11">
                  <c:v>Cajamarca</c:v>
                </c:pt>
                <c:pt idx="12">
                  <c:v>Ica</c:v>
                </c:pt>
                <c:pt idx="13">
                  <c:v>Arequipa</c:v>
                </c:pt>
                <c:pt idx="14">
                  <c:v>Apurímac</c:v>
                </c:pt>
                <c:pt idx="15">
                  <c:v>Piura</c:v>
                </c:pt>
                <c:pt idx="16">
                  <c:v>Pasco</c:v>
                </c:pt>
                <c:pt idx="17">
                  <c:v>Ucayali</c:v>
                </c:pt>
                <c:pt idx="18">
                  <c:v>Lambayeque</c:v>
                </c:pt>
                <c:pt idx="19">
                  <c:v>Moquegua</c:v>
                </c:pt>
                <c:pt idx="20">
                  <c:v>San Martín</c:v>
                </c:pt>
                <c:pt idx="21">
                  <c:v>Cusco</c:v>
                </c:pt>
                <c:pt idx="22">
                  <c:v>Amazonas</c:v>
                </c:pt>
                <c:pt idx="23">
                  <c:v>Madre de Dios</c:v>
                </c:pt>
                <c:pt idx="24">
                  <c:v>Lima</c:v>
                </c:pt>
              </c:strCache>
            </c:strRef>
          </c:cat>
          <c:val>
            <c:numRef>
              <c:f>'EBR Dpto'!$P$7:$P$31</c:f>
              <c:numCache>
                <c:formatCode>0%</c:formatCode>
                <c:ptCount val="25"/>
                <c:pt idx="0">
                  <c:v>0.25696453003598418</c:v>
                </c:pt>
                <c:pt idx="1">
                  <c:v>0.25011664958005536</c:v>
                </c:pt>
                <c:pt idx="2">
                  <c:v>0.24177729618147575</c:v>
                </c:pt>
                <c:pt idx="3">
                  <c:v>0.24123927795238287</c:v>
                </c:pt>
                <c:pt idx="4">
                  <c:v>0.23920970341566347</c:v>
                </c:pt>
                <c:pt idx="5">
                  <c:v>0.23313418537372091</c:v>
                </c:pt>
                <c:pt idx="6">
                  <c:v>0.23067347638529512</c:v>
                </c:pt>
                <c:pt idx="7">
                  <c:v>0.22881462329561703</c:v>
                </c:pt>
                <c:pt idx="8">
                  <c:v>0.22770100490980441</c:v>
                </c:pt>
                <c:pt idx="9">
                  <c:v>0.22501788296080813</c:v>
                </c:pt>
                <c:pt idx="10">
                  <c:v>0.22174747431765371</c:v>
                </c:pt>
                <c:pt idx="11">
                  <c:v>0.22136281801827543</c:v>
                </c:pt>
                <c:pt idx="12">
                  <c:v>0.21851425465503288</c:v>
                </c:pt>
                <c:pt idx="13">
                  <c:v>0.21755433169863925</c:v>
                </c:pt>
                <c:pt idx="14">
                  <c:v>0.21459590198016759</c:v>
                </c:pt>
                <c:pt idx="15">
                  <c:v>0.21459418581981501</c:v>
                </c:pt>
                <c:pt idx="16">
                  <c:v>0.2098877543135077</c:v>
                </c:pt>
                <c:pt idx="17">
                  <c:v>0.20147840454295413</c:v>
                </c:pt>
                <c:pt idx="18">
                  <c:v>0.19833785809473339</c:v>
                </c:pt>
                <c:pt idx="19">
                  <c:v>0.19521693696866915</c:v>
                </c:pt>
                <c:pt idx="20">
                  <c:v>0.18913789499026193</c:v>
                </c:pt>
                <c:pt idx="21">
                  <c:v>0.18306232610345463</c:v>
                </c:pt>
                <c:pt idx="22">
                  <c:v>0.17013486019026752</c:v>
                </c:pt>
                <c:pt idx="23">
                  <c:v>0.14379502288969914</c:v>
                </c:pt>
                <c:pt idx="24">
                  <c:v>0.11964199736501602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450328"/>
        <c:axId val="265449936"/>
      </c:lineChart>
      <c:catAx>
        <c:axId val="26545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65456600"/>
        <c:crosses val="autoZero"/>
        <c:auto val="1"/>
        <c:lblAlgn val="ctr"/>
        <c:lblOffset val="100"/>
        <c:noMultiLvlLbl val="0"/>
      </c:catAx>
      <c:valAx>
        <c:axId val="26545660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6545777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6544993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5450328"/>
        <c:crosses val="max"/>
        <c:crossBetween val="between"/>
      </c:valAx>
      <c:catAx>
        <c:axId val="2654503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544993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'AEBR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'AEBR Dpto'!$N$7:$N$31</c:f>
              <c:strCache>
                <c:ptCount val="25"/>
                <c:pt idx="0">
                  <c:v>Piura</c:v>
                </c:pt>
                <c:pt idx="1">
                  <c:v>Huánuco</c:v>
                </c:pt>
                <c:pt idx="2">
                  <c:v>San Martín</c:v>
                </c:pt>
                <c:pt idx="3">
                  <c:v>Tumbes</c:v>
                </c:pt>
                <c:pt idx="4">
                  <c:v>Huancavelica</c:v>
                </c:pt>
                <c:pt idx="5">
                  <c:v>Amazonas</c:v>
                </c:pt>
                <c:pt idx="6">
                  <c:v>Loreto</c:v>
                </c:pt>
                <c:pt idx="7">
                  <c:v>Moquegua</c:v>
                </c:pt>
                <c:pt idx="8">
                  <c:v>Arequipa</c:v>
                </c:pt>
                <c:pt idx="9">
                  <c:v>Junín</c:v>
                </c:pt>
                <c:pt idx="10">
                  <c:v>Tacna</c:v>
                </c:pt>
                <c:pt idx="11">
                  <c:v>Ancash</c:v>
                </c:pt>
                <c:pt idx="12">
                  <c:v>La Libertad</c:v>
                </c:pt>
                <c:pt idx="13">
                  <c:v>Madre de Dios</c:v>
                </c:pt>
                <c:pt idx="14">
                  <c:v>Lambayeque</c:v>
                </c:pt>
                <c:pt idx="15">
                  <c:v>Lima</c:v>
                </c:pt>
                <c:pt idx="16">
                  <c:v>Ucayali</c:v>
                </c:pt>
                <c:pt idx="17">
                  <c:v>Puno</c:v>
                </c:pt>
                <c:pt idx="18">
                  <c:v>Apurímac</c:v>
                </c:pt>
                <c:pt idx="19">
                  <c:v>Ayacucho</c:v>
                </c:pt>
                <c:pt idx="20">
                  <c:v>Pasco</c:v>
                </c:pt>
                <c:pt idx="21">
                  <c:v>Cusco</c:v>
                </c:pt>
                <c:pt idx="22">
                  <c:v>Cajamarca</c:v>
                </c:pt>
                <c:pt idx="23">
                  <c:v>Ica</c:v>
                </c:pt>
                <c:pt idx="24">
                  <c:v>Provincia Constitucional del Callao</c:v>
                </c:pt>
              </c:strCache>
            </c:strRef>
          </c:cat>
          <c:val>
            <c:numRef>
              <c:f>'AEBR Dpto'!$O$7:$O$31</c:f>
              <c:numCache>
                <c:formatCode>#,##0.0</c:formatCode>
                <c:ptCount val="25"/>
                <c:pt idx="0">
                  <c:v>1.2641160299886989</c:v>
                </c:pt>
                <c:pt idx="1">
                  <c:v>10.746199259871011</c:v>
                </c:pt>
                <c:pt idx="2">
                  <c:v>4.1578972500114508</c:v>
                </c:pt>
                <c:pt idx="3">
                  <c:v>0.78135733996977919</c:v>
                </c:pt>
                <c:pt idx="4">
                  <c:v>8.913836280401398</c:v>
                </c:pt>
                <c:pt idx="5">
                  <c:v>3.7948476288041668</c:v>
                </c:pt>
                <c:pt idx="6">
                  <c:v>1.7838438123321554</c:v>
                </c:pt>
                <c:pt idx="7">
                  <c:v>0.16248791985682448</c:v>
                </c:pt>
                <c:pt idx="8">
                  <c:v>2.9997744701392248</c:v>
                </c:pt>
                <c:pt idx="9">
                  <c:v>2.8098964928985595</c:v>
                </c:pt>
                <c:pt idx="10">
                  <c:v>0.84832976023748541</c:v>
                </c:pt>
                <c:pt idx="11">
                  <c:v>1.0555309600487566</c:v>
                </c:pt>
                <c:pt idx="12">
                  <c:v>0.38779888020614411</c:v>
                </c:pt>
                <c:pt idx="13">
                  <c:v>2.2616774517085556</c:v>
                </c:pt>
                <c:pt idx="14">
                  <c:v>3.9265038699568517</c:v>
                </c:pt>
                <c:pt idx="15">
                  <c:v>4.6495757290692259</c:v>
                </c:pt>
                <c:pt idx="16">
                  <c:v>0.33632193027939644</c:v>
                </c:pt>
                <c:pt idx="17">
                  <c:v>1.3902090601517729</c:v>
                </c:pt>
                <c:pt idx="18">
                  <c:v>7.0841150488013038E-2</c:v>
                </c:pt>
                <c:pt idx="19">
                  <c:v>2.616822180319442</c:v>
                </c:pt>
                <c:pt idx="20">
                  <c:v>0.24841468</c:v>
                </c:pt>
                <c:pt idx="21">
                  <c:v>1.8029392700000002</c:v>
                </c:pt>
                <c:pt idx="22">
                  <c:v>0.69026686019068739</c:v>
                </c:pt>
                <c:pt idx="23">
                  <c:v>3.7015000000000006E-2</c:v>
                </c:pt>
                <c:pt idx="24">
                  <c:v>5.0342570188817742E-2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5453464"/>
        <c:axId val="265456992"/>
      </c:barChart>
      <c:lineChart>
        <c:grouping val="standard"/>
        <c:varyColors val="0"/>
        <c:ser>
          <c:idx val="1"/>
          <c:order val="1"/>
          <c:tx>
            <c:strRef>
              <c:f>'AEBR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'AEBR Dpto'!$N$7:$N$31</c:f>
              <c:strCache>
                <c:ptCount val="25"/>
                <c:pt idx="0">
                  <c:v>Piura</c:v>
                </c:pt>
                <c:pt idx="1">
                  <c:v>Huánuco</c:v>
                </c:pt>
                <c:pt idx="2">
                  <c:v>San Martín</c:v>
                </c:pt>
                <c:pt idx="3">
                  <c:v>Tumbes</c:v>
                </c:pt>
                <c:pt idx="4">
                  <c:v>Huancavelica</c:v>
                </c:pt>
                <c:pt idx="5">
                  <c:v>Amazonas</c:v>
                </c:pt>
                <c:pt idx="6">
                  <c:v>Loreto</c:v>
                </c:pt>
                <c:pt idx="7">
                  <c:v>Moquegua</c:v>
                </c:pt>
                <c:pt idx="8">
                  <c:v>Arequipa</c:v>
                </c:pt>
                <c:pt idx="9">
                  <c:v>Junín</c:v>
                </c:pt>
                <c:pt idx="10">
                  <c:v>Tacna</c:v>
                </c:pt>
                <c:pt idx="11">
                  <c:v>Ancash</c:v>
                </c:pt>
                <c:pt idx="12">
                  <c:v>La Libertad</c:v>
                </c:pt>
                <c:pt idx="13">
                  <c:v>Madre de Dios</c:v>
                </c:pt>
                <c:pt idx="14">
                  <c:v>Lambayeque</c:v>
                </c:pt>
                <c:pt idx="15">
                  <c:v>Lima</c:v>
                </c:pt>
                <c:pt idx="16">
                  <c:v>Ucayali</c:v>
                </c:pt>
                <c:pt idx="17">
                  <c:v>Puno</c:v>
                </c:pt>
                <c:pt idx="18">
                  <c:v>Apurímac</c:v>
                </c:pt>
                <c:pt idx="19">
                  <c:v>Ayacucho</c:v>
                </c:pt>
                <c:pt idx="20">
                  <c:v>Pasco</c:v>
                </c:pt>
                <c:pt idx="21">
                  <c:v>Cusco</c:v>
                </c:pt>
                <c:pt idx="22">
                  <c:v>Cajamarca</c:v>
                </c:pt>
                <c:pt idx="23">
                  <c:v>Ica</c:v>
                </c:pt>
                <c:pt idx="24">
                  <c:v>Provincia Constitucional del Callao</c:v>
                </c:pt>
              </c:strCache>
            </c:strRef>
          </c:cat>
          <c:val>
            <c:numRef>
              <c:f>'AEBR Dpto'!$P$7:$P$31</c:f>
              <c:numCache>
                <c:formatCode>0%</c:formatCode>
                <c:ptCount val="25"/>
                <c:pt idx="0">
                  <c:v>0.27889547012710175</c:v>
                </c:pt>
                <c:pt idx="1">
                  <c:v>0.24003290037908048</c:v>
                </c:pt>
                <c:pt idx="2">
                  <c:v>0.15937669866627577</c:v>
                </c:pt>
                <c:pt idx="3">
                  <c:v>0.14254389246520799</c:v>
                </c:pt>
                <c:pt idx="4">
                  <c:v>0.12486275777984837</c:v>
                </c:pt>
                <c:pt idx="5">
                  <c:v>0.12240782961604482</c:v>
                </c:pt>
                <c:pt idx="6">
                  <c:v>9.9499453420844458E-2</c:v>
                </c:pt>
                <c:pt idx="7">
                  <c:v>8.8044804784371433E-2</c:v>
                </c:pt>
                <c:pt idx="8">
                  <c:v>8.6383504156286886E-2</c:v>
                </c:pt>
                <c:pt idx="9">
                  <c:v>7.1992560586048165E-2</c:v>
                </c:pt>
                <c:pt idx="10">
                  <c:v>5.4536012417387099E-2</c:v>
                </c:pt>
                <c:pt idx="11">
                  <c:v>4.1281953418378169E-2</c:v>
                </c:pt>
                <c:pt idx="12">
                  <c:v>4.0778061991891483E-2</c:v>
                </c:pt>
                <c:pt idx="13">
                  <c:v>4.0676851640878781E-2</c:v>
                </c:pt>
                <c:pt idx="14">
                  <c:v>3.7753312990154164E-2</c:v>
                </c:pt>
                <c:pt idx="15">
                  <c:v>3.4069877944327212E-2</c:v>
                </c:pt>
                <c:pt idx="16">
                  <c:v>3.3042662367313229E-2</c:v>
                </c:pt>
                <c:pt idx="17">
                  <c:v>3.2699610454534372E-2</c:v>
                </c:pt>
                <c:pt idx="18">
                  <c:v>3.0538295749371509E-2</c:v>
                </c:pt>
                <c:pt idx="19">
                  <c:v>2.9758130137216295E-2</c:v>
                </c:pt>
                <c:pt idx="20">
                  <c:v>2.4608906451362687E-2</c:v>
                </c:pt>
                <c:pt idx="21">
                  <c:v>2.329775475347387E-2</c:v>
                </c:pt>
                <c:pt idx="22">
                  <c:v>1.9843135407044493E-2</c:v>
                </c:pt>
                <c:pt idx="23">
                  <c:v>7.6721354424675861E-3</c:v>
                </c:pt>
                <c:pt idx="24">
                  <c:v>7.2693661085228515E-3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449544"/>
        <c:axId val="265457384"/>
      </c:lineChart>
      <c:catAx>
        <c:axId val="265453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65456992"/>
        <c:crosses val="autoZero"/>
        <c:auto val="1"/>
        <c:lblAlgn val="ctr"/>
        <c:lblOffset val="100"/>
        <c:noMultiLvlLbl val="0"/>
      </c:catAx>
      <c:valAx>
        <c:axId val="26545699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6545346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6545738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5449544"/>
        <c:crosses val="max"/>
        <c:crossBetween val="between"/>
      </c:valAx>
      <c:catAx>
        <c:axId val="265449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545738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'DPE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'DPE Dpto'!$N$7:$N$16</c:f>
              <c:strCache>
                <c:ptCount val="10"/>
                <c:pt idx="0">
                  <c:v>San Martín</c:v>
                </c:pt>
                <c:pt idx="1">
                  <c:v>Junín</c:v>
                </c:pt>
                <c:pt idx="2">
                  <c:v>Ancash</c:v>
                </c:pt>
                <c:pt idx="3">
                  <c:v>Ica</c:v>
                </c:pt>
                <c:pt idx="4">
                  <c:v>Lima</c:v>
                </c:pt>
                <c:pt idx="5">
                  <c:v>Cusco</c:v>
                </c:pt>
                <c:pt idx="6">
                  <c:v>Piura</c:v>
                </c:pt>
                <c:pt idx="7">
                  <c:v>Ayacucho</c:v>
                </c:pt>
                <c:pt idx="8">
                  <c:v>Cajamarca</c:v>
                </c:pt>
                <c:pt idx="9">
                  <c:v>Puno</c:v>
                </c:pt>
              </c:strCache>
            </c:strRef>
          </c:cat>
          <c:val>
            <c:numRef>
              <c:f>'DPE Dpto'!$O$7:$O$16</c:f>
              <c:numCache>
                <c:formatCode>#,##0.0</c:formatCode>
                <c:ptCount val="10"/>
                <c:pt idx="0">
                  <c:v>7.3200000000000001E-3</c:v>
                </c:pt>
                <c:pt idx="1">
                  <c:v>3.4564090000000006E-2</c:v>
                </c:pt>
                <c:pt idx="2">
                  <c:v>5.8847099999999999E-2</c:v>
                </c:pt>
                <c:pt idx="3">
                  <c:v>0.89604759991034433</c:v>
                </c:pt>
                <c:pt idx="4">
                  <c:v>5.501676465271883</c:v>
                </c:pt>
                <c:pt idx="5">
                  <c:v>5.3299449999999998E-2</c:v>
                </c:pt>
                <c:pt idx="6">
                  <c:v>0.24297545069152282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5459344"/>
        <c:axId val="265448760"/>
      </c:barChart>
      <c:lineChart>
        <c:grouping val="standard"/>
        <c:varyColors val="0"/>
        <c:ser>
          <c:idx val="1"/>
          <c:order val="1"/>
          <c:tx>
            <c:strRef>
              <c:f>'DPE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'DPE Dpto'!$N$7:$N$16</c:f>
              <c:strCache>
                <c:ptCount val="10"/>
                <c:pt idx="0">
                  <c:v>San Martín</c:v>
                </c:pt>
                <c:pt idx="1">
                  <c:v>Junín</c:v>
                </c:pt>
                <c:pt idx="2">
                  <c:v>Ancash</c:v>
                </c:pt>
                <c:pt idx="3">
                  <c:v>Ica</c:v>
                </c:pt>
                <c:pt idx="4">
                  <c:v>Lima</c:v>
                </c:pt>
                <c:pt idx="5">
                  <c:v>Cusco</c:v>
                </c:pt>
                <c:pt idx="6">
                  <c:v>Piura</c:v>
                </c:pt>
                <c:pt idx="7">
                  <c:v>Ayacucho</c:v>
                </c:pt>
                <c:pt idx="8">
                  <c:v>Cajamarca</c:v>
                </c:pt>
                <c:pt idx="9">
                  <c:v>Puno</c:v>
                </c:pt>
              </c:strCache>
            </c:strRef>
          </c:cat>
          <c:val>
            <c:numRef>
              <c:f>'DPE Dpto'!$P$7:$P$16</c:f>
              <c:numCache>
                <c:formatCode>0%</c:formatCode>
                <c:ptCount val="10"/>
                <c:pt idx="0">
                  <c:v>1</c:v>
                </c:pt>
                <c:pt idx="1">
                  <c:v>0.24109659463456151</c:v>
                </c:pt>
                <c:pt idx="2">
                  <c:v>0.15947723577235773</c:v>
                </c:pt>
                <c:pt idx="3">
                  <c:v>0.12495275822191412</c:v>
                </c:pt>
                <c:pt idx="4">
                  <c:v>0.10872766224174293</c:v>
                </c:pt>
                <c:pt idx="5">
                  <c:v>7.9954651893654707E-2</c:v>
                </c:pt>
                <c:pt idx="6">
                  <c:v>5.0735499079260782E-2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451504"/>
        <c:axId val="265453856"/>
      </c:lineChart>
      <c:catAx>
        <c:axId val="265459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65448760"/>
        <c:crosses val="autoZero"/>
        <c:auto val="1"/>
        <c:lblAlgn val="ctr"/>
        <c:lblOffset val="100"/>
        <c:noMultiLvlLbl val="0"/>
      </c:catAx>
      <c:valAx>
        <c:axId val="26544876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6545934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6545385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5451504"/>
        <c:crosses val="max"/>
        <c:crossBetween val="between"/>
      </c:valAx>
      <c:catAx>
        <c:axId val="26545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545385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'ODA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'ODA Dpto'!$N$7:$N$27</c:f>
              <c:strCache>
                <c:ptCount val="21"/>
                <c:pt idx="0">
                  <c:v>Apurímac</c:v>
                </c:pt>
                <c:pt idx="1">
                  <c:v>Cajamarca</c:v>
                </c:pt>
                <c:pt idx="2">
                  <c:v>Pasco</c:v>
                </c:pt>
                <c:pt idx="3">
                  <c:v>Piura</c:v>
                </c:pt>
                <c:pt idx="4">
                  <c:v>Madre de Dios</c:v>
                </c:pt>
                <c:pt idx="5">
                  <c:v>Junín</c:v>
                </c:pt>
                <c:pt idx="6">
                  <c:v>Lima</c:v>
                </c:pt>
                <c:pt idx="7">
                  <c:v>Tacna</c:v>
                </c:pt>
                <c:pt idx="8">
                  <c:v>Ancash</c:v>
                </c:pt>
                <c:pt idx="9">
                  <c:v>Ayacucho</c:v>
                </c:pt>
                <c:pt idx="10">
                  <c:v>Loreto</c:v>
                </c:pt>
                <c:pt idx="11">
                  <c:v>Lambayeque</c:v>
                </c:pt>
                <c:pt idx="12">
                  <c:v>Provincia Constitucional del Callao</c:v>
                </c:pt>
                <c:pt idx="13">
                  <c:v>Puno</c:v>
                </c:pt>
                <c:pt idx="14">
                  <c:v>San Martín</c:v>
                </c:pt>
                <c:pt idx="15">
                  <c:v>Huancavelica</c:v>
                </c:pt>
                <c:pt idx="16">
                  <c:v>Cusco</c:v>
                </c:pt>
                <c:pt idx="17">
                  <c:v>Arequipa</c:v>
                </c:pt>
                <c:pt idx="18">
                  <c:v>La Libertad</c:v>
                </c:pt>
                <c:pt idx="19">
                  <c:v>Amazonas</c:v>
                </c:pt>
                <c:pt idx="20">
                  <c:v>Ucayali</c:v>
                </c:pt>
              </c:strCache>
            </c:strRef>
          </c:cat>
          <c:val>
            <c:numRef>
              <c:f>'ODA Dpto'!$O$7:$O$27</c:f>
              <c:numCache>
                <c:formatCode>#,##0.0</c:formatCode>
                <c:ptCount val="21"/>
                <c:pt idx="0">
                  <c:v>5.9423900151049064E-2</c:v>
                </c:pt>
                <c:pt idx="1">
                  <c:v>3.6167249961566832E-2</c:v>
                </c:pt>
                <c:pt idx="2">
                  <c:v>4.87321E-2</c:v>
                </c:pt>
                <c:pt idx="3">
                  <c:v>0.46955060917962377</c:v>
                </c:pt>
                <c:pt idx="4">
                  <c:v>8.0708420015800059E-2</c:v>
                </c:pt>
                <c:pt idx="5">
                  <c:v>0.10781480013100486</c:v>
                </c:pt>
                <c:pt idx="6">
                  <c:v>0.68695972789300641</c:v>
                </c:pt>
                <c:pt idx="7">
                  <c:v>0.33382660991212543</c:v>
                </c:pt>
                <c:pt idx="8">
                  <c:v>0.13203841990536422</c:v>
                </c:pt>
                <c:pt idx="9">
                  <c:v>0.19497828910623857</c:v>
                </c:pt>
                <c:pt idx="10">
                  <c:v>0.12325648999912957</c:v>
                </c:pt>
                <c:pt idx="11">
                  <c:v>2.9229309995291736E-2</c:v>
                </c:pt>
                <c:pt idx="12">
                  <c:v>0.93657829514329238</c:v>
                </c:pt>
                <c:pt idx="13">
                  <c:v>6.1118240005090058E-2</c:v>
                </c:pt>
                <c:pt idx="14">
                  <c:v>3.8337420007397219E-2</c:v>
                </c:pt>
                <c:pt idx="15">
                  <c:v>2.9413499986561016E-2</c:v>
                </c:pt>
                <c:pt idx="16">
                  <c:v>5.4740669976939313E-2</c:v>
                </c:pt>
                <c:pt idx="17">
                  <c:v>1.5999999999999999E-3</c:v>
                </c:pt>
                <c:pt idx="18">
                  <c:v>1.8629999961629509E-3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5454640"/>
        <c:axId val="265455032"/>
      </c:barChart>
      <c:lineChart>
        <c:grouping val="standard"/>
        <c:varyColors val="0"/>
        <c:ser>
          <c:idx val="1"/>
          <c:order val="1"/>
          <c:tx>
            <c:strRef>
              <c:f>'ODA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'ODA Dpto'!$N$7:$N$27</c:f>
              <c:strCache>
                <c:ptCount val="21"/>
                <c:pt idx="0">
                  <c:v>Apurímac</c:v>
                </c:pt>
                <c:pt idx="1">
                  <c:v>Cajamarca</c:v>
                </c:pt>
                <c:pt idx="2">
                  <c:v>Pasco</c:v>
                </c:pt>
                <c:pt idx="3">
                  <c:v>Piura</c:v>
                </c:pt>
                <c:pt idx="4">
                  <c:v>Madre de Dios</c:v>
                </c:pt>
                <c:pt idx="5">
                  <c:v>Junín</c:v>
                </c:pt>
                <c:pt idx="6">
                  <c:v>Lima</c:v>
                </c:pt>
                <c:pt idx="7">
                  <c:v>Tacna</c:v>
                </c:pt>
                <c:pt idx="8">
                  <c:v>Ancash</c:v>
                </c:pt>
                <c:pt idx="9">
                  <c:v>Ayacucho</c:v>
                </c:pt>
                <c:pt idx="10">
                  <c:v>Loreto</c:v>
                </c:pt>
                <c:pt idx="11">
                  <c:v>Lambayeque</c:v>
                </c:pt>
                <c:pt idx="12">
                  <c:v>Provincia Constitucional del Callao</c:v>
                </c:pt>
                <c:pt idx="13">
                  <c:v>Puno</c:v>
                </c:pt>
                <c:pt idx="14">
                  <c:v>San Martín</c:v>
                </c:pt>
                <c:pt idx="15">
                  <c:v>Huancavelica</c:v>
                </c:pt>
                <c:pt idx="16">
                  <c:v>Cusco</c:v>
                </c:pt>
                <c:pt idx="17">
                  <c:v>Arequipa</c:v>
                </c:pt>
                <c:pt idx="18">
                  <c:v>La Libertad</c:v>
                </c:pt>
                <c:pt idx="19">
                  <c:v>Amazonas</c:v>
                </c:pt>
                <c:pt idx="20">
                  <c:v>Ucayali</c:v>
                </c:pt>
              </c:strCache>
            </c:strRef>
          </c:cat>
          <c:val>
            <c:numRef>
              <c:f>'ODA Dpto'!$P$7:$P$27</c:f>
              <c:numCache>
                <c:formatCode>0%</c:formatCode>
                <c:ptCount val="21"/>
                <c:pt idx="0">
                  <c:v>0.33582311472760146</c:v>
                </c:pt>
                <c:pt idx="1">
                  <c:v>0.27560199620183518</c:v>
                </c:pt>
                <c:pt idx="2">
                  <c:v>0.22402473222084313</c:v>
                </c:pt>
                <c:pt idx="3">
                  <c:v>0.17816484910537261</c:v>
                </c:pt>
                <c:pt idx="4">
                  <c:v>0.17777145868797659</c:v>
                </c:pt>
                <c:pt idx="5">
                  <c:v>0.17698581046240611</c:v>
                </c:pt>
                <c:pt idx="6">
                  <c:v>0.15291240140923748</c:v>
                </c:pt>
                <c:pt idx="7">
                  <c:v>0.13878533429180653</c:v>
                </c:pt>
                <c:pt idx="8">
                  <c:v>0.13653308920189047</c:v>
                </c:pt>
                <c:pt idx="9">
                  <c:v>0.13501679180047876</c:v>
                </c:pt>
                <c:pt idx="10">
                  <c:v>0.13399862366375848</c:v>
                </c:pt>
                <c:pt idx="11">
                  <c:v>0.11945054718588517</c:v>
                </c:pt>
                <c:pt idx="12">
                  <c:v>0.10769851755790914</c:v>
                </c:pt>
                <c:pt idx="13">
                  <c:v>9.2083540504801761E-2</c:v>
                </c:pt>
                <c:pt idx="14">
                  <c:v>8.4881149553640373E-2</c:v>
                </c:pt>
                <c:pt idx="15">
                  <c:v>7.4550431475651741E-2</c:v>
                </c:pt>
                <c:pt idx="16">
                  <c:v>6.5707438601914678E-2</c:v>
                </c:pt>
                <c:pt idx="17">
                  <c:v>4.7458029305333091E-2</c:v>
                </c:pt>
                <c:pt idx="18">
                  <c:v>2.2467438448660768E-2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460520"/>
        <c:axId val="265458168"/>
      </c:lineChart>
      <c:catAx>
        <c:axId val="26545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65455032"/>
        <c:crosses val="autoZero"/>
        <c:auto val="1"/>
        <c:lblAlgn val="ctr"/>
        <c:lblOffset val="100"/>
        <c:noMultiLvlLbl val="0"/>
      </c:catAx>
      <c:valAx>
        <c:axId val="26545503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6545464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6545816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5460520"/>
        <c:crosses val="max"/>
        <c:crossBetween val="between"/>
      </c:valAx>
      <c:catAx>
        <c:axId val="265460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545816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'FPA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'FPA Dpto'!$N$7:$N$18</c:f>
              <c:strCache>
                <c:ptCount val="12"/>
                <c:pt idx="0">
                  <c:v>Ancash</c:v>
                </c:pt>
                <c:pt idx="1">
                  <c:v>La Libertad</c:v>
                </c:pt>
                <c:pt idx="2">
                  <c:v>Provincia Constitucional del Callao</c:v>
                </c:pt>
                <c:pt idx="3">
                  <c:v>Piura</c:v>
                </c:pt>
                <c:pt idx="4">
                  <c:v>Arequipa</c:v>
                </c:pt>
                <c:pt idx="5">
                  <c:v>Tumbes</c:v>
                </c:pt>
                <c:pt idx="6">
                  <c:v>Puno</c:v>
                </c:pt>
                <c:pt idx="7">
                  <c:v>Lima</c:v>
                </c:pt>
                <c:pt idx="8">
                  <c:v>Ica</c:v>
                </c:pt>
                <c:pt idx="9">
                  <c:v>Moquegua</c:v>
                </c:pt>
                <c:pt idx="10">
                  <c:v>Lambayeque</c:v>
                </c:pt>
                <c:pt idx="11">
                  <c:v>Tacna</c:v>
                </c:pt>
              </c:strCache>
            </c:strRef>
          </c:cat>
          <c:val>
            <c:numRef>
              <c:f>'FPA Dpto'!$O$7:$O$18</c:f>
              <c:numCache>
                <c:formatCode>#,##0.0</c:formatCode>
                <c:ptCount val="12"/>
                <c:pt idx="0">
                  <c:v>0.77683185444138658</c:v>
                </c:pt>
                <c:pt idx="1">
                  <c:v>3.7115377621674743</c:v>
                </c:pt>
                <c:pt idx="2">
                  <c:v>3.1961402982973337</c:v>
                </c:pt>
                <c:pt idx="3">
                  <c:v>1.6090122994058018</c:v>
                </c:pt>
                <c:pt idx="4">
                  <c:v>1.9351047807735307</c:v>
                </c:pt>
                <c:pt idx="5">
                  <c:v>5.6500700024524245E-2</c:v>
                </c:pt>
                <c:pt idx="6">
                  <c:v>3.0948279999999998E-2</c:v>
                </c:pt>
                <c:pt idx="7">
                  <c:v>1.3826452036808781</c:v>
                </c:pt>
                <c:pt idx="8">
                  <c:v>5.4820330196910412E-2</c:v>
                </c:pt>
                <c:pt idx="9">
                  <c:v>0.11074298107412069</c:v>
                </c:pt>
                <c:pt idx="10">
                  <c:v>0.40413375954849484</c:v>
                </c:pt>
                <c:pt idx="11">
                  <c:v>2.1436400176058544E-2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5463264"/>
        <c:axId val="265460912"/>
      </c:barChart>
      <c:lineChart>
        <c:grouping val="standard"/>
        <c:varyColors val="0"/>
        <c:ser>
          <c:idx val="1"/>
          <c:order val="1"/>
          <c:tx>
            <c:strRef>
              <c:f>'FPA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'FPA Dpto'!$N$7:$N$18</c:f>
              <c:strCache>
                <c:ptCount val="12"/>
                <c:pt idx="0">
                  <c:v>Ancash</c:v>
                </c:pt>
                <c:pt idx="1">
                  <c:v>La Libertad</c:v>
                </c:pt>
                <c:pt idx="2">
                  <c:v>Provincia Constitucional del Callao</c:v>
                </c:pt>
                <c:pt idx="3">
                  <c:v>Piura</c:v>
                </c:pt>
                <c:pt idx="4">
                  <c:v>Arequipa</c:v>
                </c:pt>
                <c:pt idx="5">
                  <c:v>Tumbes</c:v>
                </c:pt>
                <c:pt idx="6">
                  <c:v>Puno</c:v>
                </c:pt>
                <c:pt idx="7">
                  <c:v>Lima</c:v>
                </c:pt>
                <c:pt idx="8">
                  <c:v>Ica</c:v>
                </c:pt>
                <c:pt idx="9">
                  <c:v>Moquegua</c:v>
                </c:pt>
                <c:pt idx="10">
                  <c:v>Lambayeque</c:v>
                </c:pt>
                <c:pt idx="11">
                  <c:v>Tacna</c:v>
                </c:pt>
              </c:strCache>
            </c:strRef>
          </c:cat>
          <c:val>
            <c:numRef>
              <c:f>'FPA Dpto'!$P$7:$P$18</c:f>
              <c:numCache>
                <c:formatCode>0%</c:formatCode>
                <c:ptCount val="12"/>
                <c:pt idx="0">
                  <c:v>0.50340331167305175</c:v>
                </c:pt>
                <c:pt idx="1">
                  <c:v>0.25872529454179005</c:v>
                </c:pt>
                <c:pt idx="2">
                  <c:v>0.1607680784494335</c:v>
                </c:pt>
                <c:pt idx="3">
                  <c:v>0.15615062815023983</c:v>
                </c:pt>
                <c:pt idx="4">
                  <c:v>0.12625844014959739</c:v>
                </c:pt>
                <c:pt idx="5">
                  <c:v>6.9566721692881195E-2</c:v>
                </c:pt>
                <c:pt idx="6">
                  <c:v>6.2941771050057244E-2</c:v>
                </c:pt>
                <c:pt idx="7">
                  <c:v>5.9073300009701867E-2</c:v>
                </c:pt>
                <c:pt idx="8">
                  <c:v>4.4525681056808819E-2</c:v>
                </c:pt>
                <c:pt idx="9">
                  <c:v>2.3478363782751626E-2</c:v>
                </c:pt>
                <c:pt idx="10">
                  <c:v>2.2327508825479698E-2</c:v>
                </c:pt>
                <c:pt idx="11">
                  <c:v>5.1631482419366558E-3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461304"/>
        <c:axId val="265462480"/>
      </c:lineChart>
      <c:catAx>
        <c:axId val="26546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65460912"/>
        <c:crosses val="autoZero"/>
        <c:auto val="1"/>
        <c:lblAlgn val="ctr"/>
        <c:lblOffset val="100"/>
        <c:noMultiLvlLbl val="0"/>
      </c:catAx>
      <c:valAx>
        <c:axId val="26546091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6546326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6546248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5461304"/>
        <c:crosses val="max"/>
        <c:crossBetween val="between"/>
      </c:valAx>
      <c:catAx>
        <c:axId val="265461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546248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'GCA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'GCA Dpto'!$N$7:$N$11</c:f>
              <c:strCache>
                <c:ptCount val="5"/>
                <c:pt idx="0">
                  <c:v>San Martín</c:v>
                </c:pt>
                <c:pt idx="1">
                  <c:v>Ica</c:v>
                </c:pt>
                <c:pt idx="2">
                  <c:v>Lima</c:v>
                </c:pt>
                <c:pt idx="3">
                  <c:v>Cajamarca</c:v>
                </c:pt>
                <c:pt idx="4">
                  <c:v>Junín</c:v>
                </c:pt>
              </c:strCache>
            </c:strRef>
          </c:cat>
          <c:val>
            <c:numRef>
              <c:f>'GCA Dpto'!$O$7:$O$11</c:f>
              <c:numCache>
                <c:formatCode>#,##0.0</c:formatCode>
                <c:ptCount val="5"/>
                <c:pt idx="0">
                  <c:v>1.5E-3</c:v>
                </c:pt>
                <c:pt idx="1">
                  <c:v>9.8334900000000003E-2</c:v>
                </c:pt>
                <c:pt idx="2">
                  <c:v>0.45835432176149687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5462088"/>
        <c:axId val="265460128"/>
      </c:barChart>
      <c:lineChart>
        <c:grouping val="standard"/>
        <c:varyColors val="0"/>
        <c:ser>
          <c:idx val="1"/>
          <c:order val="1"/>
          <c:tx>
            <c:strRef>
              <c:f>'GCA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'GCA Dpto'!$N$7:$N$11</c:f>
              <c:strCache>
                <c:ptCount val="5"/>
                <c:pt idx="0">
                  <c:v>San Martín</c:v>
                </c:pt>
                <c:pt idx="1">
                  <c:v>Ica</c:v>
                </c:pt>
                <c:pt idx="2">
                  <c:v>Lima</c:v>
                </c:pt>
                <c:pt idx="3">
                  <c:v>Cajamarca</c:v>
                </c:pt>
                <c:pt idx="4">
                  <c:v>Junín</c:v>
                </c:pt>
              </c:strCache>
            </c:strRef>
          </c:cat>
          <c:val>
            <c:numRef>
              <c:f>'GCA Dpto'!$P$7:$P$11</c:f>
              <c:numCache>
                <c:formatCode>0%</c:formatCode>
                <c:ptCount val="5"/>
                <c:pt idx="0">
                  <c:v>0.83333333333333337</c:v>
                </c:pt>
                <c:pt idx="1">
                  <c:v>9.4736066312905362E-2</c:v>
                </c:pt>
                <c:pt idx="2">
                  <c:v>9.2320375119414516E-2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483168"/>
        <c:axId val="266484736"/>
      </c:lineChart>
      <c:catAx>
        <c:axId val="265462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65460128"/>
        <c:crosses val="autoZero"/>
        <c:auto val="1"/>
        <c:lblAlgn val="ctr"/>
        <c:lblOffset val="100"/>
        <c:noMultiLvlLbl val="0"/>
      </c:catAx>
      <c:valAx>
        <c:axId val="26546012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6546208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6648473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6483168"/>
        <c:crosses val="max"/>
        <c:crossBetween val="between"/>
      </c:valAx>
      <c:catAx>
        <c:axId val="266483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648473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'PENSION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'PENSION Dpto'!$N$7:$N$31</c:f>
              <c:strCache>
                <c:ptCount val="25"/>
                <c:pt idx="0">
                  <c:v>Madre de Dios</c:v>
                </c:pt>
                <c:pt idx="1">
                  <c:v>Loreto</c:v>
                </c:pt>
                <c:pt idx="2">
                  <c:v>Ucayali</c:v>
                </c:pt>
                <c:pt idx="3">
                  <c:v>Tacna</c:v>
                </c:pt>
                <c:pt idx="4">
                  <c:v>Lima</c:v>
                </c:pt>
                <c:pt idx="5">
                  <c:v>San Martín</c:v>
                </c:pt>
                <c:pt idx="6">
                  <c:v>Amazonas</c:v>
                </c:pt>
                <c:pt idx="7">
                  <c:v>Pasco</c:v>
                </c:pt>
                <c:pt idx="8">
                  <c:v>Tumbes</c:v>
                </c:pt>
                <c:pt idx="9">
                  <c:v>Arequipa</c:v>
                </c:pt>
                <c:pt idx="10">
                  <c:v>Junín</c:v>
                </c:pt>
                <c:pt idx="11">
                  <c:v>Cajamarca</c:v>
                </c:pt>
                <c:pt idx="12">
                  <c:v>Apurímac</c:v>
                </c:pt>
                <c:pt idx="13">
                  <c:v>Huancavelica</c:v>
                </c:pt>
                <c:pt idx="14">
                  <c:v>Moquegua</c:v>
                </c:pt>
                <c:pt idx="15">
                  <c:v>Cusco</c:v>
                </c:pt>
                <c:pt idx="16">
                  <c:v>Ayacucho</c:v>
                </c:pt>
                <c:pt idx="17">
                  <c:v>Piura</c:v>
                </c:pt>
                <c:pt idx="18">
                  <c:v>Lambayeque</c:v>
                </c:pt>
                <c:pt idx="19">
                  <c:v>Huánuco</c:v>
                </c:pt>
                <c:pt idx="20">
                  <c:v>La Libertad</c:v>
                </c:pt>
                <c:pt idx="21">
                  <c:v>Puno</c:v>
                </c:pt>
                <c:pt idx="22">
                  <c:v>Ancash</c:v>
                </c:pt>
                <c:pt idx="23">
                  <c:v>Ica</c:v>
                </c:pt>
                <c:pt idx="24">
                  <c:v>Provincia Constitucional del Callao</c:v>
                </c:pt>
              </c:strCache>
            </c:strRef>
          </c:cat>
          <c:val>
            <c:numRef>
              <c:f>'PENSION Dpto'!$O$7:$O$31</c:f>
              <c:numCache>
                <c:formatCode>#,##0.0</c:formatCode>
                <c:ptCount val="25"/>
                <c:pt idx="0">
                  <c:v>0.26714567945853157</c:v>
                </c:pt>
                <c:pt idx="1">
                  <c:v>3.8518300517845603</c:v>
                </c:pt>
                <c:pt idx="2">
                  <c:v>1.9733482990446329</c:v>
                </c:pt>
                <c:pt idx="3">
                  <c:v>0.56032609073486794</c:v>
                </c:pt>
                <c:pt idx="4">
                  <c:v>7.5167400728381786</c:v>
                </c:pt>
                <c:pt idx="5">
                  <c:v>3.951735950186285</c:v>
                </c:pt>
                <c:pt idx="6">
                  <c:v>2.9154455319764785</c:v>
                </c:pt>
                <c:pt idx="7">
                  <c:v>1.4876869389903626</c:v>
                </c:pt>
                <c:pt idx="8">
                  <c:v>0.75925535965384139</c:v>
                </c:pt>
                <c:pt idx="9">
                  <c:v>2.1007525301269605</c:v>
                </c:pt>
                <c:pt idx="10">
                  <c:v>5.4530975991223753</c:v>
                </c:pt>
                <c:pt idx="11">
                  <c:v>12.365109571217491</c:v>
                </c:pt>
                <c:pt idx="12">
                  <c:v>6.5428074915675589</c:v>
                </c:pt>
                <c:pt idx="13">
                  <c:v>5.4864533728676879</c:v>
                </c:pt>
                <c:pt idx="14">
                  <c:v>0.71194227031968083</c:v>
                </c:pt>
                <c:pt idx="15">
                  <c:v>8.5130722538938901</c:v>
                </c:pt>
                <c:pt idx="16">
                  <c:v>7.8124385919001771</c:v>
                </c:pt>
                <c:pt idx="17">
                  <c:v>8.8912878287607917</c:v>
                </c:pt>
                <c:pt idx="18">
                  <c:v>3.7377371398936106</c:v>
                </c:pt>
                <c:pt idx="19">
                  <c:v>7.0683300537821427</c:v>
                </c:pt>
                <c:pt idx="20">
                  <c:v>5.5497940295461623</c:v>
                </c:pt>
                <c:pt idx="21">
                  <c:v>13.829336661731366</c:v>
                </c:pt>
                <c:pt idx="22">
                  <c:v>7.5146206296891984</c:v>
                </c:pt>
                <c:pt idx="23">
                  <c:v>1.3893345203659431</c:v>
                </c:pt>
                <c:pt idx="24">
                  <c:v>0.7340879998039409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6482776"/>
        <c:axId val="266483952"/>
      </c:barChart>
      <c:lineChart>
        <c:grouping val="standard"/>
        <c:varyColors val="0"/>
        <c:ser>
          <c:idx val="1"/>
          <c:order val="1"/>
          <c:tx>
            <c:strRef>
              <c:f>'PENSION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'PENSION Dpto'!$N$7:$N$31</c:f>
              <c:strCache>
                <c:ptCount val="25"/>
                <c:pt idx="0">
                  <c:v>Madre de Dios</c:v>
                </c:pt>
                <c:pt idx="1">
                  <c:v>Loreto</c:v>
                </c:pt>
                <c:pt idx="2">
                  <c:v>Ucayali</c:v>
                </c:pt>
                <c:pt idx="3">
                  <c:v>Tacna</c:v>
                </c:pt>
                <c:pt idx="4">
                  <c:v>Lima</c:v>
                </c:pt>
                <c:pt idx="5">
                  <c:v>San Martín</c:v>
                </c:pt>
                <c:pt idx="6">
                  <c:v>Amazonas</c:v>
                </c:pt>
                <c:pt idx="7">
                  <c:v>Pasco</c:v>
                </c:pt>
                <c:pt idx="8">
                  <c:v>Tumbes</c:v>
                </c:pt>
                <c:pt idx="9">
                  <c:v>Arequipa</c:v>
                </c:pt>
                <c:pt idx="10">
                  <c:v>Junín</c:v>
                </c:pt>
                <c:pt idx="11">
                  <c:v>Cajamarca</c:v>
                </c:pt>
                <c:pt idx="12">
                  <c:v>Apurímac</c:v>
                </c:pt>
                <c:pt idx="13">
                  <c:v>Huancavelica</c:v>
                </c:pt>
                <c:pt idx="14">
                  <c:v>Moquegua</c:v>
                </c:pt>
                <c:pt idx="15">
                  <c:v>Cusco</c:v>
                </c:pt>
                <c:pt idx="16">
                  <c:v>Ayacucho</c:v>
                </c:pt>
                <c:pt idx="17">
                  <c:v>Piura</c:v>
                </c:pt>
                <c:pt idx="18">
                  <c:v>Lambayeque</c:v>
                </c:pt>
                <c:pt idx="19">
                  <c:v>Huánuco</c:v>
                </c:pt>
                <c:pt idx="20">
                  <c:v>La Libertad</c:v>
                </c:pt>
                <c:pt idx="21">
                  <c:v>Puno</c:v>
                </c:pt>
                <c:pt idx="22">
                  <c:v>Ancash</c:v>
                </c:pt>
                <c:pt idx="23">
                  <c:v>Ica</c:v>
                </c:pt>
                <c:pt idx="24">
                  <c:v>Provincia Constitucional del Callao</c:v>
                </c:pt>
              </c:strCache>
            </c:strRef>
          </c:cat>
          <c:val>
            <c:numRef>
              <c:f>'PENSION Dpto'!$P$7:$P$31</c:f>
              <c:numCache>
                <c:formatCode>0%</c:formatCode>
                <c:ptCount val="25"/>
                <c:pt idx="0">
                  <c:v>0.18402036721906842</c:v>
                </c:pt>
                <c:pt idx="1">
                  <c:v>0.17216542626185508</c:v>
                </c:pt>
                <c:pt idx="2">
                  <c:v>0.17072851517278759</c:v>
                </c:pt>
                <c:pt idx="3">
                  <c:v>0.16516646924101772</c:v>
                </c:pt>
                <c:pt idx="4">
                  <c:v>0.16514248030740583</c:v>
                </c:pt>
                <c:pt idx="5">
                  <c:v>0.16408726630062984</c:v>
                </c:pt>
                <c:pt idx="6">
                  <c:v>0.16376797820238542</c:v>
                </c:pt>
                <c:pt idx="7">
                  <c:v>0.16250732299691198</c:v>
                </c:pt>
                <c:pt idx="8">
                  <c:v>0.16194462709248714</c:v>
                </c:pt>
                <c:pt idx="9">
                  <c:v>0.15994033850948045</c:v>
                </c:pt>
                <c:pt idx="10">
                  <c:v>0.15976605017614165</c:v>
                </c:pt>
                <c:pt idx="11">
                  <c:v>0.15951450190335287</c:v>
                </c:pt>
                <c:pt idx="12">
                  <c:v>0.15931928974494794</c:v>
                </c:pt>
                <c:pt idx="13">
                  <c:v>0.15921749046980069</c:v>
                </c:pt>
                <c:pt idx="14">
                  <c:v>0.15906118371664096</c:v>
                </c:pt>
                <c:pt idx="15">
                  <c:v>0.15898003721990983</c:v>
                </c:pt>
                <c:pt idx="16">
                  <c:v>0.15895109948026756</c:v>
                </c:pt>
                <c:pt idx="17">
                  <c:v>0.15871687068875967</c:v>
                </c:pt>
                <c:pt idx="18">
                  <c:v>0.15849380184988635</c:v>
                </c:pt>
                <c:pt idx="19">
                  <c:v>0.15836138068415068</c:v>
                </c:pt>
                <c:pt idx="20">
                  <c:v>0.15825195163396111</c:v>
                </c:pt>
                <c:pt idx="21">
                  <c:v>0.15777282110766383</c:v>
                </c:pt>
                <c:pt idx="22">
                  <c:v>0.15735312751389963</c:v>
                </c:pt>
                <c:pt idx="23">
                  <c:v>0.15689467611037156</c:v>
                </c:pt>
                <c:pt idx="24">
                  <c:v>0.15435675429685697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481992"/>
        <c:axId val="266485128"/>
      </c:lineChart>
      <c:catAx>
        <c:axId val="266482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66483952"/>
        <c:crosses val="autoZero"/>
        <c:auto val="1"/>
        <c:lblAlgn val="ctr"/>
        <c:lblOffset val="100"/>
        <c:noMultiLvlLbl val="0"/>
      </c:catAx>
      <c:valAx>
        <c:axId val="26648395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6648277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6648512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6481992"/>
        <c:crosses val="max"/>
        <c:crossBetween val="between"/>
      </c:valAx>
      <c:catAx>
        <c:axId val="266481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648512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'ENT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'ENT Dpto'!$N$7:$N$31</c:f>
              <c:strCache>
                <c:ptCount val="25"/>
                <c:pt idx="0">
                  <c:v>Apurímac</c:v>
                </c:pt>
                <c:pt idx="1">
                  <c:v>Provincia Constitucional del Callao</c:v>
                </c:pt>
                <c:pt idx="2">
                  <c:v>Piura</c:v>
                </c:pt>
                <c:pt idx="3">
                  <c:v>Amazonas</c:v>
                </c:pt>
                <c:pt idx="4">
                  <c:v>Cajamarca</c:v>
                </c:pt>
                <c:pt idx="5">
                  <c:v>Arequipa</c:v>
                </c:pt>
                <c:pt idx="6">
                  <c:v>Ucayali</c:v>
                </c:pt>
                <c:pt idx="7">
                  <c:v>Ica</c:v>
                </c:pt>
                <c:pt idx="8">
                  <c:v>Cusco</c:v>
                </c:pt>
                <c:pt idx="9">
                  <c:v>San Martín</c:v>
                </c:pt>
                <c:pt idx="10">
                  <c:v>Huánuco</c:v>
                </c:pt>
                <c:pt idx="11">
                  <c:v>Tacna</c:v>
                </c:pt>
                <c:pt idx="12">
                  <c:v>La Libertad</c:v>
                </c:pt>
                <c:pt idx="13">
                  <c:v>Tumbes</c:v>
                </c:pt>
                <c:pt idx="14">
                  <c:v>Puno</c:v>
                </c:pt>
                <c:pt idx="15">
                  <c:v>Madre de Dios</c:v>
                </c:pt>
                <c:pt idx="16">
                  <c:v>Moquegua</c:v>
                </c:pt>
                <c:pt idx="17">
                  <c:v>Ancash</c:v>
                </c:pt>
                <c:pt idx="18">
                  <c:v>Loreto</c:v>
                </c:pt>
                <c:pt idx="19">
                  <c:v>Ayacucho</c:v>
                </c:pt>
                <c:pt idx="20">
                  <c:v>Lambayeque</c:v>
                </c:pt>
                <c:pt idx="21">
                  <c:v>Lima</c:v>
                </c:pt>
                <c:pt idx="22">
                  <c:v>Junín</c:v>
                </c:pt>
                <c:pt idx="23">
                  <c:v>Huancavelica</c:v>
                </c:pt>
                <c:pt idx="24">
                  <c:v>Pasco</c:v>
                </c:pt>
              </c:strCache>
            </c:strRef>
          </c:cat>
          <c:val>
            <c:numRef>
              <c:f>'ENT Dpto'!$O$7:$O$31</c:f>
              <c:numCache>
                <c:formatCode>#,##0.0</c:formatCode>
                <c:ptCount val="25"/>
                <c:pt idx="0">
                  <c:v>1.8017880161400157</c:v>
                </c:pt>
                <c:pt idx="1">
                  <c:v>5.0447725053373835</c:v>
                </c:pt>
                <c:pt idx="2">
                  <c:v>6.6440183030619897</c:v>
                </c:pt>
                <c:pt idx="3">
                  <c:v>0.80974004016954115</c:v>
                </c:pt>
                <c:pt idx="4">
                  <c:v>3.6042466394390642</c:v>
                </c:pt>
                <c:pt idx="5">
                  <c:v>3.5232625109817879</c:v>
                </c:pt>
                <c:pt idx="6">
                  <c:v>0.39389873043312601</c:v>
                </c:pt>
                <c:pt idx="7">
                  <c:v>2.4724644792810593</c:v>
                </c:pt>
                <c:pt idx="8">
                  <c:v>1.8025237132189842</c:v>
                </c:pt>
                <c:pt idx="9">
                  <c:v>1.9484022972284187</c:v>
                </c:pt>
                <c:pt idx="10">
                  <c:v>1.6144349535595128</c:v>
                </c:pt>
                <c:pt idx="11">
                  <c:v>1.0785093781614308</c:v>
                </c:pt>
                <c:pt idx="12">
                  <c:v>3.2648523687012601</c:v>
                </c:pt>
                <c:pt idx="13">
                  <c:v>0.78765747960913668</c:v>
                </c:pt>
                <c:pt idx="14">
                  <c:v>2.339627559826218</c:v>
                </c:pt>
                <c:pt idx="15">
                  <c:v>0.45508713983220483</c:v>
                </c:pt>
                <c:pt idx="16">
                  <c:v>0.42178514366147896</c:v>
                </c:pt>
                <c:pt idx="17">
                  <c:v>1.0013306139115807</c:v>
                </c:pt>
                <c:pt idx="18">
                  <c:v>2.0854434374150466</c:v>
                </c:pt>
                <c:pt idx="19">
                  <c:v>1.2416881293559126</c:v>
                </c:pt>
                <c:pt idx="20">
                  <c:v>2.3909339849937234</c:v>
                </c:pt>
                <c:pt idx="21">
                  <c:v>25.704994720620302</c:v>
                </c:pt>
                <c:pt idx="22">
                  <c:v>0.8740660005903611</c:v>
                </c:pt>
                <c:pt idx="23">
                  <c:v>0.54686390036136467</c:v>
                </c:pt>
                <c:pt idx="24">
                  <c:v>0.19694877973337813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728600"/>
        <c:axId val="256727816"/>
      </c:barChart>
      <c:lineChart>
        <c:grouping val="standard"/>
        <c:varyColors val="0"/>
        <c:ser>
          <c:idx val="1"/>
          <c:order val="1"/>
          <c:tx>
            <c:strRef>
              <c:f>'ENT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'ENT Dpto'!$N$7:$N$31</c:f>
              <c:strCache>
                <c:ptCount val="25"/>
                <c:pt idx="0">
                  <c:v>Apurímac</c:v>
                </c:pt>
                <c:pt idx="1">
                  <c:v>Provincia Constitucional del Callao</c:v>
                </c:pt>
                <c:pt idx="2">
                  <c:v>Piura</c:v>
                </c:pt>
                <c:pt idx="3">
                  <c:v>Amazonas</c:v>
                </c:pt>
                <c:pt idx="4">
                  <c:v>Cajamarca</c:v>
                </c:pt>
                <c:pt idx="5">
                  <c:v>Arequipa</c:v>
                </c:pt>
                <c:pt idx="6">
                  <c:v>Ucayali</c:v>
                </c:pt>
                <c:pt idx="7">
                  <c:v>Ica</c:v>
                </c:pt>
                <c:pt idx="8">
                  <c:v>Cusco</c:v>
                </c:pt>
                <c:pt idx="9">
                  <c:v>San Martín</c:v>
                </c:pt>
                <c:pt idx="10">
                  <c:v>Huánuco</c:v>
                </c:pt>
                <c:pt idx="11">
                  <c:v>Tacna</c:v>
                </c:pt>
                <c:pt idx="12">
                  <c:v>La Libertad</c:v>
                </c:pt>
                <c:pt idx="13">
                  <c:v>Tumbes</c:v>
                </c:pt>
                <c:pt idx="14">
                  <c:v>Puno</c:v>
                </c:pt>
                <c:pt idx="15">
                  <c:v>Madre de Dios</c:v>
                </c:pt>
                <c:pt idx="16">
                  <c:v>Moquegua</c:v>
                </c:pt>
                <c:pt idx="17">
                  <c:v>Ancash</c:v>
                </c:pt>
                <c:pt idx="18">
                  <c:v>Loreto</c:v>
                </c:pt>
                <c:pt idx="19">
                  <c:v>Ayacucho</c:v>
                </c:pt>
                <c:pt idx="20">
                  <c:v>Lambayeque</c:v>
                </c:pt>
                <c:pt idx="21">
                  <c:v>Lima</c:v>
                </c:pt>
                <c:pt idx="22">
                  <c:v>Junín</c:v>
                </c:pt>
                <c:pt idx="23">
                  <c:v>Huancavelica</c:v>
                </c:pt>
                <c:pt idx="24">
                  <c:v>Pasco</c:v>
                </c:pt>
              </c:strCache>
            </c:strRef>
          </c:cat>
          <c:val>
            <c:numRef>
              <c:f>'ENT Dpto'!$P$7:$P$31</c:f>
              <c:numCache>
                <c:formatCode>0%</c:formatCode>
                <c:ptCount val="25"/>
                <c:pt idx="0">
                  <c:v>0.32314928924618724</c:v>
                </c:pt>
                <c:pt idx="1">
                  <c:v>0.28011719062256302</c:v>
                </c:pt>
                <c:pt idx="2">
                  <c:v>0.24473347655071823</c:v>
                </c:pt>
                <c:pt idx="3">
                  <c:v>0.23242184392355902</c:v>
                </c:pt>
                <c:pt idx="4">
                  <c:v>0.23177962477800704</c:v>
                </c:pt>
                <c:pt idx="5">
                  <c:v>0.22524373551859014</c:v>
                </c:pt>
                <c:pt idx="6">
                  <c:v>0.22495528602829915</c:v>
                </c:pt>
                <c:pt idx="7">
                  <c:v>0.22308625150713374</c:v>
                </c:pt>
                <c:pt idx="8">
                  <c:v>0.21993883928715924</c:v>
                </c:pt>
                <c:pt idx="9">
                  <c:v>0.21864333978861034</c:v>
                </c:pt>
                <c:pt idx="10">
                  <c:v>0.2182723642613664</c:v>
                </c:pt>
                <c:pt idx="11">
                  <c:v>0.21784837928303777</c:v>
                </c:pt>
                <c:pt idx="12">
                  <c:v>0.21259318098522675</c:v>
                </c:pt>
                <c:pt idx="13">
                  <c:v>0.21003835389763553</c:v>
                </c:pt>
                <c:pt idx="14">
                  <c:v>0.20451963843792903</c:v>
                </c:pt>
                <c:pt idx="15">
                  <c:v>0.20120040136533862</c:v>
                </c:pt>
                <c:pt idx="16">
                  <c:v>0.19777291028140212</c:v>
                </c:pt>
                <c:pt idx="17">
                  <c:v>0.19208716648565674</c:v>
                </c:pt>
                <c:pt idx="18">
                  <c:v>0.1835888861416119</c:v>
                </c:pt>
                <c:pt idx="19">
                  <c:v>0.18028713063339688</c:v>
                </c:pt>
                <c:pt idx="20">
                  <c:v>0.17828800646311671</c:v>
                </c:pt>
                <c:pt idx="21">
                  <c:v>0.17786184978866798</c:v>
                </c:pt>
                <c:pt idx="22">
                  <c:v>0.16413417135409497</c:v>
                </c:pt>
                <c:pt idx="23">
                  <c:v>0.14752227691922853</c:v>
                </c:pt>
                <c:pt idx="24">
                  <c:v>0.14580741289137863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728992"/>
        <c:axId val="256725464"/>
      </c:lineChart>
      <c:catAx>
        <c:axId val="256728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56727816"/>
        <c:crosses val="autoZero"/>
        <c:auto val="1"/>
        <c:lblAlgn val="ctr"/>
        <c:lblOffset val="100"/>
        <c:noMultiLvlLbl val="0"/>
      </c:catAx>
      <c:valAx>
        <c:axId val="25672781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5672860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5672546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56728992"/>
        <c:crosses val="max"/>
        <c:crossBetween val="between"/>
      </c:valAx>
      <c:catAx>
        <c:axId val="256728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672546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'CUNA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'CUNA Dpto'!$N$7:$N$30</c:f>
              <c:strCache>
                <c:ptCount val="24"/>
                <c:pt idx="0">
                  <c:v>Amazonas</c:v>
                </c:pt>
                <c:pt idx="1">
                  <c:v>Moquegua</c:v>
                </c:pt>
                <c:pt idx="2">
                  <c:v>Ayacucho</c:v>
                </c:pt>
                <c:pt idx="3">
                  <c:v>Provincia Constitucional del Callao</c:v>
                </c:pt>
                <c:pt idx="4">
                  <c:v>Huancavelica</c:v>
                </c:pt>
                <c:pt idx="5">
                  <c:v>Puno</c:v>
                </c:pt>
                <c:pt idx="6">
                  <c:v>Junín</c:v>
                </c:pt>
                <c:pt idx="7">
                  <c:v>Cajamarca</c:v>
                </c:pt>
                <c:pt idx="8">
                  <c:v>Ancash</c:v>
                </c:pt>
                <c:pt idx="9">
                  <c:v>Piura</c:v>
                </c:pt>
                <c:pt idx="10">
                  <c:v>Huánuco</c:v>
                </c:pt>
                <c:pt idx="11">
                  <c:v>Tacna</c:v>
                </c:pt>
                <c:pt idx="12">
                  <c:v>La Libertad</c:v>
                </c:pt>
                <c:pt idx="13">
                  <c:v>Cusco</c:v>
                </c:pt>
                <c:pt idx="14">
                  <c:v>Arequipa</c:v>
                </c:pt>
                <c:pt idx="15">
                  <c:v>Ucayali</c:v>
                </c:pt>
                <c:pt idx="16">
                  <c:v>Pasco</c:v>
                </c:pt>
                <c:pt idx="17">
                  <c:v>Ica</c:v>
                </c:pt>
                <c:pt idx="18">
                  <c:v>Loreto</c:v>
                </c:pt>
                <c:pt idx="19">
                  <c:v>Tumbes</c:v>
                </c:pt>
                <c:pt idx="20">
                  <c:v>San Martín</c:v>
                </c:pt>
                <c:pt idx="21">
                  <c:v>Lambayeque</c:v>
                </c:pt>
                <c:pt idx="22">
                  <c:v>Lima</c:v>
                </c:pt>
                <c:pt idx="23">
                  <c:v>Apurímac</c:v>
                </c:pt>
              </c:strCache>
            </c:strRef>
          </c:cat>
          <c:val>
            <c:numRef>
              <c:f>'CUNA Dpto'!$O$7:$O$30</c:f>
              <c:numCache>
                <c:formatCode>#,##0.0</c:formatCode>
                <c:ptCount val="24"/>
                <c:pt idx="0">
                  <c:v>1.3345042489010832</c:v>
                </c:pt>
                <c:pt idx="1">
                  <c:v>0.60997739888567781</c:v>
                </c:pt>
                <c:pt idx="2">
                  <c:v>3.3588046804503424</c:v>
                </c:pt>
                <c:pt idx="3">
                  <c:v>0.83461106460370715</c:v>
                </c:pt>
                <c:pt idx="4">
                  <c:v>2.8269620320865028</c:v>
                </c:pt>
                <c:pt idx="5">
                  <c:v>2.5809222823895976</c:v>
                </c:pt>
                <c:pt idx="6">
                  <c:v>2.223643952007246</c:v>
                </c:pt>
                <c:pt idx="7">
                  <c:v>3.9189017319545094</c:v>
                </c:pt>
                <c:pt idx="8">
                  <c:v>2.5373773595492697</c:v>
                </c:pt>
                <c:pt idx="9">
                  <c:v>2.02116648162264</c:v>
                </c:pt>
                <c:pt idx="10">
                  <c:v>2.0280211169228606</c:v>
                </c:pt>
                <c:pt idx="11">
                  <c:v>0.76110429137864344</c:v>
                </c:pt>
                <c:pt idx="12">
                  <c:v>2.1910571888201078</c:v>
                </c:pt>
                <c:pt idx="13">
                  <c:v>2.6610060294630418</c:v>
                </c:pt>
                <c:pt idx="14">
                  <c:v>1.5692453007693292</c:v>
                </c:pt>
                <c:pt idx="15">
                  <c:v>0.89200667767449471</c:v>
                </c:pt>
                <c:pt idx="16">
                  <c:v>0.72287263763732845</c:v>
                </c:pt>
                <c:pt idx="17">
                  <c:v>0.8154891298158693</c:v>
                </c:pt>
                <c:pt idx="18">
                  <c:v>1.3171907891542725</c:v>
                </c:pt>
                <c:pt idx="19">
                  <c:v>0.73900015119570028</c:v>
                </c:pt>
                <c:pt idx="20">
                  <c:v>0.59401941941346936</c:v>
                </c:pt>
                <c:pt idx="21">
                  <c:v>0.82605939078953194</c:v>
                </c:pt>
                <c:pt idx="22">
                  <c:v>8.8962843992776008</c:v>
                </c:pt>
                <c:pt idx="23">
                  <c:v>2.7925919448344771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6475720"/>
        <c:axId val="266469448"/>
      </c:barChart>
      <c:lineChart>
        <c:grouping val="standard"/>
        <c:varyColors val="0"/>
        <c:ser>
          <c:idx val="1"/>
          <c:order val="1"/>
          <c:tx>
            <c:strRef>
              <c:f>'CUNA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'CUNA Dpto'!$N$7:$N$30</c:f>
              <c:strCache>
                <c:ptCount val="24"/>
                <c:pt idx="0">
                  <c:v>Amazonas</c:v>
                </c:pt>
                <c:pt idx="1">
                  <c:v>Moquegua</c:v>
                </c:pt>
                <c:pt idx="2">
                  <c:v>Ayacucho</c:v>
                </c:pt>
                <c:pt idx="3">
                  <c:v>Provincia Constitucional del Callao</c:v>
                </c:pt>
                <c:pt idx="4">
                  <c:v>Huancavelica</c:v>
                </c:pt>
                <c:pt idx="5">
                  <c:v>Puno</c:v>
                </c:pt>
                <c:pt idx="6">
                  <c:v>Junín</c:v>
                </c:pt>
                <c:pt idx="7">
                  <c:v>Cajamarca</c:v>
                </c:pt>
                <c:pt idx="8">
                  <c:v>Ancash</c:v>
                </c:pt>
                <c:pt idx="9">
                  <c:v>Piura</c:v>
                </c:pt>
                <c:pt idx="10">
                  <c:v>Huánuco</c:v>
                </c:pt>
                <c:pt idx="11">
                  <c:v>Tacna</c:v>
                </c:pt>
                <c:pt idx="12">
                  <c:v>La Libertad</c:v>
                </c:pt>
                <c:pt idx="13">
                  <c:v>Cusco</c:v>
                </c:pt>
                <c:pt idx="14">
                  <c:v>Arequipa</c:v>
                </c:pt>
                <c:pt idx="15">
                  <c:v>Ucayali</c:v>
                </c:pt>
                <c:pt idx="16">
                  <c:v>Pasco</c:v>
                </c:pt>
                <c:pt idx="17">
                  <c:v>Ica</c:v>
                </c:pt>
                <c:pt idx="18">
                  <c:v>Loreto</c:v>
                </c:pt>
                <c:pt idx="19">
                  <c:v>Tumbes</c:v>
                </c:pt>
                <c:pt idx="20">
                  <c:v>San Martín</c:v>
                </c:pt>
                <c:pt idx="21">
                  <c:v>Lambayeque</c:v>
                </c:pt>
                <c:pt idx="22">
                  <c:v>Lima</c:v>
                </c:pt>
                <c:pt idx="23">
                  <c:v>Apurímac</c:v>
                </c:pt>
              </c:strCache>
            </c:strRef>
          </c:cat>
          <c:val>
            <c:numRef>
              <c:f>'CUNA Dpto'!$P$7:$P$30</c:f>
              <c:numCache>
                <c:formatCode>0%</c:formatCode>
                <c:ptCount val="24"/>
                <c:pt idx="0">
                  <c:v>0.19758859016526961</c:v>
                </c:pt>
                <c:pt idx="1">
                  <c:v>0.19140136687155038</c:v>
                </c:pt>
                <c:pt idx="2">
                  <c:v>0.18815910595140806</c:v>
                </c:pt>
                <c:pt idx="3">
                  <c:v>0.17907265039536788</c:v>
                </c:pt>
                <c:pt idx="4">
                  <c:v>0.17674588340282615</c:v>
                </c:pt>
                <c:pt idx="5">
                  <c:v>0.16518195441862221</c:v>
                </c:pt>
                <c:pt idx="6">
                  <c:v>0.16477823974339431</c:v>
                </c:pt>
                <c:pt idx="7">
                  <c:v>0.16310344875905333</c:v>
                </c:pt>
                <c:pt idx="8">
                  <c:v>0.16256655761629385</c:v>
                </c:pt>
                <c:pt idx="9">
                  <c:v>0.15941792732297905</c:v>
                </c:pt>
                <c:pt idx="10">
                  <c:v>0.1590288486088462</c:v>
                </c:pt>
                <c:pt idx="11">
                  <c:v>0.15820861122654187</c:v>
                </c:pt>
                <c:pt idx="12">
                  <c:v>0.15805404187739261</c:v>
                </c:pt>
                <c:pt idx="13">
                  <c:v>0.14879924312539225</c:v>
                </c:pt>
                <c:pt idx="14">
                  <c:v>0.14700838798314467</c:v>
                </c:pt>
                <c:pt idx="15">
                  <c:v>0.14571712917751214</c:v>
                </c:pt>
                <c:pt idx="16">
                  <c:v>0.14291799364670546</c:v>
                </c:pt>
                <c:pt idx="17">
                  <c:v>0.14168997296228589</c:v>
                </c:pt>
                <c:pt idx="18">
                  <c:v>0.13509074117914699</c:v>
                </c:pt>
                <c:pt idx="19">
                  <c:v>0.12744139485280004</c:v>
                </c:pt>
                <c:pt idx="20">
                  <c:v>0.12253128559035237</c:v>
                </c:pt>
                <c:pt idx="21">
                  <c:v>0.1179990107636404</c:v>
                </c:pt>
                <c:pt idx="22">
                  <c:v>0.11191191685660247</c:v>
                </c:pt>
                <c:pt idx="23">
                  <c:v>0.1061128385138687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469840"/>
        <c:axId val="266480424"/>
      </c:lineChart>
      <c:catAx>
        <c:axId val="266475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66469448"/>
        <c:crosses val="autoZero"/>
        <c:auto val="1"/>
        <c:lblAlgn val="ctr"/>
        <c:lblOffset val="100"/>
        <c:noMultiLvlLbl val="0"/>
      </c:catAx>
      <c:valAx>
        <c:axId val="26646944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6647572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6648042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6469840"/>
        <c:crosses val="max"/>
        <c:crossBetween val="between"/>
      </c:valAx>
      <c:catAx>
        <c:axId val="266469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648042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'CPJL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'CPJL Dpto'!$N$7:$N$17</c:f>
              <c:strCache>
                <c:ptCount val="11"/>
                <c:pt idx="0">
                  <c:v>Arequipa</c:v>
                </c:pt>
                <c:pt idx="1">
                  <c:v>La Libertad</c:v>
                </c:pt>
                <c:pt idx="2">
                  <c:v>Cusco</c:v>
                </c:pt>
                <c:pt idx="3">
                  <c:v>Lima</c:v>
                </c:pt>
                <c:pt idx="4">
                  <c:v>Provincia Constitucional del Callao</c:v>
                </c:pt>
                <c:pt idx="5">
                  <c:v>Lambayeque</c:v>
                </c:pt>
                <c:pt idx="6">
                  <c:v>Junín</c:v>
                </c:pt>
                <c:pt idx="7">
                  <c:v>Ancash</c:v>
                </c:pt>
                <c:pt idx="8">
                  <c:v>Cajamarca</c:v>
                </c:pt>
                <c:pt idx="9">
                  <c:v>Ica</c:v>
                </c:pt>
                <c:pt idx="10">
                  <c:v>Moquegua</c:v>
                </c:pt>
              </c:strCache>
            </c:strRef>
          </c:cat>
          <c:val>
            <c:numRef>
              <c:f>'CPJL Dpto'!$O$7:$O$17</c:f>
              <c:numCache>
                <c:formatCode>#,##0.0</c:formatCode>
                <c:ptCount val="11"/>
                <c:pt idx="0">
                  <c:v>1.5812664048912839</c:v>
                </c:pt>
                <c:pt idx="1">
                  <c:v>1.5961539601691337</c:v>
                </c:pt>
                <c:pt idx="2">
                  <c:v>0.93861182914885466</c:v>
                </c:pt>
                <c:pt idx="3">
                  <c:v>9.1491152682710908</c:v>
                </c:pt>
                <c:pt idx="4">
                  <c:v>1.3743258999452372</c:v>
                </c:pt>
                <c:pt idx="5">
                  <c:v>1.173505278006467</c:v>
                </c:pt>
                <c:pt idx="6">
                  <c:v>0.44269232328429919</c:v>
                </c:pt>
                <c:pt idx="7">
                  <c:v>0.90732054137635787</c:v>
                </c:pt>
                <c:pt idx="8">
                  <c:v>0.4710086698842757</c:v>
                </c:pt>
                <c:pt idx="9">
                  <c:v>0.66297643493834202</c:v>
                </c:pt>
                <c:pt idx="10">
                  <c:v>3.037332003131285E-2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6480032"/>
        <c:axId val="266476112"/>
      </c:barChart>
      <c:lineChart>
        <c:grouping val="standard"/>
        <c:varyColors val="0"/>
        <c:ser>
          <c:idx val="1"/>
          <c:order val="1"/>
          <c:tx>
            <c:strRef>
              <c:f>'CPJL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'CPJL Dpto'!$N$7:$N$17</c:f>
              <c:strCache>
                <c:ptCount val="11"/>
                <c:pt idx="0">
                  <c:v>Arequipa</c:v>
                </c:pt>
                <c:pt idx="1">
                  <c:v>La Libertad</c:v>
                </c:pt>
                <c:pt idx="2">
                  <c:v>Cusco</c:v>
                </c:pt>
                <c:pt idx="3">
                  <c:v>Lima</c:v>
                </c:pt>
                <c:pt idx="4">
                  <c:v>Provincia Constitucional del Callao</c:v>
                </c:pt>
                <c:pt idx="5">
                  <c:v>Lambayeque</c:v>
                </c:pt>
                <c:pt idx="6">
                  <c:v>Junín</c:v>
                </c:pt>
                <c:pt idx="7">
                  <c:v>Ancash</c:v>
                </c:pt>
                <c:pt idx="8">
                  <c:v>Cajamarca</c:v>
                </c:pt>
                <c:pt idx="9">
                  <c:v>Ica</c:v>
                </c:pt>
                <c:pt idx="10">
                  <c:v>Moquegua</c:v>
                </c:pt>
              </c:strCache>
            </c:strRef>
          </c:cat>
          <c:val>
            <c:numRef>
              <c:f>'CPJL Dpto'!$P$7:$P$17</c:f>
              <c:numCache>
                <c:formatCode>0%</c:formatCode>
                <c:ptCount val="11"/>
                <c:pt idx="0">
                  <c:v>0.57772484356973208</c:v>
                </c:pt>
                <c:pt idx="1">
                  <c:v>0.5644344283704672</c:v>
                </c:pt>
                <c:pt idx="2">
                  <c:v>0.50977158281856494</c:v>
                </c:pt>
                <c:pt idx="3">
                  <c:v>0.44529628052928177</c:v>
                </c:pt>
                <c:pt idx="4">
                  <c:v>0.40388516510261574</c:v>
                </c:pt>
                <c:pt idx="5">
                  <c:v>0.34335026367966459</c:v>
                </c:pt>
                <c:pt idx="6">
                  <c:v>0.27239620723656061</c:v>
                </c:pt>
                <c:pt idx="7">
                  <c:v>0.26134160038261578</c:v>
                </c:pt>
                <c:pt idx="8">
                  <c:v>0.2368446387528402</c:v>
                </c:pt>
                <c:pt idx="9">
                  <c:v>0.23132537224936922</c:v>
                </c:pt>
                <c:pt idx="10">
                  <c:v>4.0289864341747049E-2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479248"/>
        <c:axId val="266478856"/>
      </c:lineChart>
      <c:catAx>
        <c:axId val="26648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66476112"/>
        <c:crosses val="autoZero"/>
        <c:auto val="1"/>
        <c:lblAlgn val="ctr"/>
        <c:lblOffset val="100"/>
        <c:noMultiLvlLbl val="0"/>
      </c:catAx>
      <c:valAx>
        <c:axId val="26647611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6648003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6647885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6479248"/>
        <c:crosses val="max"/>
        <c:crossBetween val="between"/>
      </c:valAx>
      <c:catAx>
        <c:axId val="266479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647885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'IDPP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'IDPP Dpto'!$N$7:$N$31</c:f>
              <c:strCache>
                <c:ptCount val="25"/>
                <c:pt idx="0">
                  <c:v>Tumbes</c:v>
                </c:pt>
                <c:pt idx="1">
                  <c:v>San Martín</c:v>
                </c:pt>
                <c:pt idx="2">
                  <c:v>Ica</c:v>
                </c:pt>
                <c:pt idx="3">
                  <c:v>Piura</c:v>
                </c:pt>
                <c:pt idx="4">
                  <c:v>La Libertad</c:v>
                </c:pt>
                <c:pt idx="5">
                  <c:v>Huánuco</c:v>
                </c:pt>
                <c:pt idx="6">
                  <c:v>Ancash</c:v>
                </c:pt>
                <c:pt idx="7">
                  <c:v>Lima</c:v>
                </c:pt>
                <c:pt idx="8">
                  <c:v>Cajamarca</c:v>
                </c:pt>
                <c:pt idx="9">
                  <c:v>Ucayali</c:v>
                </c:pt>
                <c:pt idx="10">
                  <c:v>Huancavelica</c:v>
                </c:pt>
                <c:pt idx="11">
                  <c:v>Madre de Dios</c:v>
                </c:pt>
                <c:pt idx="12">
                  <c:v>Ayacucho</c:v>
                </c:pt>
                <c:pt idx="13">
                  <c:v>Provincia Constitucional del Callao</c:v>
                </c:pt>
                <c:pt idx="14">
                  <c:v>Junín</c:v>
                </c:pt>
                <c:pt idx="15">
                  <c:v>Moquegua</c:v>
                </c:pt>
                <c:pt idx="16">
                  <c:v>Amazonas</c:v>
                </c:pt>
                <c:pt idx="17">
                  <c:v>Arequipa</c:v>
                </c:pt>
                <c:pt idx="18">
                  <c:v>Cusco</c:v>
                </c:pt>
                <c:pt idx="19">
                  <c:v>Apurímac</c:v>
                </c:pt>
                <c:pt idx="20">
                  <c:v>Puno</c:v>
                </c:pt>
                <c:pt idx="21">
                  <c:v>Loreto</c:v>
                </c:pt>
                <c:pt idx="22">
                  <c:v>Lambayeque</c:v>
                </c:pt>
                <c:pt idx="23">
                  <c:v>Tacna</c:v>
                </c:pt>
                <c:pt idx="24">
                  <c:v>Pasco</c:v>
                </c:pt>
              </c:strCache>
            </c:strRef>
          </c:cat>
          <c:val>
            <c:numRef>
              <c:f>'IDPP Dpto'!$O$7:$O$31</c:f>
              <c:numCache>
                <c:formatCode>#,##0.0</c:formatCode>
                <c:ptCount val="25"/>
                <c:pt idx="0">
                  <c:v>0.56845531991715947</c:v>
                </c:pt>
                <c:pt idx="1">
                  <c:v>2.9315491092221597</c:v>
                </c:pt>
                <c:pt idx="2">
                  <c:v>3.3303495503106202</c:v>
                </c:pt>
                <c:pt idx="3">
                  <c:v>2.8566270958429647</c:v>
                </c:pt>
                <c:pt idx="4">
                  <c:v>2.4141385902285539</c:v>
                </c:pt>
                <c:pt idx="5">
                  <c:v>0.33596305120802561</c:v>
                </c:pt>
                <c:pt idx="6">
                  <c:v>1.3982576499852459</c:v>
                </c:pt>
                <c:pt idx="7">
                  <c:v>27.371060311208417</c:v>
                </c:pt>
                <c:pt idx="8">
                  <c:v>1.865743154982386</c:v>
                </c:pt>
                <c:pt idx="9">
                  <c:v>0.61395202926938175</c:v>
                </c:pt>
                <c:pt idx="10">
                  <c:v>1.0201780799190723</c:v>
                </c:pt>
                <c:pt idx="11">
                  <c:v>7.7998350025154664E-2</c:v>
                </c:pt>
                <c:pt idx="12">
                  <c:v>0.14353776967446114</c:v>
                </c:pt>
                <c:pt idx="13">
                  <c:v>0.70438525035541111</c:v>
                </c:pt>
                <c:pt idx="14">
                  <c:v>0.51168682908941121</c:v>
                </c:pt>
                <c:pt idx="15">
                  <c:v>0.38062633061350737</c:v>
                </c:pt>
                <c:pt idx="16">
                  <c:v>0.26825173002372915</c:v>
                </c:pt>
                <c:pt idx="17">
                  <c:v>2.9941200111609558</c:v>
                </c:pt>
                <c:pt idx="18">
                  <c:v>1.9812406009576167</c:v>
                </c:pt>
                <c:pt idx="19">
                  <c:v>0.19092376998526508</c:v>
                </c:pt>
                <c:pt idx="20">
                  <c:v>0.85567121978085869</c:v>
                </c:pt>
                <c:pt idx="21">
                  <c:v>0.2672285298038703</c:v>
                </c:pt>
                <c:pt idx="22">
                  <c:v>1.4616463606227899</c:v>
                </c:pt>
                <c:pt idx="23">
                  <c:v>7.2433660151475857E-2</c:v>
                </c:pt>
                <c:pt idx="24">
                  <c:v>1.3082390085416437E-2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6481600"/>
        <c:axId val="266470624"/>
      </c:barChart>
      <c:lineChart>
        <c:grouping val="standard"/>
        <c:varyColors val="0"/>
        <c:ser>
          <c:idx val="1"/>
          <c:order val="1"/>
          <c:tx>
            <c:strRef>
              <c:f>'IDPP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'IDPP Dpto'!$N$7:$N$31</c:f>
              <c:strCache>
                <c:ptCount val="25"/>
                <c:pt idx="0">
                  <c:v>Tumbes</c:v>
                </c:pt>
                <c:pt idx="1">
                  <c:v>San Martín</c:v>
                </c:pt>
                <c:pt idx="2">
                  <c:v>Ica</c:v>
                </c:pt>
                <c:pt idx="3">
                  <c:v>Piura</c:v>
                </c:pt>
                <c:pt idx="4">
                  <c:v>La Libertad</c:v>
                </c:pt>
                <c:pt idx="5">
                  <c:v>Huánuco</c:v>
                </c:pt>
                <c:pt idx="6">
                  <c:v>Ancash</c:v>
                </c:pt>
                <c:pt idx="7">
                  <c:v>Lima</c:v>
                </c:pt>
                <c:pt idx="8">
                  <c:v>Cajamarca</c:v>
                </c:pt>
                <c:pt idx="9">
                  <c:v>Ucayali</c:v>
                </c:pt>
                <c:pt idx="10">
                  <c:v>Huancavelica</c:v>
                </c:pt>
                <c:pt idx="11">
                  <c:v>Madre de Dios</c:v>
                </c:pt>
                <c:pt idx="12">
                  <c:v>Ayacucho</c:v>
                </c:pt>
                <c:pt idx="13">
                  <c:v>Provincia Constitucional del Callao</c:v>
                </c:pt>
                <c:pt idx="14">
                  <c:v>Junín</c:v>
                </c:pt>
                <c:pt idx="15">
                  <c:v>Moquegua</c:v>
                </c:pt>
                <c:pt idx="16">
                  <c:v>Amazonas</c:v>
                </c:pt>
                <c:pt idx="17">
                  <c:v>Arequipa</c:v>
                </c:pt>
                <c:pt idx="18">
                  <c:v>Cusco</c:v>
                </c:pt>
                <c:pt idx="19">
                  <c:v>Apurímac</c:v>
                </c:pt>
                <c:pt idx="20">
                  <c:v>Puno</c:v>
                </c:pt>
                <c:pt idx="21">
                  <c:v>Loreto</c:v>
                </c:pt>
                <c:pt idx="22">
                  <c:v>Lambayeque</c:v>
                </c:pt>
                <c:pt idx="23">
                  <c:v>Tacna</c:v>
                </c:pt>
                <c:pt idx="24">
                  <c:v>Pasco</c:v>
                </c:pt>
              </c:strCache>
            </c:strRef>
          </c:cat>
          <c:val>
            <c:numRef>
              <c:f>'IDPP Dpto'!$P$7:$P$31</c:f>
              <c:numCache>
                <c:formatCode>0%</c:formatCode>
                <c:ptCount val="25"/>
                <c:pt idx="0">
                  <c:v>0.36950089078304554</c:v>
                </c:pt>
                <c:pt idx="1">
                  <c:v>0.28776783941480288</c:v>
                </c:pt>
                <c:pt idx="2">
                  <c:v>0.24891567123758571</c:v>
                </c:pt>
                <c:pt idx="3">
                  <c:v>0.24863990456299115</c:v>
                </c:pt>
                <c:pt idx="4">
                  <c:v>0.24346937355603968</c:v>
                </c:pt>
                <c:pt idx="5">
                  <c:v>0.21726506356221037</c:v>
                </c:pt>
                <c:pt idx="6">
                  <c:v>0.2078441583863036</c:v>
                </c:pt>
                <c:pt idx="7">
                  <c:v>0.1978353896325003</c:v>
                </c:pt>
                <c:pt idx="8">
                  <c:v>0.17300390638202337</c:v>
                </c:pt>
                <c:pt idx="9">
                  <c:v>0.14019317326224676</c:v>
                </c:pt>
                <c:pt idx="10">
                  <c:v>0.12466847395263428</c:v>
                </c:pt>
                <c:pt idx="11">
                  <c:v>0.11477704826205426</c:v>
                </c:pt>
                <c:pt idx="12">
                  <c:v>0.11456415195307307</c:v>
                </c:pt>
                <c:pt idx="13">
                  <c:v>0.11325106172768903</c:v>
                </c:pt>
                <c:pt idx="14">
                  <c:v>9.2210778160316323E-2</c:v>
                </c:pt>
                <c:pt idx="15">
                  <c:v>8.9631896625144522E-2</c:v>
                </c:pt>
                <c:pt idx="16">
                  <c:v>8.8360277699402801E-2</c:v>
                </c:pt>
                <c:pt idx="17">
                  <c:v>8.4595213469215086E-2</c:v>
                </c:pt>
                <c:pt idx="18">
                  <c:v>5.6467963123790259E-2</c:v>
                </c:pt>
                <c:pt idx="19">
                  <c:v>5.3407625677691702E-2</c:v>
                </c:pt>
                <c:pt idx="20">
                  <c:v>4.5166319191240673E-2</c:v>
                </c:pt>
                <c:pt idx="21">
                  <c:v>2.9028802340378756E-2</c:v>
                </c:pt>
                <c:pt idx="22">
                  <c:v>2.7287720424716642E-2</c:v>
                </c:pt>
                <c:pt idx="23">
                  <c:v>2.2200642891594388E-2</c:v>
                </c:pt>
                <c:pt idx="24">
                  <c:v>2.1188046950833338E-2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473760"/>
        <c:axId val="266474152"/>
      </c:lineChart>
      <c:catAx>
        <c:axId val="26648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66470624"/>
        <c:crosses val="autoZero"/>
        <c:auto val="1"/>
        <c:lblAlgn val="ctr"/>
        <c:lblOffset val="100"/>
        <c:noMultiLvlLbl val="0"/>
      </c:catAx>
      <c:valAx>
        <c:axId val="26647062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6648160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6647415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6473760"/>
        <c:crosses val="max"/>
        <c:crossBetween val="between"/>
      </c:valAx>
      <c:catAx>
        <c:axId val="266473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647415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'FCL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'FCL Dpto'!$N$7:$N$16</c:f>
              <c:strCache>
                <c:ptCount val="10"/>
                <c:pt idx="0">
                  <c:v>Ancash</c:v>
                </c:pt>
                <c:pt idx="1">
                  <c:v>Moquegua</c:v>
                </c:pt>
                <c:pt idx="2">
                  <c:v>Huánuco</c:v>
                </c:pt>
                <c:pt idx="3">
                  <c:v>Loreto</c:v>
                </c:pt>
                <c:pt idx="4">
                  <c:v>Tumbes</c:v>
                </c:pt>
                <c:pt idx="5">
                  <c:v>Ica</c:v>
                </c:pt>
                <c:pt idx="6">
                  <c:v>Lima</c:v>
                </c:pt>
                <c:pt idx="7">
                  <c:v>La Libertad</c:v>
                </c:pt>
                <c:pt idx="8">
                  <c:v>Cajamarca</c:v>
                </c:pt>
                <c:pt idx="9">
                  <c:v>Piura</c:v>
                </c:pt>
              </c:strCache>
            </c:strRef>
          </c:cat>
          <c:val>
            <c:numRef>
              <c:f>'FCL Dpto'!$O$7:$O$16</c:f>
              <c:numCache>
                <c:formatCode>#,##0.0</c:formatCode>
                <c:ptCount val="10"/>
                <c:pt idx="0">
                  <c:v>0.18325686002374872</c:v>
                </c:pt>
                <c:pt idx="1">
                  <c:v>0.11132448001303852</c:v>
                </c:pt>
                <c:pt idx="2">
                  <c:v>0.11744514000212458</c:v>
                </c:pt>
                <c:pt idx="3">
                  <c:v>0.14898814998098492</c:v>
                </c:pt>
                <c:pt idx="4">
                  <c:v>0.10559472996772386</c:v>
                </c:pt>
                <c:pt idx="5">
                  <c:v>0.11079702995915702</c:v>
                </c:pt>
                <c:pt idx="6">
                  <c:v>13.105795452357444</c:v>
                </c:pt>
                <c:pt idx="7">
                  <c:v>8.2153150015977991E-2</c:v>
                </c:pt>
                <c:pt idx="8">
                  <c:v>9.6632470013038513E-2</c:v>
                </c:pt>
                <c:pt idx="9">
                  <c:v>4.7465359999999998E-2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6480816"/>
        <c:axId val="266471016"/>
      </c:barChart>
      <c:lineChart>
        <c:grouping val="standard"/>
        <c:varyColors val="0"/>
        <c:ser>
          <c:idx val="1"/>
          <c:order val="1"/>
          <c:tx>
            <c:strRef>
              <c:f>'FCL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'FCL Dpto'!$N$7:$N$16</c:f>
              <c:strCache>
                <c:ptCount val="10"/>
                <c:pt idx="0">
                  <c:v>Ancash</c:v>
                </c:pt>
                <c:pt idx="1">
                  <c:v>Moquegua</c:v>
                </c:pt>
                <c:pt idx="2">
                  <c:v>Huánuco</c:v>
                </c:pt>
                <c:pt idx="3">
                  <c:v>Loreto</c:v>
                </c:pt>
                <c:pt idx="4">
                  <c:v>Tumbes</c:v>
                </c:pt>
                <c:pt idx="5">
                  <c:v>Ica</c:v>
                </c:pt>
                <c:pt idx="6">
                  <c:v>Lima</c:v>
                </c:pt>
                <c:pt idx="7">
                  <c:v>La Libertad</c:v>
                </c:pt>
                <c:pt idx="8">
                  <c:v>Cajamarca</c:v>
                </c:pt>
                <c:pt idx="9">
                  <c:v>Piura</c:v>
                </c:pt>
              </c:strCache>
            </c:strRef>
          </c:cat>
          <c:val>
            <c:numRef>
              <c:f>'FCL Dpto'!$P$7:$P$16</c:f>
              <c:numCache>
                <c:formatCode>0%</c:formatCode>
                <c:ptCount val="10"/>
                <c:pt idx="0">
                  <c:v>0.28046056561957455</c:v>
                </c:pt>
                <c:pt idx="1">
                  <c:v>0.26242775986666633</c:v>
                </c:pt>
                <c:pt idx="2">
                  <c:v>0.25604692535225526</c:v>
                </c:pt>
                <c:pt idx="3">
                  <c:v>0.25010265093130346</c:v>
                </c:pt>
                <c:pt idx="4">
                  <c:v>0.23755844762142597</c:v>
                </c:pt>
                <c:pt idx="5">
                  <c:v>0.19822350829082566</c:v>
                </c:pt>
                <c:pt idx="6">
                  <c:v>0.19804842718303242</c:v>
                </c:pt>
                <c:pt idx="7">
                  <c:v>0.16747629127317462</c:v>
                </c:pt>
                <c:pt idx="8">
                  <c:v>0.16317236595240295</c:v>
                </c:pt>
                <c:pt idx="9">
                  <c:v>0.10013789029535863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472192"/>
        <c:axId val="266477288"/>
      </c:lineChart>
      <c:catAx>
        <c:axId val="26648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66471016"/>
        <c:crosses val="autoZero"/>
        <c:auto val="1"/>
        <c:lblAlgn val="ctr"/>
        <c:lblOffset val="100"/>
        <c:noMultiLvlLbl val="0"/>
      </c:catAx>
      <c:valAx>
        <c:axId val="26647101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6648081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6647728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6472192"/>
        <c:crosses val="max"/>
        <c:crossBetween val="between"/>
      </c:valAx>
      <c:catAx>
        <c:axId val="266472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647728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'RMEU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'RMEU Dpto'!$N$7:$N$31</c:f>
              <c:strCache>
                <c:ptCount val="25"/>
                <c:pt idx="0">
                  <c:v>Apurímac</c:v>
                </c:pt>
                <c:pt idx="1">
                  <c:v>Moquegua</c:v>
                </c:pt>
                <c:pt idx="2">
                  <c:v>San Martín</c:v>
                </c:pt>
                <c:pt idx="3">
                  <c:v>Madre de Dios</c:v>
                </c:pt>
                <c:pt idx="4">
                  <c:v>Provincia Constitucional del Callao</c:v>
                </c:pt>
                <c:pt idx="5">
                  <c:v>La Libertad</c:v>
                </c:pt>
                <c:pt idx="6">
                  <c:v>Arequipa</c:v>
                </c:pt>
                <c:pt idx="7">
                  <c:v>Piura</c:v>
                </c:pt>
                <c:pt idx="8">
                  <c:v>Ucayali</c:v>
                </c:pt>
                <c:pt idx="9">
                  <c:v>Huánuco</c:v>
                </c:pt>
                <c:pt idx="10">
                  <c:v>Ica</c:v>
                </c:pt>
                <c:pt idx="11">
                  <c:v>Junín</c:v>
                </c:pt>
                <c:pt idx="12">
                  <c:v>Cusco</c:v>
                </c:pt>
                <c:pt idx="13">
                  <c:v>Lambayeque</c:v>
                </c:pt>
                <c:pt idx="14">
                  <c:v>Ayacucho</c:v>
                </c:pt>
                <c:pt idx="15">
                  <c:v>Lima</c:v>
                </c:pt>
                <c:pt idx="16">
                  <c:v>Huancavelica</c:v>
                </c:pt>
                <c:pt idx="17">
                  <c:v>Amazonas</c:v>
                </c:pt>
                <c:pt idx="18">
                  <c:v>Ancash</c:v>
                </c:pt>
                <c:pt idx="19">
                  <c:v>Loreto</c:v>
                </c:pt>
                <c:pt idx="20">
                  <c:v>Tacna</c:v>
                </c:pt>
                <c:pt idx="21">
                  <c:v>Cajamarca</c:v>
                </c:pt>
                <c:pt idx="22">
                  <c:v>Tumbes</c:v>
                </c:pt>
                <c:pt idx="23">
                  <c:v>Pasco</c:v>
                </c:pt>
                <c:pt idx="24">
                  <c:v>Puno</c:v>
                </c:pt>
              </c:strCache>
            </c:strRef>
          </c:cat>
          <c:val>
            <c:numRef>
              <c:f>'RMEU Dpto'!$O$7:$O$31</c:f>
              <c:numCache>
                <c:formatCode>#,##0.0</c:formatCode>
                <c:ptCount val="25"/>
                <c:pt idx="0">
                  <c:v>0.17662100015228871</c:v>
                </c:pt>
                <c:pt idx="1">
                  <c:v>0.1509656503614214</c:v>
                </c:pt>
                <c:pt idx="2">
                  <c:v>0.89818881176386034</c:v>
                </c:pt>
                <c:pt idx="3">
                  <c:v>0.547692020433032</c:v>
                </c:pt>
                <c:pt idx="4">
                  <c:v>6.8340872470964387</c:v>
                </c:pt>
                <c:pt idx="5">
                  <c:v>2.121675746554359</c:v>
                </c:pt>
                <c:pt idx="6">
                  <c:v>1.3473622165097416</c:v>
                </c:pt>
                <c:pt idx="7">
                  <c:v>0.58756691488094503</c:v>
                </c:pt>
                <c:pt idx="8">
                  <c:v>0.51802489891034653</c:v>
                </c:pt>
                <c:pt idx="9">
                  <c:v>1.2462664276294593</c:v>
                </c:pt>
                <c:pt idx="10">
                  <c:v>0.27542409913540367</c:v>
                </c:pt>
                <c:pt idx="11">
                  <c:v>0.37220403094316507</c:v>
                </c:pt>
                <c:pt idx="12">
                  <c:v>0.37658959861332109</c:v>
                </c:pt>
                <c:pt idx="13">
                  <c:v>1.0951607288303165</c:v>
                </c:pt>
                <c:pt idx="14">
                  <c:v>0.91824558058967187</c:v>
                </c:pt>
                <c:pt idx="15">
                  <c:v>28.360865131030067</c:v>
                </c:pt>
                <c:pt idx="16">
                  <c:v>0.16824855973449923</c:v>
                </c:pt>
                <c:pt idx="17">
                  <c:v>0.35506533908610027</c:v>
                </c:pt>
                <c:pt idx="18">
                  <c:v>0.20636701939591268</c:v>
                </c:pt>
                <c:pt idx="19">
                  <c:v>1.1806710296792247</c:v>
                </c:pt>
                <c:pt idx="20">
                  <c:v>0.16200787985634574</c:v>
                </c:pt>
                <c:pt idx="21">
                  <c:v>0.6635900688084253</c:v>
                </c:pt>
                <c:pt idx="22">
                  <c:v>9.3000000342726707E-3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6471800"/>
        <c:axId val="266473368"/>
      </c:barChart>
      <c:lineChart>
        <c:grouping val="standard"/>
        <c:varyColors val="0"/>
        <c:ser>
          <c:idx val="1"/>
          <c:order val="1"/>
          <c:tx>
            <c:strRef>
              <c:f>'RMEU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'RMEU Dpto'!$N$7:$N$31</c:f>
              <c:strCache>
                <c:ptCount val="25"/>
                <c:pt idx="0">
                  <c:v>Apurímac</c:v>
                </c:pt>
                <c:pt idx="1">
                  <c:v>Moquegua</c:v>
                </c:pt>
                <c:pt idx="2">
                  <c:v>San Martín</c:v>
                </c:pt>
                <c:pt idx="3">
                  <c:v>Madre de Dios</c:v>
                </c:pt>
                <c:pt idx="4">
                  <c:v>Provincia Constitucional del Callao</c:v>
                </c:pt>
                <c:pt idx="5">
                  <c:v>La Libertad</c:v>
                </c:pt>
                <c:pt idx="6">
                  <c:v>Arequipa</c:v>
                </c:pt>
                <c:pt idx="7">
                  <c:v>Piura</c:v>
                </c:pt>
                <c:pt idx="8">
                  <c:v>Ucayali</c:v>
                </c:pt>
                <c:pt idx="9">
                  <c:v>Huánuco</c:v>
                </c:pt>
                <c:pt idx="10">
                  <c:v>Ica</c:v>
                </c:pt>
                <c:pt idx="11">
                  <c:v>Junín</c:v>
                </c:pt>
                <c:pt idx="12">
                  <c:v>Cusco</c:v>
                </c:pt>
                <c:pt idx="13">
                  <c:v>Lambayeque</c:v>
                </c:pt>
                <c:pt idx="14">
                  <c:v>Ayacucho</c:v>
                </c:pt>
                <c:pt idx="15">
                  <c:v>Lima</c:v>
                </c:pt>
                <c:pt idx="16">
                  <c:v>Huancavelica</c:v>
                </c:pt>
                <c:pt idx="17">
                  <c:v>Amazonas</c:v>
                </c:pt>
                <c:pt idx="18">
                  <c:v>Ancash</c:v>
                </c:pt>
                <c:pt idx="19">
                  <c:v>Loreto</c:v>
                </c:pt>
                <c:pt idx="20">
                  <c:v>Tacna</c:v>
                </c:pt>
                <c:pt idx="21">
                  <c:v>Cajamarca</c:v>
                </c:pt>
                <c:pt idx="22">
                  <c:v>Tumbes</c:v>
                </c:pt>
                <c:pt idx="23">
                  <c:v>Pasco</c:v>
                </c:pt>
                <c:pt idx="24">
                  <c:v>Puno</c:v>
                </c:pt>
              </c:strCache>
            </c:strRef>
          </c:cat>
          <c:val>
            <c:numRef>
              <c:f>'RMEU Dpto'!$P$7:$P$31</c:f>
              <c:numCache>
                <c:formatCode>0%</c:formatCode>
                <c:ptCount val="25"/>
                <c:pt idx="0">
                  <c:v>0.57752120536608653</c:v>
                </c:pt>
                <c:pt idx="1">
                  <c:v>0.43747000869755365</c:v>
                </c:pt>
                <c:pt idx="2">
                  <c:v>0.39727978574572292</c:v>
                </c:pt>
                <c:pt idx="3">
                  <c:v>0.30902669022516449</c:v>
                </c:pt>
                <c:pt idx="4">
                  <c:v>0.28913368535339284</c:v>
                </c:pt>
                <c:pt idx="5">
                  <c:v>0.28876472919124796</c:v>
                </c:pt>
                <c:pt idx="6">
                  <c:v>0.27109178295827124</c:v>
                </c:pt>
                <c:pt idx="7">
                  <c:v>0.23954242817437885</c:v>
                </c:pt>
                <c:pt idx="8">
                  <c:v>0.23951021078675627</c:v>
                </c:pt>
                <c:pt idx="9">
                  <c:v>0.23256732422797236</c:v>
                </c:pt>
                <c:pt idx="10">
                  <c:v>0.22201003805067715</c:v>
                </c:pt>
                <c:pt idx="11">
                  <c:v>0.19064635736900892</c:v>
                </c:pt>
                <c:pt idx="12">
                  <c:v>0.18873114571555494</c:v>
                </c:pt>
                <c:pt idx="13">
                  <c:v>0.18657213853210852</c:v>
                </c:pt>
                <c:pt idx="14">
                  <c:v>0.16999322071172043</c:v>
                </c:pt>
                <c:pt idx="15">
                  <c:v>0.16673704251085242</c:v>
                </c:pt>
                <c:pt idx="16">
                  <c:v>0.15892160940039921</c:v>
                </c:pt>
                <c:pt idx="17">
                  <c:v>0.14584979212469804</c:v>
                </c:pt>
                <c:pt idx="18">
                  <c:v>0.14286417800226284</c:v>
                </c:pt>
                <c:pt idx="19">
                  <c:v>0.13645444915513641</c:v>
                </c:pt>
                <c:pt idx="20">
                  <c:v>0.12535215266866837</c:v>
                </c:pt>
                <c:pt idx="21">
                  <c:v>0.12379610290311904</c:v>
                </c:pt>
                <c:pt idx="22">
                  <c:v>5.0078806995054416E-3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474544"/>
        <c:axId val="266470232"/>
      </c:lineChart>
      <c:catAx>
        <c:axId val="266471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66473368"/>
        <c:crosses val="autoZero"/>
        <c:auto val="1"/>
        <c:lblAlgn val="ctr"/>
        <c:lblOffset val="100"/>
        <c:noMultiLvlLbl val="0"/>
      </c:catAx>
      <c:valAx>
        <c:axId val="26647336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6647180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6647023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6474544"/>
        <c:crosses val="max"/>
        <c:crossBetween val="between"/>
      </c:valAx>
      <c:catAx>
        <c:axId val="26647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647023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'INJD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'INJD Dpto'!$N$7:$N$31</c:f>
              <c:strCache>
                <c:ptCount val="25"/>
                <c:pt idx="0">
                  <c:v>Piura</c:v>
                </c:pt>
                <c:pt idx="1">
                  <c:v>Cajamarca</c:v>
                </c:pt>
                <c:pt idx="2">
                  <c:v>Ucayali</c:v>
                </c:pt>
                <c:pt idx="3">
                  <c:v>Madre de Dios</c:v>
                </c:pt>
                <c:pt idx="4">
                  <c:v>Lambayeque</c:v>
                </c:pt>
                <c:pt idx="5">
                  <c:v>Amazonas</c:v>
                </c:pt>
                <c:pt idx="6">
                  <c:v>Tumbes</c:v>
                </c:pt>
                <c:pt idx="7">
                  <c:v>San Martín</c:v>
                </c:pt>
                <c:pt idx="8">
                  <c:v>Huánuco</c:v>
                </c:pt>
                <c:pt idx="9">
                  <c:v>Puno</c:v>
                </c:pt>
                <c:pt idx="10">
                  <c:v>Ancash</c:v>
                </c:pt>
                <c:pt idx="11">
                  <c:v>Ica</c:v>
                </c:pt>
                <c:pt idx="12">
                  <c:v>Arequipa</c:v>
                </c:pt>
                <c:pt idx="13">
                  <c:v>Pasco</c:v>
                </c:pt>
                <c:pt idx="14">
                  <c:v>Cusco</c:v>
                </c:pt>
                <c:pt idx="15">
                  <c:v>Tacna</c:v>
                </c:pt>
                <c:pt idx="16">
                  <c:v>La Libertad</c:v>
                </c:pt>
                <c:pt idx="17">
                  <c:v>Ayacucho</c:v>
                </c:pt>
                <c:pt idx="18">
                  <c:v>Provincia Constitucional del Callao</c:v>
                </c:pt>
                <c:pt idx="19">
                  <c:v>Loreto</c:v>
                </c:pt>
                <c:pt idx="20">
                  <c:v>Huancavelica</c:v>
                </c:pt>
                <c:pt idx="21">
                  <c:v>Apurímac</c:v>
                </c:pt>
                <c:pt idx="22">
                  <c:v>Junín</c:v>
                </c:pt>
                <c:pt idx="23">
                  <c:v>Moquegua</c:v>
                </c:pt>
                <c:pt idx="24">
                  <c:v>Lima</c:v>
                </c:pt>
              </c:strCache>
            </c:strRef>
          </c:cat>
          <c:val>
            <c:numRef>
              <c:f>'INJD Dpto'!$O$7:$O$31</c:f>
              <c:numCache>
                <c:formatCode>#,##0.0</c:formatCode>
                <c:ptCount val="25"/>
                <c:pt idx="0">
                  <c:v>2.365465270783206</c:v>
                </c:pt>
                <c:pt idx="1">
                  <c:v>1.1686286483555548</c:v>
                </c:pt>
                <c:pt idx="2">
                  <c:v>0.5329357407667441</c:v>
                </c:pt>
                <c:pt idx="3">
                  <c:v>0.10550437954897821</c:v>
                </c:pt>
                <c:pt idx="4">
                  <c:v>0.83245897017763948</c:v>
                </c:pt>
                <c:pt idx="5">
                  <c:v>0.14587059007757916</c:v>
                </c:pt>
                <c:pt idx="6">
                  <c:v>0.7046079250883609</c:v>
                </c:pt>
                <c:pt idx="7">
                  <c:v>0.45219012899419003</c:v>
                </c:pt>
                <c:pt idx="8">
                  <c:v>0.20322972933939151</c:v>
                </c:pt>
                <c:pt idx="9">
                  <c:v>0.58586890034628147</c:v>
                </c:pt>
                <c:pt idx="10">
                  <c:v>1.1448893037090559</c:v>
                </c:pt>
                <c:pt idx="11">
                  <c:v>0.73595673978866016</c:v>
                </c:pt>
                <c:pt idx="12">
                  <c:v>1.4203647544272311</c:v>
                </c:pt>
                <c:pt idx="13">
                  <c:v>0.33300155724548935</c:v>
                </c:pt>
                <c:pt idx="14">
                  <c:v>0.73921869719713007</c:v>
                </c:pt>
                <c:pt idx="15">
                  <c:v>0.2557832174546027</c:v>
                </c:pt>
                <c:pt idx="16">
                  <c:v>1.0338126466186381</c:v>
                </c:pt>
                <c:pt idx="17">
                  <c:v>0.29833104983440251</c:v>
                </c:pt>
                <c:pt idx="18">
                  <c:v>1.1961531706150053</c:v>
                </c:pt>
                <c:pt idx="19">
                  <c:v>0.62773603937077393</c:v>
                </c:pt>
                <c:pt idx="20">
                  <c:v>0.15277538011940886</c:v>
                </c:pt>
                <c:pt idx="21">
                  <c:v>0.18997497137345354</c:v>
                </c:pt>
                <c:pt idx="22">
                  <c:v>0.59727075098668037</c:v>
                </c:pt>
                <c:pt idx="23">
                  <c:v>0.18306512902322775</c:v>
                </c:pt>
                <c:pt idx="24">
                  <c:v>11.583432481795015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6472976"/>
        <c:axId val="266476504"/>
      </c:barChart>
      <c:lineChart>
        <c:grouping val="standard"/>
        <c:varyColors val="0"/>
        <c:ser>
          <c:idx val="1"/>
          <c:order val="1"/>
          <c:tx>
            <c:strRef>
              <c:f>'INJD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'INJD Dpto'!$N$7:$N$31</c:f>
              <c:strCache>
                <c:ptCount val="25"/>
                <c:pt idx="0">
                  <c:v>Piura</c:v>
                </c:pt>
                <c:pt idx="1">
                  <c:v>Cajamarca</c:v>
                </c:pt>
                <c:pt idx="2">
                  <c:v>Ucayali</c:v>
                </c:pt>
                <c:pt idx="3">
                  <c:v>Madre de Dios</c:v>
                </c:pt>
                <c:pt idx="4">
                  <c:v>Lambayeque</c:v>
                </c:pt>
                <c:pt idx="5">
                  <c:v>Amazonas</c:v>
                </c:pt>
                <c:pt idx="6">
                  <c:v>Tumbes</c:v>
                </c:pt>
                <c:pt idx="7">
                  <c:v>San Martín</c:v>
                </c:pt>
                <c:pt idx="8">
                  <c:v>Huánuco</c:v>
                </c:pt>
                <c:pt idx="9">
                  <c:v>Puno</c:v>
                </c:pt>
                <c:pt idx="10">
                  <c:v>Ancash</c:v>
                </c:pt>
                <c:pt idx="11">
                  <c:v>Ica</c:v>
                </c:pt>
                <c:pt idx="12">
                  <c:v>Arequipa</c:v>
                </c:pt>
                <c:pt idx="13">
                  <c:v>Pasco</c:v>
                </c:pt>
                <c:pt idx="14">
                  <c:v>Cusco</c:v>
                </c:pt>
                <c:pt idx="15">
                  <c:v>Tacna</c:v>
                </c:pt>
                <c:pt idx="16">
                  <c:v>La Libertad</c:v>
                </c:pt>
                <c:pt idx="17">
                  <c:v>Ayacucho</c:v>
                </c:pt>
                <c:pt idx="18">
                  <c:v>Provincia Constitucional del Callao</c:v>
                </c:pt>
                <c:pt idx="19">
                  <c:v>Loreto</c:v>
                </c:pt>
                <c:pt idx="20">
                  <c:v>Huancavelica</c:v>
                </c:pt>
                <c:pt idx="21">
                  <c:v>Apurímac</c:v>
                </c:pt>
                <c:pt idx="22">
                  <c:v>Junín</c:v>
                </c:pt>
                <c:pt idx="23">
                  <c:v>Moquegua</c:v>
                </c:pt>
                <c:pt idx="24">
                  <c:v>Lima</c:v>
                </c:pt>
              </c:strCache>
            </c:strRef>
          </c:cat>
          <c:val>
            <c:numRef>
              <c:f>'INJD Dpto'!$P$7:$P$31</c:f>
              <c:numCache>
                <c:formatCode>0%</c:formatCode>
                <c:ptCount val="25"/>
                <c:pt idx="0">
                  <c:v>0.45806193498488612</c:v>
                </c:pt>
                <c:pt idx="1">
                  <c:v>0.40850086317743195</c:v>
                </c:pt>
                <c:pt idx="2">
                  <c:v>0.3555230058903483</c:v>
                </c:pt>
                <c:pt idx="3">
                  <c:v>0.33770587055352086</c:v>
                </c:pt>
                <c:pt idx="4">
                  <c:v>0.31585190697736626</c:v>
                </c:pt>
                <c:pt idx="5">
                  <c:v>0.30506393220229705</c:v>
                </c:pt>
                <c:pt idx="6">
                  <c:v>0.29305047518825383</c:v>
                </c:pt>
                <c:pt idx="7">
                  <c:v>0.28204504523247398</c:v>
                </c:pt>
                <c:pt idx="8">
                  <c:v>0.27329488580229838</c:v>
                </c:pt>
                <c:pt idx="9">
                  <c:v>0.26768432332275216</c:v>
                </c:pt>
                <c:pt idx="10">
                  <c:v>0.2554278771955939</c:v>
                </c:pt>
                <c:pt idx="11">
                  <c:v>0.24951839095546419</c:v>
                </c:pt>
                <c:pt idx="12">
                  <c:v>0.24547237138990879</c:v>
                </c:pt>
                <c:pt idx="13">
                  <c:v>0.24284348500320094</c:v>
                </c:pt>
                <c:pt idx="14">
                  <c:v>0.23764604468453385</c:v>
                </c:pt>
                <c:pt idx="15">
                  <c:v>0.23290220602781225</c:v>
                </c:pt>
                <c:pt idx="16">
                  <c:v>0.22968387785060423</c:v>
                </c:pt>
                <c:pt idx="17">
                  <c:v>0.22156153046053895</c:v>
                </c:pt>
                <c:pt idx="18">
                  <c:v>0.22072007727442758</c:v>
                </c:pt>
                <c:pt idx="19">
                  <c:v>0.22047773147191568</c:v>
                </c:pt>
                <c:pt idx="20">
                  <c:v>0.20685770705610682</c:v>
                </c:pt>
                <c:pt idx="21">
                  <c:v>0.20606202782361535</c:v>
                </c:pt>
                <c:pt idx="22">
                  <c:v>0.20529805285100206</c:v>
                </c:pt>
                <c:pt idx="23">
                  <c:v>0.18973251949064862</c:v>
                </c:pt>
                <c:pt idx="24">
                  <c:v>0.16570011610011873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478464"/>
        <c:axId val="266477680"/>
      </c:lineChart>
      <c:catAx>
        <c:axId val="26647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66476504"/>
        <c:crosses val="autoZero"/>
        <c:auto val="1"/>
        <c:lblAlgn val="ctr"/>
        <c:lblOffset val="100"/>
        <c:noMultiLvlLbl val="0"/>
      </c:catAx>
      <c:valAx>
        <c:axId val="26647650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6647297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6647768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6478464"/>
        <c:crosses val="max"/>
        <c:crossBetween val="between"/>
      </c:valAx>
      <c:catAx>
        <c:axId val="266478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647768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'CDNU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'CDNU Dpto'!$N$7:$N$31</c:f>
              <c:strCache>
                <c:ptCount val="25"/>
                <c:pt idx="0">
                  <c:v>La Libertad</c:v>
                </c:pt>
                <c:pt idx="1">
                  <c:v>San Martín</c:v>
                </c:pt>
                <c:pt idx="2">
                  <c:v>Pasco</c:v>
                </c:pt>
                <c:pt idx="3">
                  <c:v>Ica</c:v>
                </c:pt>
                <c:pt idx="4">
                  <c:v>Huancavelica</c:v>
                </c:pt>
                <c:pt idx="5">
                  <c:v>Moquegua</c:v>
                </c:pt>
                <c:pt idx="6">
                  <c:v>Ayacucho</c:v>
                </c:pt>
                <c:pt idx="7">
                  <c:v>Loreto</c:v>
                </c:pt>
                <c:pt idx="8">
                  <c:v>Piura</c:v>
                </c:pt>
                <c:pt idx="9">
                  <c:v>Puno</c:v>
                </c:pt>
                <c:pt idx="10">
                  <c:v>Cajamarca</c:v>
                </c:pt>
                <c:pt idx="11">
                  <c:v>Junín</c:v>
                </c:pt>
                <c:pt idx="12">
                  <c:v>Cusco</c:v>
                </c:pt>
                <c:pt idx="13">
                  <c:v>Ancash</c:v>
                </c:pt>
                <c:pt idx="14">
                  <c:v>Apurímac</c:v>
                </c:pt>
                <c:pt idx="15">
                  <c:v>Huánuco</c:v>
                </c:pt>
                <c:pt idx="16">
                  <c:v>Tacna</c:v>
                </c:pt>
                <c:pt idx="17">
                  <c:v>Arequipa</c:v>
                </c:pt>
                <c:pt idx="18">
                  <c:v>Amazonas</c:v>
                </c:pt>
                <c:pt idx="19">
                  <c:v>Lambayeque</c:v>
                </c:pt>
                <c:pt idx="20">
                  <c:v>Tumbes</c:v>
                </c:pt>
                <c:pt idx="21">
                  <c:v>Provincia Constitucional del Callao</c:v>
                </c:pt>
                <c:pt idx="22">
                  <c:v>Lima</c:v>
                </c:pt>
                <c:pt idx="23">
                  <c:v>Madre de Dios</c:v>
                </c:pt>
                <c:pt idx="24">
                  <c:v>Ucayali</c:v>
                </c:pt>
              </c:strCache>
            </c:strRef>
          </c:cat>
          <c:val>
            <c:numRef>
              <c:f>'CDNU Dpto'!$O$7:$O$31</c:f>
              <c:numCache>
                <c:formatCode>#,##0.0</c:formatCode>
                <c:ptCount val="25"/>
                <c:pt idx="0">
                  <c:v>1.5045659375406504</c:v>
                </c:pt>
                <c:pt idx="1">
                  <c:v>1.4082011116445732</c:v>
                </c:pt>
                <c:pt idx="2">
                  <c:v>0.35292429906751516</c:v>
                </c:pt>
                <c:pt idx="3">
                  <c:v>1.0524269875446655</c:v>
                </c:pt>
                <c:pt idx="4">
                  <c:v>0.30582605003309249</c:v>
                </c:pt>
                <c:pt idx="5">
                  <c:v>0.4226089893469745</c:v>
                </c:pt>
                <c:pt idx="6">
                  <c:v>0.9262477357376695</c:v>
                </c:pt>
                <c:pt idx="7">
                  <c:v>0.98045767392007122</c:v>
                </c:pt>
                <c:pt idx="8">
                  <c:v>0.64079507089303989</c:v>
                </c:pt>
                <c:pt idx="9">
                  <c:v>1.3034729148692583</c:v>
                </c:pt>
                <c:pt idx="10">
                  <c:v>2.4121106404243848</c:v>
                </c:pt>
                <c:pt idx="11">
                  <c:v>0.93232597709017406</c:v>
                </c:pt>
                <c:pt idx="12">
                  <c:v>1.1418702779395409</c:v>
                </c:pt>
                <c:pt idx="13">
                  <c:v>1.4073587875816844</c:v>
                </c:pt>
                <c:pt idx="14">
                  <c:v>0.84822795888570213</c:v>
                </c:pt>
                <c:pt idx="15">
                  <c:v>0.63511730225244523</c:v>
                </c:pt>
                <c:pt idx="16">
                  <c:v>0.20376029800956547</c:v>
                </c:pt>
                <c:pt idx="17">
                  <c:v>1.8918732535057243</c:v>
                </c:pt>
                <c:pt idx="18">
                  <c:v>1.4620976262185601</c:v>
                </c:pt>
                <c:pt idx="19">
                  <c:v>0.49503760220378507</c:v>
                </c:pt>
                <c:pt idx="20">
                  <c:v>0.85697848559624668</c:v>
                </c:pt>
                <c:pt idx="21">
                  <c:v>0.13719146909110902</c:v>
                </c:pt>
                <c:pt idx="22">
                  <c:v>1.722549488300297</c:v>
                </c:pt>
                <c:pt idx="23">
                  <c:v>0.48445256740489784</c:v>
                </c:pt>
                <c:pt idx="24">
                  <c:v>0.18445899890893322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6483560"/>
        <c:axId val="268879136"/>
      </c:barChart>
      <c:lineChart>
        <c:grouping val="standard"/>
        <c:varyColors val="0"/>
        <c:ser>
          <c:idx val="1"/>
          <c:order val="1"/>
          <c:tx>
            <c:strRef>
              <c:f>'CDNU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'CDNU Dpto'!$N$7:$N$31</c:f>
              <c:strCache>
                <c:ptCount val="25"/>
                <c:pt idx="0">
                  <c:v>La Libertad</c:v>
                </c:pt>
                <c:pt idx="1">
                  <c:v>San Martín</c:v>
                </c:pt>
                <c:pt idx="2">
                  <c:v>Pasco</c:v>
                </c:pt>
                <c:pt idx="3">
                  <c:v>Ica</c:v>
                </c:pt>
                <c:pt idx="4">
                  <c:v>Huancavelica</c:v>
                </c:pt>
                <c:pt idx="5">
                  <c:v>Moquegua</c:v>
                </c:pt>
                <c:pt idx="6">
                  <c:v>Ayacucho</c:v>
                </c:pt>
                <c:pt idx="7">
                  <c:v>Loreto</c:v>
                </c:pt>
                <c:pt idx="8">
                  <c:v>Piura</c:v>
                </c:pt>
                <c:pt idx="9">
                  <c:v>Puno</c:v>
                </c:pt>
                <c:pt idx="10">
                  <c:v>Cajamarca</c:v>
                </c:pt>
                <c:pt idx="11">
                  <c:v>Junín</c:v>
                </c:pt>
                <c:pt idx="12">
                  <c:v>Cusco</c:v>
                </c:pt>
                <c:pt idx="13">
                  <c:v>Ancash</c:v>
                </c:pt>
                <c:pt idx="14">
                  <c:v>Apurímac</c:v>
                </c:pt>
                <c:pt idx="15">
                  <c:v>Huánuco</c:v>
                </c:pt>
                <c:pt idx="16">
                  <c:v>Tacna</c:v>
                </c:pt>
                <c:pt idx="17">
                  <c:v>Arequipa</c:v>
                </c:pt>
                <c:pt idx="18">
                  <c:v>Amazonas</c:v>
                </c:pt>
                <c:pt idx="19">
                  <c:v>Lambayeque</c:v>
                </c:pt>
                <c:pt idx="20">
                  <c:v>Tumbes</c:v>
                </c:pt>
                <c:pt idx="21">
                  <c:v>Provincia Constitucional del Callao</c:v>
                </c:pt>
                <c:pt idx="22">
                  <c:v>Lima</c:v>
                </c:pt>
                <c:pt idx="23">
                  <c:v>Madre de Dios</c:v>
                </c:pt>
                <c:pt idx="24">
                  <c:v>Ucayali</c:v>
                </c:pt>
              </c:strCache>
            </c:strRef>
          </c:cat>
          <c:val>
            <c:numRef>
              <c:f>'CDNU Dpto'!$P$7:$P$31</c:f>
              <c:numCache>
                <c:formatCode>0%</c:formatCode>
                <c:ptCount val="25"/>
                <c:pt idx="0">
                  <c:v>0.45862802844029116</c:v>
                </c:pt>
                <c:pt idx="1">
                  <c:v>0.31611772887585088</c:v>
                </c:pt>
                <c:pt idx="2">
                  <c:v>0.26288745040381251</c:v>
                </c:pt>
                <c:pt idx="3">
                  <c:v>0.25934347850544348</c:v>
                </c:pt>
                <c:pt idx="4">
                  <c:v>0.25378428350475657</c:v>
                </c:pt>
                <c:pt idx="5">
                  <c:v>0.24660386513691565</c:v>
                </c:pt>
                <c:pt idx="6">
                  <c:v>0.24189154972823718</c:v>
                </c:pt>
                <c:pt idx="7">
                  <c:v>0.24146319317029155</c:v>
                </c:pt>
                <c:pt idx="8">
                  <c:v>0.2402066928865734</c:v>
                </c:pt>
                <c:pt idx="9">
                  <c:v>0.23544269472504528</c:v>
                </c:pt>
                <c:pt idx="10">
                  <c:v>0.22263054166557159</c:v>
                </c:pt>
                <c:pt idx="11">
                  <c:v>0.21838709987064711</c:v>
                </c:pt>
                <c:pt idx="12">
                  <c:v>0.21198549905320477</c:v>
                </c:pt>
                <c:pt idx="13">
                  <c:v>0.21102546438232747</c:v>
                </c:pt>
                <c:pt idx="14">
                  <c:v>0.20675153849217773</c:v>
                </c:pt>
                <c:pt idx="15">
                  <c:v>0.20069884088673073</c:v>
                </c:pt>
                <c:pt idx="16">
                  <c:v>0.19767238392931055</c:v>
                </c:pt>
                <c:pt idx="17">
                  <c:v>0.19487647109719552</c:v>
                </c:pt>
                <c:pt idx="18">
                  <c:v>0.18741230070905054</c:v>
                </c:pt>
                <c:pt idx="19">
                  <c:v>0.18163857923327378</c:v>
                </c:pt>
                <c:pt idx="20">
                  <c:v>0.16320645422434363</c:v>
                </c:pt>
                <c:pt idx="21">
                  <c:v>0.14646035939583374</c:v>
                </c:pt>
                <c:pt idx="22">
                  <c:v>0.13413640157223566</c:v>
                </c:pt>
                <c:pt idx="23">
                  <c:v>0.10815397083483792</c:v>
                </c:pt>
                <c:pt idx="24">
                  <c:v>8.2822406311946289E-2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880704"/>
        <c:axId val="268880312"/>
      </c:lineChart>
      <c:catAx>
        <c:axId val="266483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68879136"/>
        <c:crosses val="autoZero"/>
        <c:auto val="1"/>
        <c:lblAlgn val="ctr"/>
        <c:lblOffset val="100"/>
        <c:noMultiLvlLbl val="0"/>
      </c:catAx>
      <c:valAx>
        <c:axId val="26887913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6648356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688803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8880704"/>
        <c:crosses val="max"/>
        <c:crossBetween val="between"/>
      </c:valAx>
      <c:catAx>
        <c:axId val="268880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888031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'MIB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'MIB Dpto'!$N$7:$N$31</c:f>
              <c:strCache>
                <c:ptCount val="25"/>
                <c:pt idx="0">
                  <c:v>Tacna</c:v>
                </c:pt>
                <c:pt idx="1">
                  <c:v>Ica</c:v>
                </c:pt>
                <c:pt idx="2">
                  <c:v>Junín</c:v>
                </c:pt>
                <c:pt idx="3">
                  <c:v>Piura</c:v>
                </c:pt>
                <c:pt idx="4">
                  <c:v>La Libertad</c:v>
                </c:pt>
                <c:pt idx="5">
                  <c:v>Cajamarca</c:v>
                </c:pt>
                <c:pt idx="6">
                  <c:v>San Martín</c:v>
                </c:pt>
                <c:pt idx="7">
                  <c:v>Ucayali</c:v>
                </c:pt>
                <c:pt idx="8">
                  <c:v>Tumbes</c:v>
                </c:pt>
                <c:pt idx="9">
                  <c:v>Arequipa</c:v>
                </c:pt>
                <c:pt idx="10">
                  <c:v>Ancash</c:v>
                </c:pt>
                <c:pt idx="11">
                  <c:v>Apurímac</c:v>
                </c:pt>
                <c:pt idx="12">
                  <c:v>Pasco</c:v>
                </c:pt>
                <c:pt idx="13">
                  <c:v>Huancavelica</c:v>
                </c:pt>
                <c:pt idx="14">
                  <c:v>Ayacucho</c:v>
                </c:pt>
                <c:pt idx="15">
                  <c:v>Lambayeque</c:v>
                </c:pt>
                <c:pt idx="16">
                  <c:v>Cusco</c:v>
                </c:pt>
                <c:pt idx="17">
                  <c:v>Huánuco</c:v>
                </c:pt>
                <c:pt idx="18">
                  <c:v>Lima</c:v>
                </c:pt>
                <c:pt idx="19">
                  <c:v>Amazonas</c:v>
                </c:pt>
                <c:pt idx="20">
                  <c:v>Loreto</c:v>
                </c:pt>
                <c:pt idx="21">
                  <c:v>Puno</c:v>
                </c:pt>
                <c:pt idx="22">
                  <c:v>Madre de Dios</c:v>
                </c:pt>
                <c:pt idx="23">
                  <c:v>Provincia Constitucional del Callao</c:v>
                </c:pt>
                <c:pt idx="24">
                  <c:v>Moquegua</c:v>
                </c:pt>
              </c:strCache>
            </c:strRef>
          </c:cat>
          <c:val>
            <c:numRef>
              <c:f>'MIB Dpto'!$O$7:$O$31</c:f>
              <c:numCache>
                <c:formatCode>#,##0.0</c:formatCode>
                <c:ptCount val="25"/>
                <c:pt idx="0">
                  <c:v>0.12043756</c:v>
                </c:pt>
                <c:pt idx="1">
                  <c:v>5.5005938418579774</c:v>
                </c:pt>
                <c:pt idx="2">
                  <c:v>4.3815250598370152</c:v>
                </c:pt>
                <c:pt idx="3">
                  <c:v>12.572133559888243</c:v>
                </c:pt>
                <c:pt idx="4">
                  <c:v>7.819621281263295</c:v>
                </c:pt>
                <c:pt idx="5">
                  <c:v>4.2598167900000004</c:v>
                </c:pt>
                <c:pt idx="6">
                  <c:v>3.582870247390658</c:v>
                </c:pt>
                <c:pt idx="7">
                  <c:v>13.46648047845661</c:v>
                </c:pt>
                <c:pt idx="8">
                  <c:v>0.96943863000543606</c:v>
                </c:pt>
                <c:pt idx="9">
                  <c:v>6.5011140698596721</c:v>
                </c:pt>
                <c:pt idx="10">
                  <c:v>2.0675147898149548</c:v>
                </c:pt>
                <c:pt idx="11">
                  <c:v>3.7527100516040663</c:v>
                </c:pt>
                <c:pt idx="12">
                  <c:v>0.28361845000000002</c:v>
                </c:pt>
                <c:pt idx="13">
                  <c:v>0.89604334910665506</c:v>
                </c:pt>
                <c:pt idx="14">
                  <c:v>3.4231634199999998</c:v>
                </c:pt>
                <c:pt idx="15">
                  <c:v>4.6752537320803871</c:v>
                </c:pt>
                <c:pt idx="16">
                  <c:v>4.7114168297519621</c:v>
                </c:pt>
                <c:pt idx="17">
                  <c:v>0.38603897000000004</c:v>
                </c:pt>
                <c:pt idx="18">
                  <c:v>12.986700627074768</c:v>
                </c:pt>
                <c:pt idx="19">
                  <c:v>0.61939096000000005</c:v>
                </c:pt>
                <c:pt idx="20">
                  <c:v>4.1119542140732479</c:v>
                </c:pt>
                <c:pt idx="21">
                  <c:v>0.77511302999999998</c:v>
                </c:pt>
                <c:pt idx="22">
                  <c:v>4.4302550000000003E-2</c:v>
                </c:pt>
                <c:pt idx="23">
                  <c:v>3.779826E-2</c:v>
                </c:pt>
                <c:pt idx="2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8876784"/>
        <c:axId val="268876000"/>
      </c:barChart>
      <c:lineChart>
        <c:grouping val="standard"/>
        <c:varyColors val="0"/>
        <c:ser>
          <c:idx val="1"/>
          <c:order val="1"/>
          <c:tx>
            <c:strRef>
              <c:f>'MIB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'MIB Dpto'!$N$7:$N$31</c:f>
              <c:strCache>
                <c:ptCount val="25"/>
                <c:pt idx="0">
                  <c:v>Tacna</c:v>
                </c:pt>
                <c:pt idx="1">
                  <c:v>Ica</c:v>
                </c:pt>
                <c:pt idx="2">
                  <c:v>Junín</c:v>
                </c:pt>
                <c:pt idx="3">
                  <c:v>Piura</c:v>
                </c:pt>
                <c:pt idx="4">
                  <c:v>La Libertad</c:v>
                </c:pt>
                <c:pt idx="5">
                  <c:v>Cajamarca</c:v>
                </c:pt>
                <c:pt idx="6">
                  <c:v>San Martín</c:v>
                </c:pt>
                <c:pt idx="7">
                  <c:v>Ucayali</c:v>
                </c:pt>
                <c:pt idx="8">
                  <c:v>Tumbes</c:v>
                </c:pt>
                <c:pt idx="9">
                  <c:v>Arequipa</c:v>
                </c:pt>
                <c:pt idx="10">
                  <c:v>Ancash</c:v>
                </c:pt>
                <c:pt idx="11">
                  <c:v>Apurímac</c:v>
                </c:pt>
                <c:pt idx="12">
                  <c:v>Pasco</c:v>
                </c:pt>
                <c:pt idx="13">
                  <c:v>Huancavelica</c:v>
                </c:pt>
                <c:pt idx="14">
                  <c:v>Ayacucho</c:v>
                </c:pt>
                <c:pt idx="15">
                  <c:v>Lambayeque</c:v>
                </c:pt>
                <c:pt idx="16">
                  <c:v>Cusco</c:v>
                </c:pt>
                <c:pt idx="17">
                  <c:v>Huánuco</c:v>
                </c:pt>
                <c:pt idx="18">
                  <c:v>Lima</c:v>
                </c:pt>
                <c:pt idx="19">
                  <c:v>Amazonas</c:v>
                </c:pt>
                <c:pt idx="20">
                  <c:v>Loreto</c:v>
                </c:pt>
                <c:pt idx="21">
                  <c:v>Puno</c:v>
                </c:pt>
                <c:pt idx="22">
                  <c:v>Madre de Dios</c:v>
                </c:pt>
                <c:pt idx="23">
                  <c:v>Provincia Constitucional del Callao</c:v>
                </c:pt>
                <c:pt idx="24">
                  <c:v>Moquegua</c:v>
                </c:pt>
              </c:strCache>
            </c:strRef>
          </c:cat>
          <c:val>
            <c:numRef>
              <c:f>'MIB Dpto'!$P$7:$P$31</c:f>
              <c:numCache>
                <c:formatCode>0%</c:formatCode>
                <c:ptCount val="25"/>
                <c:pt idx="0">
                  <c:v>0.5351115652907984</c:v>
                </c:pt>
                <c:pt idx="1">
                  <c:v>0.24164309766792041</c:v>
                </c:pt>
                <c:pt idx="2">
                  <c:v>0.18957531089100213</c:v>
                </c:pt>
                <c:pt idx="3">
                  <c:v>0.18642754231985173</c:v>
                </c:pt>
                <c:pt idx="4">
                  <c:v>0.17175369479448191</c:v>
                </c:pt>
                <c:pt idx="5">
                  <c:v>0.16110776678352778</c:v>
                </c:pt>
                <c:pt idx="6">
                  <c:v>0.16071167516346188</c:v>
                </c:pt>
                <c:pt idx="7">
                  <c:v>0.16005111752907733</c:v>
                </c:pt>
                <c:pt idx="8">
                  <c:v>9.7629288949471163E-2</c:v>
                </c:pt>
                <c:pt idx="9">
                  <c:v>9.4098586026876874E-2</c:v>
                </c:pt>
                <c:pt idx="10">
                  <c:v>9.2078552790025026E-2</c:v>
                </c:pt>
                <c:pt idx="11">
                  <c:v>8.3109792168584995E-2</c:v>
                </c:pt>
                <c:pt idx="12">
                  <c:v>7.7879500571152407E-2</c:v>
                </c:pt>
                <c:pt idx="13">
                  <c:v>7.5527242657093069E-2</c:v>
                </c:pt>
                <c:pt idx="14">
                  <c:v>7.0667805720334306E-2</c:v>
                </c:pt>
                <c:pt idx="15">
                  <c:v>6.8106363343948262E-2</c:v>
                </c:pt>
                <c:pt idx="16">
                  <c:v>5.2602371501151615E-2</c:v>
                </c:pt>
                <c:pt idx="17">
                  <c:v>3.8011645159105018E-2</c:v>
                </c:pt>
                <c:pt idx="18">
                  <c:v>3.7155604466696898E-2</c:v>
                </c:pt>
                <c:pt idx="19">
                  <c:v>3.0417311071439145E-2</c:v>
                </c:pt>
                <c:pt idx="20">
                  <c:v>2.5586691027018708E-2</c:v>
                </c:pt>
                <c:pt idx="21">
                  <c:v>1.7872208364633956E-2</c:v>
                </c:pt>
                <c:pt idx="22">
                  <c:v>7.9649057327660054E-3</c:v>
                </c:pt>
                <c:pt idx="23">
                  <c:v>1.0215719440295507E-3</c:v>
                </c:pt>
                <c:pt idx="2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879528"/>
        <c:axId val="268877176"/>
      </c:lineChart>
      <c:catAx>
        <c:axId val="26887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68876000"/>
        <c:crosses val="autoZero"/>
        <c:auto val="1"/>
        <c:lblAlgn val="ctr"/>
        <c:lblOffset val="100"/>
        <c:noMultiLvlLbl val="0"/>
      </c:catAx>
      <c:valAx>
        <c:axId val="26887600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6887678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6887717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8879528"/>
        <c:crosses val="max"/>
        <c:crossBetween val="between"/>
      </c:valAx>
      <c:catAx>
        <c:axId val="268879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887717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'UN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'UN Dpto'!$N$7:$N$26</c:f>
              <c:strCache>
                <c:ptCount val="20"/>
                <c:pt idx="0">
                  <c:v>La Libertad</c:v>
                </c:pt>
                <c:pt idx="1">
                  <c:v>Junín</c:v>
                </c:pt>
                <c:pt idx="2">
                  <c:v>Loreto</c:v>
                </c:pt>
                <c:pt idx="3">
                  <c:v>Cusco</c:v>
                </c:pt>
                <c:pt idx="4">
                  <c:v>Lima</c:v>
                </c:pt>
                <c:pt idx="5">
                  <c:v>Ancash</c:v>
                </c:pt>
                <c:pt idx="6">
                  <c:v>Ica</c:v>
                </c:pt>
                <c:pt idx="7">
                  <c:v>Amazonas</c:v>
                </c:pt>
                <c:pt idx="8">
                  <c:v>Piura</c:v>
                </c:pt>
                <c:pt idx="9">
                  <c:v>Huancavelica</c:v>
                </c:pt>
                <c:pt idx="10">
                  <c:v>Lambayeque</c:v>
                </c:pt>
                <c:pt idx="11">
                  <c:v>Huánuco</c:v>
                </c:pt>
                <c:pt idx="12">
                  <c:v>Apurímac</c:v>
                </c:pt>
                <c:pt idx="13">
                  <c:v>Ayacucho</c:v>
                </c:pt>
                <c:pt idx="14">
                  <c:v>Cajamarca</c:v>
                </c:pt>
                <c:pt idx="15">
                  <c:v>Provincia Constitucional del Callao</c:v>
                </c:pt>
                <c:pt idx="16">
                  <c:v>Pasco</c:v>
                </c:pt>
                <c:pt idx="17">
                  <c:v>Puno</c:v>
                </c:pt>
                <c:pt idx="18">
                  <c:v>San Martín</c:v>
                </c:pt>
                <c:pt idx="19">
                  <c:v>Tumbes</c:v>
                </c:pt>
              </c:strCache>
            </c:strRef>
          </c:cat>
          <c:val>
            <c:numRef>
              <c:f>'UN Dpto'!$O$7:$O$26</c:f>
              <c:numCache>
                <c:formatCode>#,##0.0</c:formatCode>
                <c:ptCount val="20"/>
                <c:pt idx="0">
                  <c:v>1.0748000000000001E-2</c:v>
                </c:pt>
                <c:pt idx="1">
                  <c:v>2.192564E-2</c:v>
                </c:pt>
                <c:pt idx="2">
                  <c:v>0.1085</c:v>
                </c:pt>
                <c:pt idx="3">
                  <c:v>0.22372434000000002</c:v>
                </c:pt>
                <c:pt idx="4">
                  <c:v>24.397459901867784</c:v>
                </c:pt>
                <c:pt idx="5">
                  <c:v>0.15819859</c:v>
                </c:pt>
                <c:pt idx="6">
                  <c:v>6.8407849999999992E-2</c:v>
                </c:pt>
                <c:pt idx="7">
                  <c:v>1.76907E-2</c:v>
                </c:pt>
                <c:pt idx="8">
                  <c:v>5.7788197882473469E-3</c:v>
                </c:pt>
                <c:pt idx="9">
                  <c:v>2.4813999999999999E-3</c:v>
                </c:pt>
                <c:pt idx="10">
                  <c:v>0.13424649999999999</c:v>
                </c:pt>
                <c:pt idx="11">
                  <c:v>7.4442000000000032E-3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8881096"/>
        <c:axId val="268870120"/>
      </c:barChart>
      <c:lineChart>
        <c:grouping val="standard"/>
        <c:varyColors val="0"/>
        <c:ser>
          <c:idx val="1"/>
          <c:order val="1"/>
          <c:tx>
            <c:strRef>
              <c:f>'UN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'UN Dpto'!$N$7:$N$26</c:f>
              <c:strCache>
                <c:ptCount val="20"/>
                <c:pt idx="0">
                  <c:v>La Libertad</c:v>
                </c:pt>
                <c:pt idx="1">
                  <c:v>Junín</c:v>
                </c:pt>
                <c:pt idx="2">
                  <c:v>Loreto</c:v>
                </c:pt>
                <c:pt idx="3">
                  <c:v>Cusco</c:v>
                </c:pt>
                <c:pt idx="4">
                  <c:v>Lima</c:v>
                </c:pt>
                <c:pt idx="5">
                  <c:v>Ancash</c:v>
                </c:pt>
                <c:pt idx="6">
                  <c:v>Ica</c:v>
                </c:pt>
                <c:pt idx="7">
                  <c:v>Amazonas</c:v>
                </c:pt>
                <c:pt idx="8">
                  <c:v>Piura</c:v>
                </c:pt>
                <c:pt idx="9">
                  <c:v>Huancavelica</c:v>
                </c:pt>
                <c:pt idx="10">
                  <c:v>Lambayeque</c:v>
                </c:pt>
                <c:pt idx="11">
                  <c:v>Huánuco</c:v>
                </c:pt>
                <c:pt idx="12">
                  <c:v>Apurímac</c:v>
                </c:pt>
                <c:pt idx="13">
                  <c:v>Ayacucho</c:v>
                </c:pt>
                <c:pt idx="14">
                  <c:v>Cajamarca</c:v>
                </c:pt>
                <c:pt idx="15">
                  <c:v>Provincia Constitucional del Callao</c:v>
                </c:pt>
                <c:pt idx="16">
                  <c:v>Pasco</c:v>
                </c:pt>
                <c:pt idx="17">
                  <c:v>Puno</c:v>
                </c:pt>
                <c:pt idx="18">
                  <c:v>San Martín</c:v>
                </c:pt>
                <c:pt idx="19">
                  <c:v>Tumbes</c:v>
                </c:pt>
              </c:strCache>
            </c:strRef>
          </c:cat>
          <c:val>
            <c:numRef>
              <c:f>'UN Dpto'!$P$7:$P$26</c:f>
              <c:numCache>
                <c:formatCode>0%</c:formatCode>
                <c:ptCount val="20"/>
                <c:pt idx="0">
                  <c:v>0.23126909669922968</c:v>
                </c:pt>
                <c:pt idx="1">
                  <c:v>0.11583706677937447</c:v>
                </c:pt>
                <c:pt idx="2">
                  <c:v>0.11556002411317001</c:v>
                </c:pt>
                <c:pt idx="3">
                  <c:v>5.442110345817365E-2</c:v>
                </c:pt>
                <c:pt idx="4">
                  <c:v>4.3326982591271969E-2</c:v>
                </c:pt>
                <c:pt idx="5">
                  <c:v>3.9045193363047764E-2</c:v>
                </c:pt>
                <c:pt idx="6">
                  <c:v>3.2420659068591214E-2</c:v>
                </c:pt>
                <c:pt idx="7">
                  <c:v>5.3634121229540104E-3</c:v>
                </c:pt>
                <c:pt idx="8">
                  <c:v>3.4554280064311277E-3</c:v>
                </c:pt>
                <c:pt idx="9">
                  <c:v>1.6822275312053409E-3</c:v>
                </c:pt>
                <c:pt idx="10">
                  <c:v>9.5890357142857134E-4</c:v>
                </c:pt>
                <c:pt idx="11">
                  <c:v>3.2387376728206722E-4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877568"/>
        <c:axId val="268870904"/>
      </c:lineChart>
      <c:catAx>
        <c:axId val="268881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68870120"/>
        <c:crosses val="autoZero"/>
        <c:auto val="1"/>
        <c:lblAlgn val="ctr"/>
        <c:lblOffset val="100"/>
        <c:noMultiLvlLbl val="0"/>
      </c:catAx>
      <c:valAx>
        <c:axId val="26887012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6888109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6887090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8877568"/>
        <c:crosses val="max"/>
        <c:crossBetween val="between"/>
      </c:valAx>
      <c:catAx>
        <c:axId val="268877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887090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'FA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'FA Dpto'!$O$7</c:f>
              <c:numCache>
                <c:formatCode>#,##0.0</c:formatCode>
                <c:ptCount val="1"/>
                <c:pt idx="0">
                  <c:v>2.3723385291691717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8877960"/>
        <c:axId val="268878352"/>
      </c:barChart>
      <c:lineChart>
        <c:grouping val="standard"/>
        <c:varyColors val="0"/>
        <c:ser>
          <c:idx val="1"/>
          <c:order val="1"/>
          <c:tx>
            <c:strRef>
              <c:f>'FA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'FA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'FA Dpto'!$P$7</c:f>
              <c:numCache>
                <c:formatCode>0%</c:formatCode>
                <c:ptCount val="1"/>
                <c:pt idx="0">
                  <c:v>0.11854173543567174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878744"/>
        <c:axId val="268881488"/>
      </c:lineChart>
      <c:catAx>
        <c:axId val="268877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68878352"/>
        <c:crosses val="autoZero"/>
        <c:auto val="1"/>
        <c:lblAlgn val="ctr"/>
        <c:lblOffset val="100"/>
        <c:noMultiLvlLbl val="0"/>
      </c:catAx>
      <c:valAx>
        <c:axId val="26887835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6887796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6888148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8878744"/>
        <c:crosses val="max"/>
        <c:crossBetween val="between"/>
      </c:valAx>
      <c:catAx>
        <c:axId val="268878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888148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'CANCER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'CANCER Dpto'!$N$7:$N$32</c:f>
              <c:strCache>
                <c:ptCount val="26"/>
                <c:pt idx="0">
                  <c:v>Apurímac</c:v>
                </c:pt>
                <c:pt idx="1">
                  <c:v>Ancash</c:v>
                </c:pt>
                <c:pt idx="2">
                  <c:v>Ucayali</c:v>
                </c:pt>
                <c:pt idx="3">
                  <c:v>Moquegua</c:v>
                </c:pt>
                <c:pt idx="4">
                  <c:v>Provincia Constitucional del Callao</c:v>
                </c:pt>
                <c:pt idx="5">
                  <c:v>Pasco</c:v>
                </c:pt>
                <c:pt idx="6">
                  <c:v>Ayacucho</c:v>
                </c:pt>
                <c:pt idx="7">
                  <c:v>Huánuco</c:v>
                </c:pt>
                <c:pt idx="8">
                  <c:v>Amazonas</c:v>
                </c:pt>
                <c:pt idx="9">
                  <c:v>San Martín</c:v>
                </c:pt>
                <c:pt idx="10">
                  <c:v>Cusco</c:v>
                </c:pt>
                <c:pt idx="11">
                  <c:v>Cajamarca</c:v>
                </c:pt>
                <c:pt idx="12">
                  <c:v>Huancavelica</c:v>
                </c:pt>
                <c:pt idx="13">
                  <c:v>Tacna</c:v>
                </c:pt>
                <c:pt idx="14">
                  <c:v>Loreto</c:v>
                </c:pt>
                <c:pt idx="15">
                  <c:v>Arequipa</c:v>
                </c:pt>
                <c:pt idx="16">
                  <c:v>Ica</c:v>
                </c:pt>
                <c:pt idx="17">
                  <c:v>Puno</c:v>
                </c:pt>
                <c:pt idx="18">
                  <c:v>La Libertad</c:v>
                </c:pt>
                <c:pt idx="19">
                  <c:v>Madre de Dios</c:v>
                </c:pt>
                <c:pt idx="20">
                  <c:v>Lambayeque</c:v>
                </c:pt>
                <c:pt idx="21">
                  <c:v>Piura</c:v>
                </c:pt>
                <c:pt idx="22">
                  <c:v>Embajadas en el Exterior</c:v>
                </c:pt>
                <c:pt idx="23">
                  <c:v>Tumbes</c:v>
                </c:pt>
                <c:pt idx="24">
                  <c:v>Lima</c:v>
                </c:pt>
                <c:pt idx="25">
                  <c:v>Junín</c:v>
                </c:pt>
              </c:strCache>
            </c:strRef>
          </c:cat>
          <c:val>
            <c:numRef>
              <c:f>'CANCER Dpto'!$O$7:$O$32</c:f>
              <c:numCache>
                <c:formatCode>#,##0.0</c:formatCode>
                <c:ptCount val="26"/>
                <c:pt idx="0">
                  <c:v>2.4156227116237177</c:v>
                </c:pt>
                <c:pt idx="1">
                  <c:v>2.0024553012992854</c:v>
                </c:pt>
                <c:pt idx="2">
                  <c:v>1.0539836213423828</c:v>
                </c:pt>
                <c:pt idx="3">
                  <c:v>0.36719642963683297</c:v>
                </c:pt>
                <c:pt idx="4">
                  <c:v>4.2805911380534649</c:v>
                </c:pt>
                <c:pt idx="5">
                  <c:v>0.31523683010819031</c:v>
                </c:pt>
                <c:pt idx="6">
                  <c:v>2.4432496007505282</c:v>
                </c:pt>
                <c:pt idx="7">
                  <c:v>1.2904018399992205</c:v>
                </c:pt>
                <c:pt idx="8">
                  <c:v>0.32037566997584277</c:v>
                </c:pt>
                <c:pt idx="9">
                  <c:v>2.1688895799145333</c:v>
                </c:pt>
                <c:pt idx="10">
                  <c:v>2.1964691452477556</c:v>
                </c:pt>
                <c:pt idx="11">
                  <c:v>3.4234228287740329</c:v>
                </c:pt>
                <c:pt idx="12">
                  <c:v>0.77893149001148743</c:v>
                </c:pt>
                <c:pt idx="13">
                  <c:v>1.6054563336237331</c:v>
                </c:pt>
                <c:pt idx="14">
                  <c:v>1.6694999334237375</c:v>
                </c:pt>
                <c:pt idx="15">
                  <c:v>4.3071881751080525</c:v>
                </c:pt>
                <c:pt idx="16">
                  <c:v>1.4980662995970349</c:v>
                </c:pt>
                <c:pt idx="17">
                  <c:v>1.6740436983076981</c:v>
                </c:pt>
                <c:pt idx="18">
                  <c:v>4.5193359335521768</c:v>
                </c:pt>
                <c:pt idx="19">
                  <c:v>0.28173035068398011</c:v>
                </c:pt>
                <c:pt idx="20">
                  <c:v>3.7630311528704703</c:v>
                </c:pt>
                <c:pt idx="21">
                  <c:v>1.8785858093263255</c:v>
                </c:pt>
                <c:pt idx="22">
                  <c:v>1.4096673400000002</c:v>
                </c:pt>
                <c:pt idx="23">
                  <c:v>0.70994863909146022</c:v>
                </c:pt>
                <c:pt idx="24">
                  <c:v>47.607400676101321</c:v>
                </c:pt>
                <c:pt idx="25">
                  <c:v>3.9064602503849324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917272"/>
        <c:axId val="257915704"/>
      </c:barChart>
      <c:lineChart>
        <c:grouping val="standard"/>
        <c:varyColors val="0"/>
        <c:ser>
          <c:idx val="1"/>
          <c:order val="1"/>
          <c:tx>
            <c:strRef>
              <c:f>'CANCER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'CANCER Dpto'!$N$7:$N$32</c:f>
              <c:strCache>
                <c:ptCount val="26"/>
                <c:pt idx="0">
                  <c:v>Apurímac</c:v>
                </c:pt>
                <c:pt idx="1">
                  <c:v>Ancash</c:v>
                </c:pt>
                <c:pt idx="2">
                  <c:v>Ucayali</c:v>
                </c:pt>
                <c:pt idx="3">
                  <c:v>Moquegua</c:v>
                </c:pt>
                <c:pt idx="4">
                  <c:v>Provincia Constitucional del Callao</c:v>
                </c:pt>
                <c:pt idx="5">
                  <c:v>Pasco</c:v>
                </c:pt>
                <c:pt idx="6">
                  <c:v>Ayacucho</c:v>
                </c:pt>
                <c:pt idx="7">
                  <c:v>Huánuco</c:v>
                </c:pt>
                <c:pt idx="8">
                  <c:v>Amazonas</c:v>
                </c:pt>
                <c:pt idx="9">
                  <c:v>San Martín</c:v>
                </c:pt>
                <c:pt idx="10">
                  <c:v>Cusco</c:v>
                </c:pt>
                <c:pt idx="11">
                  <c:v>Cajamarca</c:v>
                </c:pt>
                <c:pt idx="12">
                  <c:v>Huancavelica</c:v>
                </c:pt>
                <c:pt idx="13">
                  <c:v>Tacna</c:v>
                </c:pt>
                <c:pt idx="14">
                  <c:v>Loreto</c:v>
                </c:pt>
                <c:pt idx="15">
                  <c:v>Arequipa</c:v>
                </c:pt>
                <c:pt idx="16">
                  <c:v>Ica</c:v>
                </c:pt>
                <c:pt idx="17">
                  <c:v>Puno</c:v>
                </c:pt>
                <c:pt idx="18">
                  <c:v>La Libertad</c:v>
                </c:pt>
                <c:pt idx="19">
                  <c:v>Madre de Dios</c:v>
                </c:pt>
                <c:pt idx="20">
                  <c:v>Lambayeque</c:v>
                </c:pt>
                <c:pt idx="21">
                  <c:v>Piura</c:v>
                </c:pt>
                <c:pt idx="22">
                  <c:v>Embajadas en el Exterior</c:v>
                </c:pt>
                <c:pt idx="23">
                  <c:v>Tumbes</c:v>
                </c:pt>
                <c:pt idx="24">
                  <c:v>Lima</c:v>
                </c:pt>
                <c:pt idx="25">
                  <c:v>Junín</c:v>
                </c:pt>
              </c:strCache>
            </c:strRef>
          </c:cat>
          <c:val>
            <c:numRef>
              <c:f>'CANCER Dpto'!$P$7:$P$32</c:f>
              <c:numCache>
                <c:formatCode>0%</c:formatCode>
                <c:ptCount val="26"/>
                <c:pt idx="0">
                  <c:v>0.40014622056597693</c:v>
                </c:pt>
                <c:pt idx="1">
                  <c:v>0.39848445195359944</c:v>
                </c:pt>
                <c:pt idx="2">
                  <c:v>0.34394935751362621</c:v>
                </c:pt>
                <c:pt idx="3">
                  <c:v>0.33076408836029947</c:v>
                </c:pt>
                <c:pt idx="4">
                  <c:v>0.31840986782931702</c:v>
                </c:pt>
                <c:pt idx="5">
                  <c:v>0.31254674031430507</c:v>
                </c:pt>
                <c:pt idx="6">
                  <c:v>0.30963143059572529</c:v>
                </c:pt>
                <c:pt idx="7">
                  <c:v>0.30656212589964493</c:v>
                </c:pt>
                <c:pt idx="8">
                  <c:v>0.30016468147789194</c:v>
                </c:pt>
                <c:pt idx="9">
                  <c:v>0.28553650154749621</c:v>
                </c:pt>
                <c:pt idx="10">
                  <c:v>0.28348051923258188</c:v>
                </c:pt>
                <c:pt idx="11">
                  <c:v>0.27741652408781148</c:v>
                </c:pt>
                <c:pt idx="12">
                  <c:v>0.27634972348813386</c:v>
                </c:pt>
                <c:pt idx="13">
                  <c:v>0.27546391901427614</c:v>
                </c:pt>
                <c:pt idx="14">
                  <c:v>0.25764639330124561</c:v>
                </c:pt>
                <c:pt idx="15">
                  <c:v>0.24989772308318509</c:v>
                </c:pt>
                <c:pt idx="16">
                  <c:v>0.24823328846613613</c:v>
                </c:pt>
                <c:pt idx="17">
                  <c:v>0.24545328691460205</c:v>
                </c:pt>
                <c:pt idx="18">
                  <c:v>0.23995828431972327</c:v>
                </c:pt>
                <c:pt idx="19">
                  <c:v>0.21905431190687358</c:v>
                </c:pt>
                <c:pt idx="20">
                  <c:v>0.21452852646349488</c:v>
                </c:pt>
                <c:pt idx="21">
                  <c:v>0.20906549481002898</c:v>
                </c:pt>
                <c:pt idx="22">
                  <c:v>0.17159675471698116</c:v>
                </c:pt>
                <c:pt idx="23">
                  <c:v>0.1552126335371124</c:v>
                </c:pt>
                <c:pt idx="24">
                  <c:v>0.14456549814320174</c:v>
                </c:pt>
                <c:pt idx="25">
                  <c:v>4.5276628881805572E-2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917664"/>
        <c:axId val="257916096"/>
      </c:lineChart>
      <c:catAx>
        <c:axId val="257917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57915704"/>
        <c:crosses val="autoZero"/>
        <c:auto val="1"/>
        <c:lblAlgn val="ctr"/>
        <c:lblOffset val="100"/>
        <c:noMultiLvlLbl val="0"/>
      </c:catAx>
      <c:valAx>
        <c:axId val="25791570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5791727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5791609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57917664"/>
        <c:crosses val="max"/>
        <c:crossBetween val="between"/>
      </c:valAx>
      <c:catAx>
        <c:axId val="257917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791609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'AHR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'AHR Dpto'!$N$7:$N$28</c:f>
              <c:strCache>
                <c:ptCount val="22"/>
                <c:pt idx="0">
                  <c:v>Huánuco</c:v>
                </c:pt>
                <c:pt idx="1">
                  <c:v>Junín</c:v>
                </c:pt>
                <c:pt idx="2">
                  <c:v>San Martín</c:v>
                </c:pt>
                <c:pt idx="3">
                  <c:v>Amazonas</c:v>
                </c:pt>
                <c:pt idx="4">
                  <c:v>Lima</c:v>
                </c:pt>
                <c:pt idx="5">
                  <c:v>Cusco</c:v>
                </c:pt>
                <c:pt idx="6">
                  <c:v>Ayacucho</c:v>
                </c:pt>
                <c:pt idx="7">
                  <c:v>Huancavelica</c:v>
                </c:pt>
                <c:pt idx="8">
                  <c:v>Ancash</c:v>
                </c:pt>
                <c:pt idx="9">
                  <c:v>Loreto</c:v>
                </c:pt>
                <c:pt idx="10">
                  <c:v>Cajamarca</c:v>
                </c:pt>
                <c:pt idx="11">
                  <c:v>Apurímac</c:v>
                </c:pt>
                <c:pt idx="12">
                  <c:v>Arequipa</c:v>
                </c:pt>
                <c:pt idx="13">
                  <c:v>Ica</c:v>
                </c:pt>
                <c:pt idx="14">
                  <c:v>La Libertad</c:v>
                </c:pt>
                <c:pt idx="15">
                  <c:v>Lambayeque</c:v>
                </c:pt>
                <c:pt idx="16">
                  <c:v>Moquegua</c:v>
                </c:pt>
                <c:pt idx="17">
                  <c:v>Pasco</c:v>
                </c:pt>
                <c:pt idx="18">
                  <c:v>Piura</c:v>
                </c:pt>
                <c:pt idx="19">
                  <c:v>Puno</c:v>
                </c:pt>
                <c:pt idx="20">
                  <c:v>Tacna</c:v>
                </c:pt>
                <c:pt idx="21">
                  <c:v>Ucayali</c:v>
                </c:pt>
              </c:strCache>
            </c:strRef>
          </c:cat>
          <c:val>
            <c:numRef>
              <c:f>'AHR Dpto'!$O$7:$O$28</c:f>
              <c:numCache>
                <c:formatCode>#,##0.0</c:formatCode>
                <c:ptCount val="22"/>
                <c:pt idx="0">
                  <c:v>4.3145884000000008</c:v>
                </c:pt>
                <c:pt idx="1">
                  <c:v>1.8854932799999999</c:v>
                </c:pt>
                <c:pt idx="2">
                  <c:v>1.7054606799999998</c:v>
                </c:pt>
                <c:pt idx="3">
                  <c:v>1.2823976699999999</c:v>
                </c:pt>
                <c:pt idx="4">
                  <c:v>7.4518056711358067</c:v>
                </c:pt>
                <c:pt idx="5">
                  <c:v>1.8716868899999999</c:v>
                </c:pt>
                <c:pt idx="6">
                  <c:v>0.86469793999999989</c:v>
                </c:pt>
                <c:pt idx="7">
                  <c:v>0.18083026000000002</c:v>
                </c:pt>
                <c:pt idx="8">
                  <c:v>2.5149970000000001E-2</c:v>
                </c:pt>
                <c:pt idx="9">
                  <c:v>2.099985E-2</c:v>
                </c:pt>
                <c:pt idx="10">
                  <c:v>8.4573300000000007E-3</c:v>
                </c:pt>
                <c:pt idx="11">
                  <c:v>8.3205300000000013E-3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8869728"/>
        <c:axId val="268870512"/>
      </c:barChart>
      <c:lineChart>
        <c:grouping val="standard"/>
        <c:varyColors val="0"/>
        <c:ser>
          <c:idx val="1"/>
          <c:order val="1"/>
          <c:tx>
            <c:strRef>
              <c:f>'AHR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'AHR Dpto'!$N$7:$N$28</c:f>
              <c:strCache>
                <c:ptCount val="22"/>
                <c:pt idx="0">
                  <c:v>Huánuco</c:v>
                </c:pt>
                <c:pt idx="1">
                  <c:v>Junín</c:v>
                </c:pt>
                <c:pt idx="2">
                  <c:v>San Martín</c:v>
                </c:pt>
                <c:pt idx="3">
                  <c:v>Amazonas</c:v>
                </c:pt>
                <c:pt idx="4">
                  <c:v>Lima</c:v>
                </c:pt>
                <c:pt idx="5">
                  <c:v>Cusco</c:v>
                </c:pt>
                <c:pt idx="6">
                  <c:v>Ayacucho</c:v>
                </c:pt>
                <c:pt idx="7">
                  <c:v>Huancavelica</c:v>
                </c:pt>
                <c:pt idx="8">
                  <c:v>Ancash</c:v>
                </c:pt>
                <c:pt idx="9">
                  <c:v>Loreto</c:v>
                </c:pt>
                <c:pt idx="10">
                  <c:v>Cajamarca</c:v>
                </c:pt>
                <c:pt idx="11">
                  <c:v>Apurímac</c:v>
                </c:pt>
                <c:pt idx="12">
                  <c:v>Arequipa</c:v>
                </c:pt>
                <c:pt idx="13">
                  <c:v>Ica</c:v>
                </c:pt>
                <c:pt idx="14">
                  <c:v>La Libertad</c:v>
                </c:pt>
                <c:pt idx="15">
                  <c:v>Lambayeque</c:v>
                </c:pt>
                <c:pt idx="16">
                  <c:v>Moquegua</c:v>
                </c:pt>
                <c:pt idx="17">
                  <c:v>Pasco</c:v>
                </c:pt>
                <c:pt idx="18">
                  <c:v>Piura</c:v>
                </c:pt>
                <c:pt idx="19">
                  <c:v>Puno</c:v>
                </c:pt>
                <c:pt idx="20">
                  <c:v>Tacna</c:v>
                </c:pt>
                <c:pt idx="21">
                  <c:v>Ucayali</c:v>
                </c:pt>
              </c:strCache>
            </c:strRef>
          </c:cat>
          <c:val>
            <c:numRef>
              <c:f>'AHR Dpto'!$P$7:$P$28</c:f>
              <c:numCache>
                <c:formatCode>0%</c:formatCode>
                <c:ptCount val="22"/>
                <c:pt idx="0">
                  <c:v>0.59328366325939497</c:v>
                </c:pt>
                <c:pt idx="1">
                  <c:v>0.39672854644076094</c:v>
                </c:pt>
                <c:pt idx="2">
                  <c:v>0.34120958033755217</c:v>
                </c:pt>
                <c:pt idx="3">
                  <c:v>0.13144878679745012</c:v>
                </c:pt>
                <c:pt idx="4">
                  <c:v>6.9409073453059716E-2</c:v>
                </c:pt>
                <c:pt idx="5">
                  <c:v>4.6163073426117224E-2</c:v>
                </c:pt>
                <c:pt idx="6">
                  <c:v>3.0171598189560223E-2</c:v>
                </c:pt>
                <c:pt idx="7">
                  <c:v>9.5749786253722328E-3</c:v>
                </c:pt>
                <c:pt idx="8">
                  <c:v>7.482794016137862E-3</c:v>
                </c:pt>
                <c:pt idx="9">
                  <c:v>2.5804079285443073E-3</c:v>
                </c:pt>
                <c:pt idx="10">
                  <c:v>1.4694193908880095E-3</c:v>
                </c:pt>
                <c:pt idx="11">
                  <c:v>6.4152788020538397E-4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872080"/>
        <c:axId val="268871688"/>
      </c:lineChart>
      <c:catAx>
        <c:axId val="268869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68870512"/>
        <c:crosses val="autoZero"/>
        <c:auto val="1"/>
        <c:lblAlgn val="ctr"/>
        <c:lblOffset val="100"/>
        <c:noMultiLvlLbl val="0"/>
      </c:catAx>
      <c:valAx>
        <c:axId val="26887051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6886972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6887168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8872080"/>
        <c:crosses val="max"/>
        <c:crossBetween val="between"/>
      </c:valAx>
      <c:catAx>
        <c:axId val="268872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887168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'SRAO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'SRAO Dpto'!$N$7:$N$22</c:f>
              <c:strCache>
                <c:ptCount val="16"/>
                <c:pt idx="0">
                  <c:v>San Martín</c:v>
                </c:pt>
                <c:pt idx="1">
                  <c:v>Cusco</c:v>
                </c:pt>
                <c:pt idx="2">
                  <c:v>Piura</c:v>
                </c:pt>
                <c:pt idx="3">
                  <c:v>Arequipa</c:v>
                </c:pt>
                <c:pt idx="4">
                  <c:v>Tacna</c:v>
                </c:pt>
                <c:pt idx="5">
                  <c:v>La Libertad</c:v>
                </c:pt>
                <c:pt idx="6">
                  <c:v>Lambayeque</c:v>
                </c:pt>
                <c:pt idx="7">
                  <c:v>Ancash</c:v>
                </c:pt>
                <c:pt idx="8">
                  <c:v>Ica</c:v>
                </c:pt>
                <c:pt idx="9">
                  <c:v>Loreto</c:v>
                </c:pt>
                <c:pt idx="10">
                  <c:v>Junín</c:v>
                </c:pt>
                <c:pt idx="11">
                  <c:v>Lima</c:v>
                </c:pt>
                <c:pt idx="12">
                  <c:v>Ucayali</c:v>
                </c:pt>
                <c:pt idx="13">
                  <c:v>Amazonas</c:v>
                </c:pt>
                <c:pt idx="14">
                  <c:v>Cajamarca</c:v>
                </c:pt>
                <c:pt idx="15">
                  <c:v>Puno</c:v>
                </c:pt>
              </c:strCache>
            </c:strRef>
          </c:cat>
          <c:val>
            <c:numRef>
              <c:f>'SRAO Dpto'!$O$7:$O$22</c:f>
              <c:numCache>
                <c:formatCode>#,##0.0</c:formatCode>
                <c:ptCount val="16"/>
                <c:pt idx="0">
                  <c:v>3.3765310626009866</c:v>
                </c:pt>
                <c:pt idx="1">
                  <c:v>4.5345800718387874</c:v>
                </c:pt>
                <c:pt idx="2">
                  <c:v>4.7623028121901312</c:v>
                </c:pt>
                <c:pt idx="3">
                  <c:v>5.4592485603910177</c:v>
                </c:pt>
                <c:pt idx="4">
                  <c:v>4.0863816603766443</c:v>
                </c:pt>
                <c:pt idx="5">
                  <c:v>5.1066293408254815</c:v>
                </c:pt>
                <c:pt idx="6">
                  <c:v>4.7838884745238293</c:v>
                </c:pt>
                <c:pt idx="7">
                  <c:v>2.947073788161676</c:v>
                </c:pt>
                <c:pt idx="8">
                  <c:v>3.4145655343263561</c:v>
                </c:pt>
                <c:pt idx="9">
                  <c:v>1.8169843883126138</c:v>
                </c:pt>
                <c:pt idx="10">
                  <c:v>3.8342449452392104</c:v>
                </c:pt>
                <c:pt idx="11">
                  <c:v>55.555062976214799</c:v>
                </c:pt>
                <c:pt idx="12">
                  <c:v>1.4538527042662528</c:v>
                </c:pt>
                <c:pt idx="13">
                  <c:v>8.2882479999999994E-2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8875608"/>
        <c:axId val="268872864"/>
      </c:barChart>
      <c:lineChart>
        <c:grouping val="standard"/>
        <c:varyColors val="0"/>
        <c:ser>
          <c:idx val="1"/>
          <c:order val="1"/>
          <c:tx>
            <c:strRef>
              <c:f>'SRAO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'SRAO Dpto'!$N$7:$N$22</c:f>
              <c:strCache>
                <c:ptCount val="16"/>
                <c:pt idx="0">
                  <c:v>San Martín</c:v>
                </c:pt>
                <c:pt idx="1">
                  <c:v>Cusco</c:v>
                </c:pt>
                <c:pt idx="2">
                  <c:v>Piura</c:v>
                </c:pt>
                <c:pt idx="3">
                  <c:v>Arequipa</c:v>
                </c:pt>
                <c:pt idx="4">
                  <c:v>Tacna</c:v>
                </c:pt>
                <c:pt idx="5">
                  <c:v>La Libertad</c:v>
                </c:pt>
                <c:pt idx="6">
                  <c:v>Lambayeque</c:v>
                </c:pt>
                <c:pt idx="7">
                  <c:v>Ancash</c:v>
                </c:pt>
                <c:pt idx="8">
                  <c:v>Ica</c:v>
                </c:pt>
                <c:pt idx="9">
                  <c:v>Loreto</c:v>
                </c:pt>
                <c:pt idx="10">
                  <c:v>Junín</c:v>
                </c:pt>
                <c:pt idx="11">
                  <c:v>Lima</c:v>
                </c:pt>
                <c:pt idx="12">
                  <c:v>Ucayali</c:v>
                </c:pt>
                <c:pt idx="13">
                  <c:v>Amazonas</c:v>
                </c:pt>
                <c:pt idx="14">
                  <c:v>Cajamarca</c:v>
                </c:pt>
                <c:pt idx="15">
                  <c:v>Puno</c:v>
                </c:pt>
              </c:strCache>
            </c:strRef>
          </c:cat>
          <c:val>
            <c:numRef>
              <c:f>'SRAO Dpto'!$P$7:$P$22</c:f>
              <c:numCache>
                <c:formatCode>0%</c:formatCode>
                <c:ptCount val="16"/>
                <c:pt idx="0">
                  <c:v>0.24001815936597021</c:v>
                </c:pt>
                <c:pt idx="1">
                  <c:v>0.21974621598506827</c:v>
                </c:pt>
                <c:pt idx="2">
                  <c:v>0.21097644883427116</c:v>
                </c:pt>
                <c:pt idx="3">
                  <c:v>0.1923763907720277</c:v>
                </c:pt>
                <c:pt idx="4">
                  <c:v>0.19106932346252636</c:v>
                </c:pt>
                <c:pt idx="5">
                  <c:v>0.18967008347038328</c:v>
                </c:pt>
                <c:pt idx="6">
                  <c:v>0.18291843355018811</c:v>
                </c:pt>
                <c:pt idx="7">
                  <c:v>0.17903781449824166</c:v>
                </c:pt>
                <c:pt idx="8">
                  <c:v>0.17634147266944808</c:v>
                </c:pt>
                <c:pt idx="9">
                  <c:v>0.17611796499250873</c:v>
                </c:pt>
                <c:pt idx="10">
                  <c:v>0.17104768558533118</c:v>
                </c:pt>
                <c:pt idx="11">
                  <c:v>0.15965094218566964</c:v>
                </c:pt>
                <c:pt idx="12">
                  <c:v>0.15063651976006923</c:v>
                </c:pt>
                <c:pt idx="13">
                  <c:v>0.13807510274526003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873648"/>
        <c:axId val="268873256"/>
      </c:lineChart>
      <c:catAx>
        <c:axId val="268875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68872864"/>
        <c:crosses val="autoZero"/>
        <c:auto val="1"/>
        <c:lblAlgn val="ctr"/>
        <c:lblOffset val="100"/>
        <c:noMultiLvlLbl val="0"/>
      </c:catAx>
      <c:valAx>
        <c:axId val="26887286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6887560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6887325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8873648"/>
        <c:crosses val="max"/>
        <c:crossBetween val="between"/>
      </c:valAx>
      <c:catAx>
        <c:axId val="268873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887325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'PC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'PC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'PC Dpto'!$O$7</c:f>
              <c:numCache>
                <c:formatCode>#,##0.0</c:formatCode>
                <c:ptCount val="1"/>
                <c:pt idx="0">
                  <c:v>5.1587537277963644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8876392"/>
        <c:axId val="268874824"/>
      </c:barChart>
      <c:lineChart>
        <c:grouping val="standard"/>
        <c:varyColors val="0"/>
        <c:ser>
          <c:idx val="1"/>
          <c:order val="1"/>
          <c:tx>
            <c:strRef>
              <c:f>'PC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'PC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'PC Dpto'!$P$7</c:f>
              <c:numCache>
                <c:formatCode>0%</c:formatCode>
                <c:ptCount val="1"/>
                <c:pt idx="0">
                  <c:v>0.1660268388582358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883448"/>
        <c:axId val="268875216"/>
      </c:lineChart>
      <c:catAx>
        <c:axId val="268876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68874824"/>
        <c:crosses val="autoZero"/>
        <c:auto val="1"/>
        <c:lblAlgn val="ctr"/>
        <c:lblOffset val="100"/>
        <c:noMultiLvlLbl val="0"/>
      </c:catAx>
      <c:valAx>
        <c:axId val="26887482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6887639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6887521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8883448"/>
        <c:crosses val="max"/>
        <c:crossBetween val="between"/>
      </c:valAx>
      <c:catAx>
        <c:axId val="268883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887521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'AEQW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'AEQW Dpto'!$N$7:$N$30</c:f>
              <c:strCache>
                <c:ptCount val="24"/>
                <c:pt idx="0">
                  <c:v>Lima</c:v>
                </c:pt>
                <c:pt idx="1">
                  <c:v>Moquegua</c:v>
                </c:pt>
                <c:pt idx="2">
                  <c:v>Ica</c:v>
                </c:pt>
                <c:pt idx="3">
                  <c:v>Lambayeque</c:v>
                </c:pt>
                <c:pt idx="4">
                  <c:v>San Martín</c:v>
                </c:pt>
                <c:pt idx="5">
                  <c:v>Apurímac</c:v>
                </c:pt>
                <c:pt idx="6">
                  <c:v>Ancash</c:v>
                </c:pt>
                <c:pt idx="7">
                  <c:v>Cajamarca</c:v>
                </c:pt>
                <c:pt idx="8">
                  <c:v>Junín</c:v>
                </c:pt>
                <c:pt idx="9">
                  <c:v>Pasco</c:v>
                </c:pt>
                <c:pt idx="10">
                  <c:v>Tacna</c:v>
                </c:pt>
                <c:pt idx="11">
                  <c:v>Amazonas</c:v>
                </c:pt>
                <c:pt idx="12">
                  <c:v>Huánuco</c:v>
                </c:pt>
                <c:pt idx="13">
                  <c:v>Puno</c:v>
                </c:pt>
                <c:pt idx="14">
                  <c:v>Piura</c:v>
                </c:pt>
                <c:pt idx="15">
                  <c:v>Tumbes</c:v>
                </c:pt>
                <c:pt idx="16">
                  <c:v>Ayacucho</c:v>
                </c:pt>
                <c:pt idx="17">
                  <c:v>Ucayali</c:v>
                </c:pt>
                <c:pt idx="18">
                  <c:v>Arequipa</c:v>
                </c:pt>
                <c:pt idx="19">
                  <c:v>Loreto</c:v>
                </c:pt>
                <c:pt idx="20">
                  <c:v>Madre de Dios</c:v>
                </c:pt>
                <c:pt idx="21">
                  <c:v>La Libertad</c:v>
                </c:pt>
                <c:pt idx="22">
                  <c:v>Huancavelica</c:v>
                </c:pt>
                <c:pt idx="23">
                  <c:v>Cusco</c:v>
                </c:pt>
              </c:strCache>
            </c:strRef>
          </c:cat>
          <c:val>
            <c:numRef>
              <c:f>'AEQW Dpto'!$O$7:$O$30</c:f>
              <c:numCache>
                <c:formatCode>#,##0.0</c:formatCode>
                <c:ptCount val="24"/>
                <c:pt idx="0">
                  <c:v>15.955503599134106</c:v>
                </c:pt>
                <c:pt idx="1">
                  <c:v>0.13170302909301995</c:v>
                </c:pt>
                <c:pt idx="2">
                  <c:v>0.38594853389025308</c:v>
                </c:pt>
                <c:pt idx="3">
                  <c:v>0.52612706154484068</c:v>
                </c:pt>
                <c:pt idx="4">
                  <c:v>0.70596536255767839</c:v>
                </c:pt>
                <c:pt idx="5">
                  <c:v>0.76092985125061796</c:v>
                </c:pt>
                <c:pt idx="6">
                  <c:v>0.7636713801371604</c:v>
                </c:pt>
                <c:pt idx="7">
                  <c:v>1.3302479306712045</c:v>
                </c:pt>
                <c:pt idx="8">
                  <c:v>0.73658266449572118</c:v>
                </c:pt>
                <c:pt idx="9">
                  <c:v>0.29319415151262657</c:v>
                </c:pt>
                <c:pt idx="10">
                  <c:v>0.1024593598391977</c:v>
                </c:pt>
                <c:pt idx="11">
                  <c:v>0.52151988232140978</c:v>
                </c:pt>
                <c:pt idx="12">
                  <c:v>0.89104122202248859</c:v>
                </c:pt>
                <c:pt idx="13">
                  <c:v>0.93642054025576416</c:v>
                </c:pt>
                <c:pt idx="14">
                  <c:v>0.7196690501546017</c:v>
                </c:pt>
                <c:pt idx="15">
                  <c:v>0.12419820144237875</c:v>
                </c:pt>
                <c:pt idx="16">
                  <c:v>0.61873573543735627</c:v>
                </c:pt>
                <c:pt idx="17">
                  <c:v>0.35175926042278394</c:v>
                </c:pt>
                <c:pt idx="18">
                  <c:v>0.30585869116718112</c:v>
                </c:pt>
                <c:pt idx="19">
                  <c:v>0.97082196574328727</c:v>
                </c:pt>
                <c:pt idx="20">
                  <c:v>7.8799649217741935E-2</c:v>
                </c:pt>
                <c:pt idx="21">
                  <c:v>0.65830032173363695</c:v>
                </c:pt>
                <c:pt idx="22">
                  <c:v>0.51610476640575875</c:v>
                </c:pt>
                <c:pt idx="23">
                  <c:v>0.64500807354770184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8884624"/>
        <c:axId val="268885016"/>
      </c:barChart>
      <c:lineChart>
        <c:grouping val="standard"/>
        <c:varyColors val="0"/>
        <c:ser>
          <c:idx val="1"/>
          <c:order val="1"/>
          <c:tx>
            <c:strRef>
              <c:f>'AEQW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'AEQW Dpto'!$N$7:$N$30</c:f>
              <c:strCache>
                <c:ptCount val="24"/>
                <c:pt idx="0">
                  <c:v>Lima</c:v>
                </c:pt>
                <c:pt idx="1">
                  <c:v>Moquegua</c:v>
                </c:pt>
                <c:pt idx="2">
                  <c:v>Ica</c:v>
                </c:pt>
                <c:pt idx="3">
                  <c:v>Lambayeque</c:v>
                </c:pt>
                <c:pt idx="4">
                  <c:v>San Martín</c:v>
                </c:pt>
                <c:pt idx="5">
                  <c:v>Apurímac</c:v>
                </c:pt>
                <c:pt idx="6">
                  <c:v>Ancash</c:v>
                </c:pt>
                <c:pt idx="7">
                  <c:v>Cajamarca</c:v>
                </c:pt>
                <c:pt idx="8">
                  <c:v>Junín</c:v>
                </c:pt>
                <c:pt idx="9">
                  <c:v>Pasco</c:v>
                </c:pt>
                <c:pt idx="10">
                  <c:v>Tacna</c:v>
                </c:pt>
                <c:pt idx="11">
                  <c:v>Amazonas</c:v>
                </c:pt>
                <c:pt idx="12">
                  <c:v>Huánuco</c:v>
                </c:pt>
                <c:pt idx="13">
                  <c:v>Puno</c:v>
                </c:pt>
                <c:pt idx="14">
                  <c:v>Piura</c:v>
                </c:pt>
                <c:pt idx="15">
                  <c:v>Tumbes</c:v>
                </c:pt>
                <c:pt idx="16">
                  <c:v>Ayacucho</c:v>
                </c:pt>
                <c:pt idx="17">
                  <c:v>Ucayali</c:v>
                </c:pt>
                <c:pt idx="18">
                  <c:v>Arequipa</c:v>
                </c:pt>
                <c:pt idx="19">
                  <c:v>Loreto</c:v>
                </c:pt>
                <c:pt idx="20">
                  <c:v>Madre de Dios</c:v>
                </c:pt>
                <c:pt idx="21">
                  <c:v>La Libertad</c:v>
                </c:pt>
                <c:pt idx="22">
                  <c:v>Huancavelica</c:v>
                </c:pt>
                <c:pt idx="23">
                  <c:v>Cusco</c:v>
                </c:pt>
              </c:strCache>
            </c:strRef>
          </c:cat>
          <c:val>
            <c:numRef>
              <c:f>'AEQW Dpto'!$P$7:$P$30</c:f>
              <c:numCache>
                <c:formatCode>0%</c:formatCode>
                <c:ptCount val="24"/>
                <c:pt idx="0">
                  <c:v>7.0975788149836086E-2</c:v>
                </c:pt>
                <c:pt idx="1">
                  <c:v>1.9998045656298129E-2</c:v>
                </c:pt>
                <c:pt idx="2">
                  <c:v>1.4656776778558981E-2</c:v>
                </c:pt>
                <c:pt idx="3">
                  <c:v>1.4418654239678617E-2</c:v>
                </c:pt>
                <c:pt idx="4">
                  <c:v>1.4176631025771514E-2</c:v>
                </c:pt>
                <c:pt idx="5">
                  <c:v>1.4167380771908161E-2</c:v>
                </c:pt>
                <c:pt idx="6">
                  <c:v>1.2712562064076088E-2</c:v>
                </c:pt>
                <c:pt idx="7">
                  <c:v>1.2060458988384665E-2</c:v>
                </c:pt>
                <c:pt idx="8">
                  <c:v>1.1772156275643859E-2</c:v>
                </c:pt>
                <c:pt idx="9">
                  <c:v>1.1291174723924947E-2</c:v>
                </c:pt>
                <c:pt idx="10">
                  <c:v>1.1272147811851617E-2</c:v>
                </c:pt>
                <c:pt idx="11">
                  <c:v>1.1198227400453268E-2</c:v>
                </c:pt>
                <c:pt idx="12">
                  <c:v>1.0983027188803588E-2</c:v>
                </c:pt>
                <c:pt idx="13">
                  <c:v>1.0937158308235368E-2</c:v>
                </c:pt>
                <c:pt idx="14">
                  <c:v>1.0846430369517646E-2</c:v>
                </c:pt>
                <c:pt idx="15">
                  <c:v>1.0648222179177259E-2</c:v>
                </c:pt>
                <c:pt idx="16">
                  <c:v>1.0102100185451181E-2</c:v>
                </c:pt>
                <c:pt idx="17">
                  <c:v>9.99125565667092E-3</c:v>
                </c:pt>
                <c:pt idx="18">
                  <c:v>9.2217977012817951E-3</c:v>
                </c:pt>
                <c:pt idx="19">
                  <c:v>8.7899781101475512E-3</c:v>
                </c:pt>
                <c:pt idx="20">
                  <c:v>8.767446151479218E-3</c:v>
                </c:pt>
                <c:pt idx="21">
                  <c:v>8.4718382776363156E-3</c:v>
                </c:pt>
                <c:pt idx="22">
                  <c:v>8.252314634646235E-3</c:v>
                </c:pt>
                <c:pt idx="23">
                  <c:v>7.9037359260297722E-3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394128"/>
        <c:axId val="268882272"/>
      </c:lineChart>
      <c:catAx>
        <c:axId val="26888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68885016"/>
        <c:crosses val="autoZero"/>
        <c:auto val="1"/>
        <c:lblAlgn val="ctr"/>
        <c:lblOffset val="100"/>
        <c:noMultiLvlLbl val="0"/>
      </c:catAx>
      <c:valAx>
        <c:axId val="26888501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6888462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6888227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71394128"/>
        <c:crosses val="max"/>
        <c:crossBetween val="between"/>
      </c:valAx>
      <c:catAx>
        <c:axId val="271394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888227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'PROE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'PROE Dpto'!$N$7:$N$30</c:f>
              <c:strCache>
                <c:ptCount val="24"/>
                <c:pt idx="0">
                  <c:v>Huancavelica</c:v>
                </c:pt>
                <c:pt idx="1">
                  <c:v>Puno</c:v>
                </c:pt>
                <c:pt idx="2">
                  <c:v>Lima</c:v>
                </c:pt>
                <c:pt idx="3">
                  <c:v>Piura</c:v>
                </c:pt>
                <c:pt idx="4">
                  <c:v>Tumbes</c:v>
                </c:pt>
                <c:pt idx="5">
                  <c:v>Ancash</c:v>
                </c:pt>
                <c:pt idx="6">
                  <c:v>La Libertad</c:v>
                </c:pt>
                <c:pt idx="7">
                  <c:v>Arequipa</c:v>
                </c:pt>
                <c:pt idx="8">
                  <c:v>Huánuco</c:v>
                </c:pt>
                <c:pt idx="9">
                  <c:v>San Martín</c:v>
                </c:pt>
                <c:pt idx="10">
                  <c:v>Ayacucho</c:v>
                </c:pt>
                <c:pt idx="11">
                  <c:v>Cajamarca</c:v>
                </c:pt>
                <c:pt idx="12">
                  <c:v>Lambayeque</c:v>
                </c:pt>
                <c:pt idx="13">
                  <c:v>Ica</c:v>
                </c:pt>
                <c:pt idx="14">
                  <c:v>Cusco</c:v>
                </c:pt>
                <c:pt idx="15">
                  <c:v>Loreto</c:v>
                </c:pt>
                <c:pt idx="16">
                  <c:v>Tacna</c:v>
                </c:pt>
                <c:pt idx="17">
                  <c:v>Junín</c:v>
                </c:pt>
                <c:pt idx="18">
                  <c:v>Ucayali</c:v>
                </c:pt>
                <c:pt idx="19">
                  <c:v>Moquegua</c:v>
                </c:pt>
                <c:pt idx="20">
                  <c:v>Madre de Dios</c:v>
                </c:pt>
                <c:pt idx="21">
                  <c:v>Amazonas</c:v>
                </c:pt>
                <c:pt idx="22">
                  <c:v>Apurímac</c:v>
                </c:pt>
                <c:pt idx="23">
                  <c:v>Pasco</c:v>
                </c:pt>
              </c:strCache>
            </c:strRef>
          </c:cat>
          <c:val>
            <c:numRef>
              <c:f>'PROE Dpto'!$O$7:$O$30</c:f>
              <c:numCache>
                <c:formatCode>#,##0.0</c:formatCode>
                <c:ptCount val="24"/>
                <c:pt idx="0">
                  <c:v>2.6283700212961253E-2</c:v>
                </c:pt>
                <c:pt idx="1">
                  <c:v>0.19915540044104796</c:v>
                </c:pt>
                <c:pt idx="2">
                  <c:v>4.2987686540956886</c:v>
                </c:pt>
                <c:pt idx="3">
                  <c:v>0.20812523012365863</c:v>
                </c:pt>
                <c:pt idx="4">
                  <c:v>9.3121949993169126E-2</c:v>
                </c:pt>
                <c:pt idx="5">
                  <c:v>0.29163444983826509</c:v>
                </c:pt>
                <c:pt idx="6">
                  <c:v>0.19932813985740608</c:v>
                </c:pt>
                <c:pt idx="7">
                  <c:v>0.20482550035237435</c:v>
                </c:pt>
                <c:pt idx="8">
                  <c:v>3.6583789147087514E-2</c:v>
                </c:pt>
                <c:pt idx="9">
                  <c:v>5.572647004320188E-2</c:v>
                </c:pt>
                <c:pt idx="10">
                  <c:v>7.3086999632144628E-2</c:v>
                </c:pt>
                <c:pt idx="11">
                  <c:v>7.2107969732081528E-2</c:v>
                </c:pt>
                <c:pt idx="12">
                  <c:v>0.11368204978456975</c:v>
                </c:pt>
                <c:pt idx="13">
                  <c:v>8.7488550150249256E-2</c:v>
                </c:pt>
                <c:pt idx="14">
                  <c:v>5.5469249649927069E-2</c:v>
                </c:pt>
                <c:pt idx="15">
                  <c:v>5.2963850389372714E-2</c:v>
                </c:pt>
                <c:pt idx="16">
                  <c:v>3.5819750188437013E-2</c:v>
                </c:pt>
                <c:pt idx="17">
                  <c:v>3.9426350094748659E-2</c:v>
                </c:pt>
                <c:pt idx="18">
                  <c:v>2.3207899804732111E-2</c:v>
                </c:pt>
                <c:pt idx="19">
                  <c:v>1.3900350193035416E-2</c:v>
                </c:pt>
                <c:pt idx="20">
                  <c:v>2E-3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1396480"/>
        <c:axId val="271398048"/>
      </c:barChart>
      <c:lineChart>
        <c:grouping val="standard"/>
        <c:varyColors val="0"/>
        <c:ser>
          <c:idx val="1"/>
          <c:order val="1"/>
          <c:tx>
            <c:strRef>
              <c:f>'PROE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'PROE Dpto'!$N$7:$N$30</c:f>
              <c:strCache>
                <c:ptCount val="24"/>
                <c:pt idx="0">
                  <c:v>Huancavelica</c:v>
                </c:pt>
                <c:pt idx="1">
                  <c:v>Puno</c:v>
                </c:pt>
                <c:pt idx="2">
                  <c:v>Lima</c:v>
                </c:pt>
                <c:pt idx="3">
                  <c:v>Piura</c:v>
                </c:pt>
                <c:pt idx="4">
                  <c:v>Tumbes</c:v>
                </c:pt>
                <c:pt idx="5">
                  <c:v>Ancash</c:v>
                </c:pt>
                <c:pt idx="6">
                  <c:v>La Libertad</c:v>
                </c:pt>
                <c:pt idx="7">
                  <c:v>Arequipa</c:v>
                </c:pt>
                <c:pt idx="8">
                  <c:v>Huánuco</c:v>
                </c:pt>
                <c:pt idx="9">
                  <c:v>San Martín</c:v>
                </c:pt>
                <c:pt idx="10">
                  <c:v>Ayacucho</c:v>
                </c:pt>
                <c:pt idx="11">
                  <c:v>Cajamarca</c:v>
                </c:pt>
                <c:pt idx="12">
                  <c:v>Lambayeque</c:v>
                </c:pt>
                <c:pt idx="13">
                  <c:v>Ica</c:v>
                </c:pt>
                <c:pt idx="14">
                  <c:v>Cusco</c:v>
                </c:pt>
                <c:pt idx="15">
                  <c:v>Loreto</c:v>
                </c:pt>
                <c:pt idx="16">
                  <c:v>Tacna</c:v>
                </c:pt>
                <c:pt idx="17">
                  <c:v>Junín</c:v>
                </c:pt>
                <c:pt idx="18">
                  <c:v>Ucayali</c:v>
                </c:pt>
                <c:pt idx="19">
                  <c:v>Moquegua</c:v>
                </c:pt>
                <c:pt idx="20">
                  <c:v>Madre de Dios</c:v>
                </c:pt>
                <c:pt idx="21">
                  <c:v>Amazonas</c:v>
                </c:pt>
                <c:pt idx="22">
                  <c:v>Apurímac</c:v>
                </c:pt>
                <c:pt idx="23">
                  <c:v>Pasco</c:v>
                </c:pt>
              </c:strCache>
            </c:strRef>
          </c:cat>
          <c:val>
            <c:numRef>
              <c:f>'PROE Dpto'!$P$7:$P$30</c:f>
              <c:numCache>
                <c:formatCode>0%</c:formatCode>
                <c:ptCount val="24"/>
                <c:pt idx="0">
                  <c:v>0.38475400308815672</c:v>
                </c:pt>
                <c:pt idx="1">
                  <c:v>0.16397059101998054</c:v>
                </c:pt>
                <c:pt idx="2">
                  <c:v>0.1560941186749408</c:v>
                </c:pt>
                <c:pt idx="3">
                  <c:v>0.12499345688047822</c:v>
                </c:pt>
                <c:pt idx="4">
                  <c:v>0.12478954265318173</c:v>
                </c:pt>
                <c:pt idx="5">
                  <c:v>9.9253694206857257E-2</c:v>
                </c:pt>
                <c:pt idx="6">
                  <c:v>9.6442971135740449E-2</c:v>
                </c:pt>
                <c:pt idx="7">
                  <c:v>7.935242087823606E-2</c:v>
                </c:pt>
                <c:pt idx="8">
                  <c:v>7.2033766804669525E-2</c:v>
                </c:pt>
                <c:pt idx="9">
                  <c:v>6.8525194771443462E-2</c:v>
                </c:pt>
                <c:pt idx="10">
                  <c:v>6.8476029250503473E-2</c:v>
                </c:pt>
                <c:pt idx="11">
                  <c:v>6.3226205314343767E-2</c:v>
                </c:pt>
                <c:pt idx="12">
                  <c:v>5.8046891006044446E-2</c:v>
                </c:pt>
                <c:pt idx="13">
                  <c:v>5.383357534964054E-2</c:v>
                </c:pt>
                <c:pt idx="14">
                  <c:v>4.8348105533938771E-2</c:v>
                </c:pt>
                <c:pt idx="15">
                  <c:v>4.5743669582474888E-2</c:v>
                </c:pt>
                <c:pt idx="16">
                  <c:v>4.481552588350763E-2</c:v>
                </c:pt>
                <c:pt idx="17">
                  <c:v>4.2126804653448681E-2</c:v>
                </c:pt>
                <c:pt idx="18">
                  <c:v>3.8329121545743298E-2</c:v>
                </c:pt>
                <c:pt idx="19">
                  <c:v>3.0971983745767453E-2</c:v>
                </c:pt>
                <c:pt idx="20">
                  <c:v>4.5288316746487324E-3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392560"/>
        <c:axId val="271396872"/>
      </c:lineChart>
      <c:catAx>
        <c:axId val="27139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71398048"/>
        <c:crosses val="autoZero"/>
        <c:auto val="1"/>
        <c:lblAlgn val="ctr"/>
        <c:lblOffset val="100"/>
        <c:noMultiLvlLbl val="0"/>
      </c:catAx>
      <c:valAx>
        <c:axId val="27139804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7139648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7139687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71392560"/>
        <c:crosses val="max"/>
        <c:crossBetween val="between"/>
      </c:valAx>
      <c:catAx>
        <c:axId val="271392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7139687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'AONA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'AONA Dpto'!$N$7:$N$29</c:f>
              <c:strCache>
                <c:ptCount val="23"/>
                <c:pt idx="0">
                  <c:v>Tacna</c:v>
                </c:pt>
                <c:pt idx="1">
                  <c:v>Huánuco</c:v>
                </c:pt>
                <c:pt idx="2">
                  <c:v>La Libertad</c:v>
                </c:pt>
                <c:pt idx="3">
                  <c:v>Lambayeque</c:v>
                </c:pt>
                <c:pt idx="4">
                  <c:v>Ica</c:v>
                </c:pt>
                <c:pt idx="5">
                  <c:v>Pasco</c:v>
                </c:pt>
                <c:pt idx="6">
                  <c:v>Puno</c:v>
                </c:pt>
                <c:pt idx="7">
                  <c:v>Provincia Constitucional del Callao</c:v>
                </c:pt>
                <c:pt idx="8">
                  <c:v>Apurímac</c:v>
                </c:pt>
                <c:pt idx="9">
                  <c:v>Arequipa</c:v>
                </c:pt>
                <c:pt idx="10">
                  <c:v>Junín</c:v>
                </c:pt>
                <c:pt idx="11">
                  <c:v>Lima</c:v>
                </c:pt>
                <c:pt idx="12">
                  <c:v>Loreto</c:v>
                </c:pt>
                <c:pt idx="13">
                  <c:v>Cajamarca</c:v>
                </c:pt>
                <c:pt idx="14">
                  <c:v>Cusco</c:v>
                </c:pt>
                <c:pt idx="15">
                  <c:v>Ayacucho</c:v>
                </c:pt>
                <c:pt idx="16">
                  <c:v>Huancavelica</c:v>
                </c:pt>
                <c:pt idx="17">
                  <c:v>Tumbes</c:v>
                </c:pt>
                <c:pt idx="18">
                  <c:v>Piura</c:v>
                </c:pt>
                <c:pt idx="19">
                  <c:v>Ancash</c:v>
                </c:pt>
                <c:pt idx="20">
                  <c:v>Ucayali</c:v>
                </c:pt>
                <c:pt idx="21">
                  <c:v>Moquegua</c:v>
                </c:pt>
                <c:pt idx="22">
                  <c:v>Madre de Dios</c:v>
                </c:pt>
              </c:strCache>
            </c:strRef>
          </c:cat>
          <c:val>
            <c:numRef>
              <c:f>'AONA Dpto'!$O$7:$O$29</c:f>
              <c:numCache>
                <c:formatCode>#,##0.0</c:formatCode>
                <c:ptCount val="23"/>
                <c:pt idx="0">
                  <c:v>0.38735719950002401</c:v>
                </c:pt>
                <c:pt idx="1">
                  <c:v>0.613840739660938</c:v>
                </c:pt>
                <c:pt idx="2">
                  <c:v>0.58035959915405277</c:v>
                </c:pt>
                <c:pt idx="3">
                  <c:v>0.813012242582141</c:v>
                </c:pt>
                <c:pt idx="4">
                  <c:v>0.63814223056132824</c:v>
                </c:pt>
                <c:pt idx="5">
                  <c:v>4.7962720274542715E-2</c:v>
                </c:pt>
                <c:pt idx="6">
                  <c:v>0.88138044957332318</c:v>
                </c:pt>
                <c:pt idx="7">
                  <c:v>0.76775077672219316</c:v>
                </c:pt>
                <c:pt idx="8">
                  <c:v>3.6110419869317192E-2</c:v>
                </c:pt>
                <c:pt idx="9">
                  <c:v>0.91257447933493885</c:v>
                </c:pt>
                <c:pt idx="10">
                  <c:v>0.59688412845891126</c:v>
                </c:pt>
                <c:pt idx="11">
                  <c:v>10.495943550777483</c:v>
                </c:pt>
                <c:pt idx="12">
                  <c:v>0.3453986896048421</c:v>
                </c:pt>
                <c:pt idx="13">
                  <c:v>5.2939729719341848E-2</c:v>
                </c:pt>
                <c:pt idx="14">
                  <c:v>0.93311166846808835</c:v>
                </c:pt>
                <c:pt idx="15">
                  <c:v>0.21296201116843624</c:v>
                </c:pt>
                <c:pt idx="16">
                  <c:v>3.43123897873608E-2</c:v>
                </c:pt>
                <c:pt idx="17">
                  <c:v>0.14172374991531819</c:v>
                </c:pt>
                <c:pt idx="18">
                  <c:v>0.25720989053799942</c:v>
                </c:pt>
                <c:pt idx="19">
                  <c:v>0.32983907784018834</c:v>
                </c:pt>
                <c:pt idx="20">
                  <c:v>2.0152899975636782E-2</c:v>
                </c:pt>
                <c:pt idx="21">
                  <c:v>6.0177510356499105E-2</c:v>
                </c:pt>
                <c:pt idx="22">
                  <c:v>6.7038100270854759E-2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1401576"/>
        <c:axId val="271395696"/>
      </c:barChart>
      <c:lineChart>
        <c:grouping val="standard"/>
        <c:varyColors val="0"/>
        <c:ser>
          <c:idx val="1"/>
          <c:order val="1"/>
          <c:tx>
            <c:strRef>
              <c:f>'AONA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'AONA Dpto'!$N$7:$N$29</c:f>
              <c:strCache>
                <c:ptCount val="23"/>
                <c:pt idx="0">
                  <c:v>Tacna</c:v>
                </c:pt>
                <c:pt idx="1">
                  <c:v>Huánuco</c:v>
                </c:pt>
                <c:pt idx="2">
                  <c:v>La Libertad</c:v>
                </c:pt>
                <c:pt idx="3">
                  <c:v>Lambayeque</c:v>
                </c:pt>
                <c:pt idx="4">
                  <c:v>Ica</c:v>
                </c:pt>
                <c:pt idx="5">
                  <c:v>Pasco</c:v>
                </c:pt>
                <c:pt idx="6">
                  <c:v>Puno</c:v>
                </c:pt>
                <c:pt idx="7">
                  <c:v>Provincia Constitucional del Callao</c:v>
                </c:pt>
                <c:pt idx="8">
                  <c:v>Apurímac</c:v>
                </c:pt>
                <c:pt idx="9">
                  <c:v>Arequipa</c:v>
                </c:pt>
                <c:pt idx="10">
                  <c:v>Junín</c:v>
                </c:pt>
                <c:pt idx="11">
                  <c:v>Lima</c:v>
                </c:pt>
                <c:pt idx="12">
                  <c:v>Loreto</c:v>
                </c:pt>
                <c:pt idx="13">
                  <c:v>Cajamarca</c:v>
                </c:pt>
                <c:pt idx="14">
                  <c:v>Cusco</c:v>
                </c:pt>
                <c:pt idx="15">
                  <c:v>Ayacucho</c:v>
                </c:pt>
                <c:pt idx="16">
                  <c:v>Huancavelica</c:v>
                </c:pt>
                <c:pt idx="17">
                  <c:v>Tumbes</c:v>
                </c:pt>
                <c:pt idx="18">
                  <c:v>Piura</c:v>
                </c:pt>
                <c:pt idx="19">
                  <c:v>Ancash</c:v>
                </c:pt>
                <c:pt idx="20">
                  <c:v>Ucayali</c:v>
                </c:pt>
                <c:pt idx="21">
                  <c:v>Moquegua</c:v>
                </c:pt>
                <c:pt idx="22">
                  <c:v>Madre de Dios</c:v>
                </c:pt>
              </c:strCache>
            </c:strRef>
          </c:cat>
          <c:val>
            <c:numRef>
              <c:f>'AONA Dpto'!$P$7:$P$29</c:f>
              <c:numCache>
                <c:formatCode>0%</c:formatCode>
                <c:ptCount val="23"/>
                <c:pt idx="0">
                  <c:v>0.28241986307613848</c:v>
                </c:pt>
                <c:pt idx="1">
                  <c:v>0.24772079694011184</c:v>
                </c:pt>
                <c:pt idx="2">
                  <c:v>0.23511598788770721</c:v>
                </c:pt>
                <c:pt idx="3">
                  <c:v>0.22723054094088826</c:v>
                </c:pt>
                <c:pt idx="4">
                  <c:v>0.2205650150425438</c:v>
                </c:pt>
                <c:pt idx="5">
                  <c:v>0.21344559926723555</c:v>
                </c:pt>
                <c:pt idx="6">
                  <c:v>0.20743854539691639</c:v>
                </c:pt>
                <c:pt idx="7">
                  <c:v>0.19527375094163515</c:v>
                </c:pt>
                <c:pt idx="8">
                  <c:v>0.19364335860508253</c:v>
                </c:pt>
                <c:pt idx="9">
                  <c:v>0.19055573824245711</c:v>
                </c:pt>
                <c:pt idx="10">
                  <c:v>0.18166841982588441</c:v>
                </c:pt>
                <c:pt idx="11">
                  <c:v>0.17843663827743322</c:v>
                </c:pt>
                <c:pt idx="12">
                  <c:v>0.16882167964270767</c:v>
                </c:pt>
                <c:pt idx="13">
                  <c:v>0.16840961129228738</c:v>
                </c:pt>
                <c:pt idx="14">
                  <c:v>0.16551861142567703</c:v>
                </c:pt>
                <c:pt idx="15">
                  <c:v>0.16210942067015374</c:v>
                </c:pt>
                <c:pt idx="16">
                  <c:v>0.15249951016604799</c:v>
                </c:pt>
                <c:pt idx="17">
                  <c:v>0.13928665137618898</c:v>
                </c:pt>
                <c:pt idx="18">
                  <c:v>0.13346590707041114</c:v>
                </c:pt>
                <c:pt idx="19">
                  <c:v>0.12872190848019535</c:v>
                </c:pt>
                <c:pt idx="20">
                  <c:v>0.11175690949623342</c:v>
                </c:pt>
                <c:pt idx="21">
                  <c:v>4.9003050689474165E-2</c:v>
                </c:pt>
                <c:pt idx="22">
                  <c:v>2.3588154171412617E-2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397264"/>
        <c:axId val="271398832"/>
      </c:lineChart>
      <c:catAx>
        <c:axId val="271401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71395696"/>
        <c:crosses val="autoZero"/>
        <c:auto val="1"/>
        <c:lblAlgn val="ctr"/>
        <c:lblOffset val="100"/>
        <c:noMultiLvlLbl val="0"/>
      </c:catAx>
      <c:valAx>
        <c:axId val="27139569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7140157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7139883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71397264"/>
        <c:crosses val="max"/>
        <c:crossBetween val="between"/>
      </c:valAx>
      <c:catAx>
        <c:axId val="271397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7139883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'AHRE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'AHRE Dpto'!$N$7:$N$26</c:f>
              <c:strCache>
                <c:ptCount val="20"/>
                <c:pt idx="0">
                  <c:v>Ica</c:v>
                </c:pt>
                <c:pt idx="1">
                  <c:v>Lima</c:v>
                </c:pt>
                <c:pt idx="2">
                  <c:v>Ayacucho</c:v>
                </c:pt>
                <c:pt idx="3">
                  <c:v>Apurímac</c:v>
                </c:pt>
                <c:pt idx="4">
                  <c:v>Puno</c:v>
                </c:pt>
                <c:pt idx="5">
                  <c:v>Cusco</c:v>
                </c:pt>
                <c:pt idx="6">
                  <c:v>Ancash</c:v>
                </c:pt>
                <c:pt idx="7">
                  <c:v>Lambayeque</c:v>
                </c:pt>
                <c:pt idx="8">
                  <c:v>Ucayali</c:v>
                </c:pt>
                <c:pt idx="9">
                  <c:v>Pasco</c:v>
                </c:pt>
                <c:pt idx="10">
                  <c:v>Huancavelica</c:v>
                </c:pt>
                <c:pt idx="11">
                  <c:v>Amazonas</c:v>
                </c:pt>
                <c:pt idx="12">
                  <c:v>San Martín</c:v>
                </c:pt>
                <c:pt idx="13">
                  <c:v>Piura</c:v>
                </c:pt>
                <c:pt idx="14">
                  <c:v>Huánuco</c:v>
                </c:pt>
                <c:pt idx="15">
                  <c:v>Junín</c:v>
                </c:pt>
                <c:pt idx="16">
                  <c:v>Cajamarca</c:v>
                </c:pt>
                <c:pt idx="17">
                  <c:v>Loreto</c:v>
                </c:pt>
                <c:pt idx="18">
                  <c:v>La Libertad</c:v>
                </c:pt>
                <c:pt idx="19">
                  <c:v>Arequipa</c:v>
                </c:pt>
              </c:strCache>
            </c:strRef>
          </c:cat>
          <c:val>
            <c:numRef>
              <c:f>'AHRE Dpto'!$O$7:$O$26</c:f>
              <c:numCache>
                <c:formatCode>#,##0.0</c:formatCode>
                <c:ptCount val="20"/>
                <c:pt idx="0">
                  <c:v>3.0977400375815183E-2</c:v>
                </c:pt>
                <c:pt idx="1">
                  <c:v>2.8534516883678283</c:v>
                </c:pt>
                <c:pt idx="2">
                  <c:v>0.48387157998458014</c:v>
                </c:pt>
                <c:pt idx="3">
                  <c:v>8.5965150136360524E-2</c:v>
                </c:pt>
                <c:pt idx="4">
                  <c:v>0.18309182967443555</c:v>
                </c:pt>
                <c:pt idx="5">
                  <c:v>7.9736539925493066E-2</c:v>
                </c:pt>
                <c:pt idx="6">
                  <c:v>6.3540879037515818E-2</c:v>
                </c:pt>
                <c:pt idx="7">
                  <c:v>3.0721780040533393E-2</c:v>
                </c:pt>
                <c:pt idx="8">
                  <c:v>2.8193920443300158E-2</c:v>
                </c:pt>
                <c:pt idx="9">
                  <c:v>2.3969059984665364E-2</c:v>
                </c:pt>
                <c:pt idx="10">
                  <c:v>4.8011449573095888E-2</c:v>
                </c:pt>
                <c:pt idx="11">
                  <c:v>2.8903020524861663E-2</c:v>
                </c:pt>
                <c:pt idx="12">
                  <c:v>2.608344069449231E-2</c:v>
                </c:pt>
                <c:pt idx="13">
                  <c:v>2.5536520003460572E-2</c:v>
                </c:pt>
                <c:pt idx="14">
                  <c:v>3.2711910719517616E-2</c:v>
                </c:pt>
                <c:pt idx="15">
                  <c:v>2.9664510199352428E-2</c:v>
                </c:pt>
                <c:pt idx="16">
                  <c:v>2.630389912519604E-2</c:v>
                </c:pt>
                <c:pt idx="17">
                  <c:v>1.0465199890133775E-2</c:v>
                </c:pt>
                <c:pt idx="18">
                  <c:v>1.0561850052463916E-2</c:v>
                </c:pt>
                <c:pt idx="19">
                  <c:v>3.2697600488618391E-3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1394520"/>
        <c:axId val="271400008"/>
      </c:barChart>
      <c:lineChart>
        <c:grouping val="standard"/>
        <c:varyColors val="0"/>
        <c:ser>
          <c:idx val="1"/>
          <c:order val="1"/>
          <c:tx>
            <c:strRef>
              <c:f>'AHRE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'AHRE Dpto'!$N$7:$N$26</c:f>
              <c:strCache>
                <c:ptCount val="20"/>
                <c:pt idx="0">
                  <c:v>Ica</c:v>
                </c:pt>
                <c:pt idx="1">
                  <c:v>Lima</c:v>
                </c:pt>
                <c:pt idx="2">
                  <c:v>Ayacucho</c:v>
                </c:pt>
                <c:pt idx="3">
                  <c:v>Apurímac</c:v>
                </c:pt>
                <c:pt idx="4">
                  <c:v>Puno</c:v>
                </c:pt>
                <c:pt idx="5">
                  <c:v>Cusco</c:v>
                </c:pt>
                <c:pt idx="6">
                  <c:v>Ancash</c:v>
                </c:pt>
                <c:pt idx="7">
                  <c:v>Lambayeque</c:v>
                </c:pt>
                <c:pt idx="8">
                  <c:v>Ucayali</c:v>
                </c:pt>
                <c:pt idx="9">
                  <c:v>Pasco</c:v>
                </c:pt>
                <c:pt idx="10">
                  <c:v>Huancavelica</c:v>
                </c:pt>
                <c:pt idx="11">
                  <c:v>Amazonas</c:v>
                </c:pt>
                <c:pt idx="12">
                  <c:v>San Martín</c:v>
                </c:pt>
                <c:pt idx="13">
                  <c:v>Piura</c:v>
                </c:pt>
                <c:pt idx="14">
                  <c:v>Huánuco</c:v>
                </c:pt>
                <c:pt idx="15">
                  <c:v>Junín</c:v>
                </c:pt>
                <c:pt idx="16">
                  <c:v>Cajamarca</c:v>
                </c:pt>
                <c:pt idx="17">
                  <c:v>Loreto</c:v>
                </c:pt>
                <c:pt idx="18">
                  <c:v>La Libertad</c:v>
                </c:pt>
                <c:pt idx="19">
                  <c:v>Arequipa</c:v>
                </c:pt>
              </c:strCache>
            </c:strRef>
          </c:cat>
          <c:val>
            <c:numRef>
              <c:f>'AHRE Dpto'!$P$7:$P$26</c:f>
              <c:numCache>
                <c:formatCode>0%</c:formatCode>
                <c:ptCount val="20"/>
                <c:pt idx="0">
                  <c:v>0.51888442840561444</c:v>
                </c:pt>
                <c:pt idx="1">
                  <c:v>0.20973750419006754</c:v>
                </c:pt>
                <c:pt idx="2">
                  <c:v>5.5554627101340875E-2</c:v>
                </c:pt>
                <c:pt idx="3">
                  <c:v>2.7317468416104558E-2</c:v>
                </c:pt>
                <c:pt idx="4">
                  <c:v>1.6702744715884722E-2</c:v>
                </c:pt>
                <c:pt idx="5">
                  <c:v>1.2521724725793588E-2</c:v>
                </c:pt>
                <c:pt idx="6">
                  <c:v>1.155622999989921E-2</c:v>
                </c:pt>
                <c:pt idx="7">
                  <c:v>9.9336437548205106E-3</c:v>
                </c:pt>
                <c:pt idx="8">
                  <c:v>9.1607110645287575E-3</c:v>
                </c:pt>
                <c:pt idx="9">
                  <c:v>7.7879780305635258E-3</c:v>
                </c:pt>
                <c:pt idx="10">
                  <c:v>6.8809952781969169E-3</c:v>
                </c:pt>
                <c:pt idx="11">
                  <c:v>5.0930827525115015E-3</c:v>
                </c:pt>
                <c:pt idx="12">
                  <c:v>4.8393980223967615E-3</c:v>
                </c:pt>
                <c:pt idx="13">
                  <c:v>4.726622749751665E-3</c:v>
                </c:pt>
                <c:pt idx="14">
                  <c:v>4.6780092664531411E-3</c:v>
                </c:pt>
                <c:pt idx="15">
                  <c:v>4.0620684724675706E-3</c:v>
                </c:pt>
                <c:pt idx="16">
                  <c:v>3.7243409531109903E-3</c:v>
                </c:pt>
                <c:pt idx="17">
                  <c:v>2.2541193465297725E-3</c:v>
                </c:pt>
                <c:pt idx="18">
                  <c:v>1.9585461848443454E-3</c:v>
                </c:pt>
                <c:pt idx="19">
                  <c:v>1.061024774917039E-3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393344"/>
        <c:axId val="271397656"/>
      </c:lineChart>
      <c:catAx>
        <c:axId val="271394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71400008"/>
        <c:crosses val="autoZero"/>
        <c:auto val="1"/>
        <c:lblAlgn val="ctr"/>
        <c:lblOffset val="100"/>
        <c:noMultiLvlLbl val="0"/>
      </c:catAx>
      <c:valAx>
        <c:axId val="27140000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7139452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7139765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71393344"/>
        <c:crosses val="max"/>
        <c:crossBetween val="between"/>
      </c:valAx>
      <c:catAx>
        <c:axId val="2713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7139765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'CPJCC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'CPJCC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'CPJCC Dpto'!$O$7</c:f>
              <c:numCache>
                <c:formatCode>#,##0.0</c:formatCode>
                <c:ptCount val="1"/>
                <c:pt idx="0">
                  <c:v>2.3773177520799273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1401968"/>
        <c:axId val="271402360"/>
      </c:barChart>
      <c:lineChart>
        <c:grouping val="standard"/>
        <c:varyColors val="0"/>
        <c:ser>
          <c:idx val="1"/>
          <c:order val="1"/>
          <c:tx>
            <c:strRef>
              <c:f>'CPJCC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'CPJCC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'CPJCC Dpto'!$P$7</c:f>
              <c:numCache>
                <c:formatCode>0%</c:formatCode>
                <c:ptCount val="1"/>
                <c:pt idx="0">
                  <c:v>0.29381707741136981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401184"/>
        <c:axId val="271402752"/>
      </c:lineChart>
      <c:catAx>
        <c:axId val="27140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71402360"/>
        <c:crosses val="autoZero"/>
        <c:auto val="1"/>
        <c:lblAlgn val="ctr"/>
        <c:lblOffset val="100"/>
        <c:noMultiLvlLbl val="0"/>
      </c:catAx>
      <c:valAx>
        <c:axId val="27140236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7140196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7140275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71401184"/>
        <c:crosses val="max"/>
        <c:crossBetween val="between"/>
      </c:valAx>
      <c:catAx>
        <c:axId val="271401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7140275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'RPAM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'RPAM Dpto'!$N$7:$N$9</c:f>
              <c:strCache>
                <c:ptCount val="3"/>
                <c:pt idx="0">
                  <c:v>Tacna</c:v>
                </c:pt>
                <c:pt idx="1">
                  <c:v>Puno</c:v>
                </c:pt>
                <c:pt idx="2">
                  <c:v>Lima</c:v>
                </c:pt>
              </c:strCache>
            </c:strRef>
          </c:cat>
          <c:val>
            <c:numRef>
              <c:f>'RPAM Dpto'!$O$7:$O$9</c:f>
              <c:numCache>
                <c:formatCode>#,##0.0</c:formatCode>
                <c:ptCount val="3"/>
                <c:pt idx="0">
                  <c:v>5.5500000000000001E-2</c:v>
                </c:pt>
                <c:pt idx="1">
                  <c:v>0.10530092010430812</c:v>
                </c:pt>
                <c:pt idx="2">
                  <c:v>0.10929009075649944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1398440"/>
        <c:axId val="271403144"/>
      </c:barChart>
      <c:lineChart>
        <c:grouping val="standard"/>
        <c:varyColors val="0"/>
        <c:ser>
          <c:idx val="1"/>
          <c:order val="1"/>
          <c:tx>
            <c:strRef>
              <c:f>'RPAM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'RPAM Dpto'!$N$7:$N$9</c:f>
              <c:strCache>
                <c:ptCount val="3"/>
                <c:pt idx="0">
                  <c:v>Tacna</c:v>
                </c:pt>
                <c:pt idx="1">
                  <c:v>Puno</c:v>
                </c:pt>
                <c:pt idx="2">
                  <c:v>Lima</c:v>
                </c:pt>
              </c:strCache>
            </c:strRef>
          </c:cat>
          <c:val>
            <c:numRef>
              <c:f>'RPAM Dpto'!$P$7:$P$9</c:f>
              <c:numCache>
                <c:formatCode>0%</c:formatCode>
                <c:ptCount val="3"/>
                <c:pt idx="0">
                  <c:v>0.42857142857142855</c:v>
                </c:pt>
                <c:pt idx="1">
                  <c:v>5.1504711981763728E-2</c:v>
                </c:pt>
                <c:pt idx="2">
                  <c:v>2.7826112720614367E-2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400400"/>
        <c:axId val="271399224"/>
      </c:lineChart>
      <c:catAx>
        <c:axId val="271398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71403144"/>
        <c:crosses val="autoZero"/>
        <c:auto val="1"/>
        <c:lblAlgn val="ctr"/>
        <c:lblOffset val="100"/>
        <c:noMultiLvlLbl val="0"/>
      </c:catAx>
      <c:valAx>
        <c:axId val="27140314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7139844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7139922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71400400"/>
        <c:crosses val="max"/>
        <c:crossBetween val="between"/>
      </c:valAx>
      <c:catAx>
        <c:axId val="27140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7139922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'MAPP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'MAPP Dpto'!$N$7:$N$31</c:f>
              <c:strCache>
                <c:ptCount val="25"/>
                <c:pt idx="0">
                  <c:v>Tacna</c:v>
                </c:pt>
                <c:pt idx="1">
                  <c:v>San Martín</c:v>
                </c:pt>
                <c:pt idx="2">
                  <c:v>Amazonas</c:v>
                </c:pt>
                <c:pt idx="3">
                  <c:v>Moquegua</c:v>
                </c:pt>
                <c:pt idx="4">
                  <c:v>Puno</c:v>
                </c:pt>
                <c:pt idx="5">
                  <c:v>Ucayali</c:v>
                </c:pt>
                <c:pt idx="6">
                  <c:v>Ancash</c:v>
                </c:pt>
                <c:pt idx="7">
                  <c:v>Ica</c:v>
                </c:pt>
                <c:pt idx="8">
                  <c:v>Lima</c:v>
                </c:pt>
                <c:pt idx="9">
                  <c:v>Huánuco</c:v>
                </c:pt>
                <c:pt idx="10">
                  <c:v>Cusco</c:v>
                </c:pt>
                <c:pt idx="11">
                  <c:v>Arequipa</c:v>
                </c:pt>
                <c:pt idx="12">
                  <c:v>Tumbes</c:v>
                </c:pt>
                <c:pt idx="13">
                  <c:v>Ayacucho</c:v>
                </c:pt>
                <c:pt idx="14">
                  <c:v>Madre de Dios</c:v>
                </c:pt>
                <c:pt idx="15">
                  <c:v>Piura</c:v>
                </c:pt>
                <c:pt idx="16">
                  <c:v>La Libertad</c:v>
                </c:pt>
                <c:pt idx="17">
                  <c:v>Cajamarca</c:v>
                </c:pt>
                <c:pt idx="18">
                  <c:v>Junín</c:v>
                </c:pt>
                <c:pt idx="19">
                  <c:v>Lambayeque</c:v>
                </c:pt>
                <c:pt idx="20">
                  <c:v>Apurímac</c:v>
                </c:pt>
                <c:pt idx="21">
                  <c:v>Loreto</c:v>
                </c:pt>
                <c:pt idx="22">
                  <c:v>Huancavelica</c:v>
                </c:pt>
                <c:pt idx="23">
                  <c:v>Pasco</c:v>
                </c:pt>
                <c:pt idx="24">
                  <c:v>Provincia Constitucional del Callao</c:v>
                </c:pt>
              </c:strCache>
            </c:strRef>
          </c:cat>
          <c:val>
            <c:numRef>
              <c:f>'MAPP Dpto'!$O$7:$O$31</c:f>
              <c:numCache>
                <c:formatCode>#,##0.0</c:formatCode>
                <c:ptCount val="25"/>
                <c:pt idx="0">
                  <c:v>0.95949871844725099</c:v>
                </c:pt>
                <c:pt idx="1">
                  <c:v>34.441438300018618</c:v>
                </c:pt>
                <c:pt idx="2">
                  <c:v>19.787840342740115</c:v>
                </c:pt>
                <c:pt idx="3">
                  <c:v>0.5423011316769123</c:v>
                </c:pt>
                <c:pt idx="4">
                  <c:v>12.288472035035586</c:v>
                </c:pt>
                <c:pt idx="5">
                  <c:v>7.0995751404553227</c:v>
                </c:pt>
                <c:pt idx="6">
                  <c:v>0.24242470000819566</c:v>
                </c:pt>
                <c:pt idx="7">
                  <c:v>1.4383614209385565</c:v>
                </c:pt>
                <c:pt idx="8">
                  <c:v>69.884915827008641</c:v>
                </c:pt>
                <c:pt idx="9">
                  <c:v>10.923433216771512</c:v>
                </c:pt>
                <c:pt idx="10">
                  <c:v>10.813239053924898</c:v>
                </c:pt>
                <c:pt idx="11">
                  <c:v>2.5084467916865618</c:v>
                </c:pt>
                <c:pt idx="12">
                  <c:v>0.93661832601028439</c:v>
                </c:pt>
                <c:pt idx="13">
                  <c:v>8.3076217752302117</c:v>
                </c:pt>
                <c:pt idx="14">
                  <c:v>0.38227577090500675</c:v>
                </c:pt>
                <c:pt idx="15">
                  <c:v>2.8118740830434117</c:v>
                </c:pt>
                <c:pt idx="16">
                  <c:v>2.2379492270397963</c:v>
                </c:pt>
                <c:pt idx="17">
                  <c:v>8.4650637786700429</c:v>
                </c:pt>
                <c:pt idx="18">
                  <c:v>3.761262838755302</c:v>
                </c:pt>
                <c:pt idx="19">
                  <c:v>1.2203668938256331</c:v>
                </c:pt>
                <c:pt idx="20">
                  <c:v>1.6637689390462935</c:v>
                </c:pt>
                <c:pt idx="21">
                  <c:v>1.2477375207409078</c:v>
                </c:pt>
                <c:pt idx="22">
                  <c:v>0.80858711996422383</c:v>
                </c:pt>
                <c:pt idx="23">
                  <c:v>0.15298</c:v>
                </c:pt>
                <c:pt idx="2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1393736"/>
        <c:axId val="271394912"/>
      </c:barChart>
      <c:lineChart>
        <c:grouping val="standard"/>
        <c:varyColors val="0"/>
        <c:ser>
          <c:idx val="1"/>
          <c:order val="1"/>
          <c:tx>
            <c:strRef>
              <c:f>'MAPP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'MAPP Dpto'!$N$7:$N$31</c:f>
              <c:strCache>
                <c:ptCount val="25"/>
                <c:pt idx="0">
                  <c:v>Tacna</c:v>
                </c:pt>
                <c:pt idx="1">
                  <c:v>San Martín</c:v>
                </c:pt>
                <c:pt idx="2">
                  <c:v>Amazonas</c:v>
                </c:pt>
                <c:pt idx="3">
                  <c:v>Moquegua</c:v>
                </c:pt>
                <c:pt idx="4">
                  <c:v>Puno</c:v>
                </c:pt>
                <c:pt idx="5">
                  <c:v>Ucayali</c:v>
                </c:pt>
                <c:pt idx="6">
                  <c:v>Ancash</c:v>
                </c:pt>
                <c:pt idx="7">
                  <c:v>Ica</c:v>
                </c:pt>
                <c:pt idx="8">
                  <c:v>Lima</c:v>
                </c:pt>
                <c:pt idx="9">
                  <c:v>Huánuco</c:v>
                </c:pt>
                <c:pt idx="10">
                  <c:v>Cusco</c:v>
                </c:pt>
                <c:pt idx="11">
                  <c:v>Arequipa</c:v>
                </c:pt>
                <c:pt idx="12">
                  <c:v>Tumbes</c:v>
                </c:pt>
                <c:pt idx="13">
                  <c:v>Ayacucho</c:v>
                </c:pt>
                <c:pt idx="14">
                  <c:v>Madre de Dios</c:v>
                </c:pt>
                <c:pt idx="15">
                  <c:v>Piura</c:v>
                </c:pt>
                <c:pt idx="16">
                  <c:v>La Libertad</c:v>
                </c:pt>
                <c:pt idx="17">
                  <c:v>Cajamarca</c:v>
                </c:pt>
                <c:pt idx="18">
                  <c:v>Junín</c:v>
                </c:pt>
                <c:pt idx="19">
                  <c:v>Lambayeque</c:v>
                </c:pt>
                <c:pt idx="20">
                  <c:v>Apurímac</c:v>
                </c:pt>
                <c:pt idx="21">
                  <c:v>Loreto</c:v>
                </c:pt>
                <c:pt idx="22">
                  <c:v>Huancavelica</c:v>
                </c:pt>
                <c:pt idx="23">
                  <c:v>Pasco</c:v>
                </c:pt>
                <c:pt idx="24">
                  <c:v>Provincia Constitucional del Callao</c:v>
                </c:pt>
              </c:strCache>
            </c:strRef>
          </c:cat>
          <c:val>
            <c:numRef>
              <c:f>'MAPP Dpto'!$P$7:$P$31</c:f>
              <c:numCache>
                <c:formatCode>0%</c:formatCode>
                <c:ptCount val="25"/>
                <c:pt idx="0">
                  <c:v>0.93514292106803421</c:v>
                </c:pt>
                <c:pt idx="1">
                  <c:v>0.80945573801697412</c:v>
                </c:pt>
                <c:pt idx="2">
                  <c:v>0.7737335570122289</c:v>
                </c:pt>
                <c:pt idx="3">
                  <c:v>0.76220806799971386</c:v>
                </c:pt>
                <c:pt idx="4">
                  <c:v>0.71550332951503126</c:v>
                </c:pt>
                <c:pt idx="5">
                  <c:v>0.71202466405020293</c:v>
                </c:pt>
                <c:pt idx="6">
                  <c:v>0.68815522793726525</c:v>
                </c:pt>
                <c:pt idx="7">
                  <c:v>0.55703742209091989</c:v>
                </c:pt>
                <c:pt idx="8">
                  <c:v>0.52969945321632184</c:v>
                </c:pt>
                <c:pt idx="9">
                  <c:v>0.46187280692146282</c:v>
                </c:pt>
                <c:pt idx="10">
                  <c:v>0.45560433628683383</c:v>
                </c:pt>
                <c:pt idx="11">
                  <c:v>0.436029961062674</c:v>
                </c:pt>
                <c:pt idx="12">
                  <c:v>0.37561687267586469</c:v>
                </c:pt>
                <c:pt idx="13">
                  <c:v>0.3438937890744842</c:v>
                </c:pt>
                <c:pt idx="14">
                  <c:v>0.29552568399630991</c:v>
                </c:pt>
                <c:pt idx="15">
                  <c:v>0.29361927789222581</c:v>
                </c:pt>
                <c:pt idx="16">
                  <c:v>0.28422997483146101</c:v>
                </c:pt>
                <c:pt idx="17">
                  <c:v>0.26045418864316427</c:v>
                </c:pt>
                <c:pt idx="18">
                  <c:v>0.23840059268009214</c:v>
                </c:pt>
                <c:pt idx="19">
                  <c:v>0.22996870799751509</c:v>
                </c:pt>
                <c:pt idx="20">
                  <c:v>0.18735767471320031</c:v>
                </c:pt>
                <c:pt idx="21">
                  <c:v>0.17378715074260997</c:v>
                </c:pt>
                <c:pt idx="22">
                  <c:v>0.10797027471491424</c:v>
                </c:pt>
                <c:pt idx="23">
                  <c:v>6.3556980673659128E-2</c:v>
                </c:pt>
                <c:pt idx="2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406672"/>
        <c:axId val="271395304"/>
      </c:lineChart>
      <c:catAx>
        <c:axId val="271393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71394912"/>
        <c:crosses val="autoZero"/>
        <c:auto val="1"/>
        <c:lblAlgn val="ctr"/>
        <c:lblOffset val="100"/>
        <c:noMultiLvlLbl val="0"/>
      </c:catAx>
      <c:valAx>
        <c:axId val="27139491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7139373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7139530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71406672"/>
        <c:crosses val="max"/>
        <c:crossBetween val="between"/>
      </c:valAx>
      <c:catAx>
        <c:axId val="271406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7139530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'SC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'SC Dpto'!$N$7:$N$31</c:f>
              <c:strCache>
                <c:ptCount val="25"/>
                <c:pt idx="0">
                  <c:v>Amazonas</c:v>
                </c:pt>
                <c:pt idx="1">
                  <c:v>Arequipa</c:v>
                </c:pt>
                <c:pt idx="2">
                  <c:v>Huancavelica</c:v>
                </c:pt>
                <c:pt idx="3">
                  <c:v>Ancash</c:v>
                </c:pt>
                <c:pt idx="4">
                  <c:v>Cajamarca</c:v>
                </c:pt>
                <c:pt idx="5">
                  <c:v>Lambayeque</c:v>
                </c:pt>
                <c:pt idx="6">
                  <c:v>Ica</c:v>
                </c:pt>
                <c:pt idx="7">
                  <c:v>Apurímac</c:v>
                </c:pt>
                <c:pt idx="8">
                  <c:v>Junín</c:v>
                </c:pt>
                <c:pt idx="9">
                  <c:v>Cusco</c:v>
                </c:pt>
                <c:pt idx="10">
                  <c:v>La Libertad</c:v>
                </c:pt>
                <c:pt idx="11">
                  <c:v>Provincia Constitucional del Callao</c:v>
                </c:pt>
                <c:pt idx="12">
                  <c:v>Ayacucho</c:v>
                </c:pt>
                <c:pt idx="13">
                  <c:v>Huánuco</c:v>
                </c:pt>
                <c:pt idx="14">
                  <c:v>Lima</c:v>
                </c:pt>
                <c:pt idx="15">
                  <c:v>Ucayali</c:v>
                </c:pt>
                <c:pt idx="16">
                  <c:v>Puno</c:v>
                </c:pt>
                <c:pt idx="17">
                  <c:v>Pasco</c:v>
                </c:pt>
                <c:pt idx="18">
                  <c:v>Piura</c:v>
                </c:pt>
                <c:pt idx="19">
                  <c:v>Tumbes</c:v>
                </c:pt>
                <c:pt idx="20">
                  <c:v>Loreto</c:v>
                </c:pt>
                <c:pt idx="21">
                  <c:v>Moquegua</c:v>
                </c:pt>
                <c:pt idx="22">
                  <c:v>San Martín</c:v>
                </c:pt>
                <c:pt idx="23">
                  <c:v>Tacna</c:v>
                </c:pt>
                <c:pt idx="24">
                  <c:v>Madre de Dios</c:v>
                </c:pt>
              </c:strCache>
            </c:strRef>
          </c:cat>
          <c:val>
            <c:numRef>
              <c:f>'SC Dpto'!$O$7:$O$31</c:f>
              <c:numCache>
                <c:formatCode>#,##0.0</c:formatCode>
                <c:ptCount val="25"/>
                <c:pt idx="0">
                  <c:v>24.334107268743992</c:v>
                </c:pt>
                <c:pt idx="1">
                  <c:v>117.06542896477873</c:v>
                </c:pt>
                <c:pt idx="2">
                  <c:v>12.469713739443533</c:v>
                </c:pt>
                <c:pt idx="3">
                  <c:v>45.860384104635308</c:v>
                </c:pt>
                <c:pt idx="4">
                  <c:v>26.453821367080252</c:v>
                </c:pt>
                <c:pt idx="5">
                  <c:v>61.192106832735838</c:v>
                </c:pt>
                <c:pt idx="6">
                  <c:v>31.301255627998927</c:v>
                </c:pt>
                <c:pt idx="7">
                  <c:v>18.679740152402236</c:v>
                </c:pt>
                <c:pt idx="8">
                  <c:v>46.709852009497432</c:v>
                </c:pt>
                <c:pt idx="9">
                  <c:v>67.664111344613929</c:v>
                </c:pt>
                <c:pt idx="10">
                  <c:v>55.698024162543618</c:v>
                </c:pt>
                <c:pt idx="11">
                  <c:v>40.621638134298301</c:v>
                </c:pt>
                <c:pt idx="12">
                  <c:v>14.443756349068352</c:v>
                </c:pt>
                <c:pt idx="13">
                  <c:v>13.53163358147938</c:v>
                </c:pt>
                <c:pt idx="14">
                  <c:v>462.58069315438428</c:v>
                </c:pt>
                <c:pt idx="15">
                  <c:v>9.4309137265374083</c:v>
                </c:pt>
                <c:pt idx="16">
                  <c:v>28.893910354468503</c:v>
                </c:pt>
                <c:pt idx="17">
                  <c:v>5.2103718880140573</c:v>
                </c:pt>
                <c:pt idx="18">
                  <c:v>30.159515052663217</c:v>
                </c:pt>
                <c:pt idx="19">
                  <c:v>8.534075342031727</c:v>
                </c:pt>
                <c:pt idx="20">
                  <c:v>17.202984135682577</c:v>
                </c:pt>
                <c:pt idx="21">
                  <c:v>1.3921953178905535</c:v>
                </c:pt>
                <c:pt idx="22">
                  <c:v>3.0317290232880234</c:v>
                </c:pt>
                <c:pt idx="23">
                  <c:v>3.1068183970231904</c:v>
                </c:pt>
                <c:pt idx="24">
                  <c:v>0.70296861387429055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914136"/>
        <c:axId val="257918448"/>
      </c:barChart>
      <c:lineChart>
        <c:grouping val="standard"/>
        <c:varyColors val="0"/>
        <c:ser>
          <c:idx val="1"/>
          <c:order val="1"/>
          <c:tx>
            <c:strRef>
              <c:f>'SC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'SC Dpto'!$N$7:$N$31</c:f>
              <c:strCache>
                <c:ptCount val="25"/>
                <c:pt idx="0">
                  <c:v>Amazonas</c:v>
                </c:pt>
                <c:pt idx="1">
                  <c:v>Arequipa</c:v>
                </c:pt>
                <c:pt idx="2">
                  <c:v>Huancavelica</c:v>
                </c:pt>
                <c:pt idx="3">
                  <c:v>Ancash</c:v>
                </c:pt>
                <c:pt idx="4">
                  <c:v>Cajamarca</c:v>
                </c:pt>
                <c:pt idx="5">
                  <c:v>Lambayeque</c:v>
                </c:pt>
                <c:pt idx="6">
                  <c:v>Ica</c:v>
                </c:pt>
                <c:pt idx="7">
                  <c:v>Apurímac</c:v>
                </c:pt>
                <c:pt idx="8">
                  <c:v>Junín</c:v>
                </c:pt>
                <c:pt idx="9">
                  <c:v>Cusco</c:v>
                </c:pt>
                <c:pt idx="10">
                  <c:v>La Libertad</c:v>
                </c:pt>
                <c:pt idx="11">
                  <c:v>Provincia Constitucional del Callao</c:v>
                </c:pt>
                <c:pt idx="12">
                  <c:v>Ayacucho</c:v>
                </c:pt>
                <c:pt idx="13">
                  <c:v>Huánuco</c:v>
                </c:pt>
                <c:pt idx="14">
                  <c:v>Lima</c:v>
                </c:pt>
                <c:pt idx="15">
                  <c:v>Ucayali</c:v>
                </c:pt>
                <c:pt idx="16">
                  <c:v>Puno</c:v>
                </c:pt>
                <c:pt idx="17">
                  <c:v>Pasco</c:v>
                </c:pt>
                <c:pt idx="18">
                  <c:v>Piura</c:v>
                </c:pt>
                <c:pt idx="19">
                  <c:v>Tumbes</c:v>
                </c:pt>
                <c:pt idx="20">
                  <c:v>Loreto</c:v>
                </c:pt>
                <c:pt idx="21">
                  <c:v>Moquegua</c:v>
                </c:pt>
                <c:pt idx="22">
                  <c:v>San Martín</c:v>
                </c:pt>
                <c:pt idx="23">
                  <c:v>Tacna</c:v>
                </c:pt>
                <c:pt idx="24">
                  <c:v>Madre de Dios</c:v>
                </c:pt>
              </c:strCache>
            </c:strRef>
          </c:cat>
          <c:val>
            <c:numRef>
              <c:f>'SC Dpto'!$P$7:$P$31</c:f>
              <c:numCache>
                <c:formatCode>0%</c:formatCode>
                <c:ptCount val="25"/>
                <c:pt idx="0">
                  <c:v>0.40567202254642271</c:v>
                </c:pt>
                <c:pt idx="1">
                  <c:v>0.35377709041513744</c:v>
                </c:pt>
                <c:pt idx="2">
                  <c:v>0.33393930486871992</c:v>
                </c:pt>
                <c:pt idx="3">
                  <c:v>0.31177894528075356</c:v>
                </c:pt>
                <c:pt idx="4">
                  <c:v>0.30533322742759766</c:v>
                </c:pt>
                <c:pt idx="5">
                  <c:v>0.30314132739741639</c:v>
                </c:pt>
                <c:pt idx="6">
                  <c:v>0.30030412706947585</c:v>
                </c:pt>
                <c:pt idx="7">
                  <c:v>0.29943779855273078</c:v>
                </c:pt>
                <c:pt idx="8">
                  <c:v>0.29759613371191113</c:v>
                </c:pt>
                <c:pt idx="9">
                  <c:v>0.29392189275993441</c:v>
                </c:pt>
                <c:pt idx="10">
                  <c:v>0.29217931023871185</c:v>
                </c:pt>
                <c:pt idx="11">
                  <c:v>0.27933853414507881</c:v>
                </c:pt>
                <c:pt idx="12">
                  <c:v>0.27070858321808905</c:v>
                </c:pt>
                <c:pt idx="13">
                  <c:v>0.24776805567467802</c:v>
                </c:pt>
                <c:pt idx="14">
                  <c:v>0.2472847780766346</c:v>
                </c:pt>
                <c:pt idx="15">
                  <c:v>0.20886754433188093</c:v>
                </c:pt>
                <c:pt idx="16">
                  <c:v>0.19499796973420533</c:v>
                </c:pt>
                <c:pt idx="17">
                  <c:v>0.19063853379406964</c:v>
                </c:pt>
                <c:pt idx="18">
                  <c:v>0.18091563060457616</c:v>
                </c:pt>
                <c:pt idx="19">
                  <c:v>0.17231742297372638</c:v>
                </c:pt>
                <c:pt idx="20">
                  <c:v>0.16066540827405648</c:v>
                </c:pt>
                <c:pt idx="21">
                  <c:v>5.3831991417266079E-2</c:v>
                </c:pt>
                <c:pt idx="22">
                  <c:v>5.3739641512287557E-2</c:v>
                </c:pt>
                <c:pt idx="23">
                  <c:v>4.2350927635266933E-2</c:v>
                </c:pt>
                <c:pt idx="24">
                  <c:v>3.9564686500263409E-2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919232"/>
        <c:axId val="257918840"/>
      </c:lineChart>
      <c:catAx>
        <c:axId val="257914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57918448"/>
        <c:crosses val="autoZero"/>
        <c:auto val="1"/>
        <c:lblAlgn val="ctr"/>
        <c:lblOffset val="100"/>
        <c:noMultiLvlLbl val="0"/>
      </c:catAx>
      <c:valAx>
        <c:axId val="25791844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5791413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5791884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57919232"/>
        <c:crosses val="max"/>
        <c:crossBetween val="between"/>
      </c:valAx>
      <c:catAx>
        <c:axId val="2579192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791884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'AARES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'AARES Dpto'!$N$7:$N$31</c:f>
              <c:strCache>
                <c:ptCount val="25"/>
                <c:pt idx="0">
                  <c:v>Lima</c:v>
                </c:pt>
                <c:pt idx="1">
                  <c:v>Amazonas</c:v>
                </c:pt>
                <c:pt idx="2">
                  <c:v>Ancash</c:v>
                </c:pt>
                <c:pt idx="3">
                  <c:v>Apurímac</c:v>
                </c:pt>
                <c:pt idx="4">
                  <c:v>Arequipa</c:v>
                </c:pt>
                <c:pt idx="5">
                  <c:v>Ayacucho</c:v>
                </c:pt>
                <c:pt idx="6">
                  <c:v>Cajamarca</c:v>
                </c:pt>
                <c:pt idx="7">
                  <c:v>Provincia Constitucional del Callao</c:v>
                </c:pt>
                <c:pt idx="8">
                  <c:v>Cusco</c:v>
                </c:pt>
                <c:pt idx="9">
                  <c:v>Huancavelica</c:v>
                </c:pt>
                <c:pt idx="10">
                  <c:v>Huánuco</c:v>
                </c:pt>
                <c:pt idx="11">
                  <c:v>Ica</c:v>
                </c:pt>
                <c:pt idx="12">
                  <c:v>Junín</c:v>
                </c:pt>
                <c:pt idx="13">
                  <c:v>La Libertad</c:v>
                </c:pt>
                <c:pt idx="14">
                  <c:v>Lambayeque</c:v>
                </c:pt>
                <c:pt idx="15">
                  <c:v>Loreto</c:v>
                </c:pt>
                <c:pt idx="16">
                  <c:v>Madre de Dios</c:v>
                </c:pt>
                <c:pt idx="17">
                  <c:v>Moquegua</c:v>
                </c:pt>
                <c:pt idx="18">
                  <c:v>Pasco</c:v>
                </c:pt>
                <c:pt idx="19">
                  <c:v>Piura</c:v>
                </c:pt>
                <c:pt idx="20">
                  <c:v>Puno</c:v>
                </c:pt>
                <c:pt idx="21">
                  <c:v>San Martín</c:v>
                </c:pt>
                <c:pt idx="22">
                  <c:v>Tacna</c:v>
                </c:pt>
                <c:pt idx="23">
                  <c:v>Tumbes</c:v>
                </c:pt>
                <c:pt idx="24">
                  <c:v>Ucayali</c:v>
                </c:pt>
              </c:strCache>
            </c:strRef>
          </c:cat>
          <c:val>
            <c:numRef>
              <c:f>'AARES Dpto'!$O$7:$O$31</c:f>
              <c:numCache>
                <c:formatCode>#,##0.0</c:formatCode>
                <c:ptCount val="25"/>
                <c:pt idx="0">
                  <c:v>86.399301417285827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1406280"/>
        <c:axId val="271407456"/>
      </c:barChart>
      <c:lineChart>
        <c:grouping val="standard"/>
        <c:varyColors val="0"/>
        <c:ser>
          <c:idx val="1"/>
          <c:order val="1"/>
          <c:tx>
            <c:strRef>
              <c:f>'AARES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'AARES Dpto'!$N$7:$N$31</c:f>
              <c:strCache>
                <c:ptCount val="25"/>
                <c:pt idx="0">
                  <c:v>Lima</c:v>
                </c:pt>
                <c:pt idx="1">
                  <c:v>Amazonas</c:v>
                </c:pt>
                <c:pt idx="2">
                  <c:v>Ancash</c:v>
                </c:pt>
                <c:pt idx="3">
                  <c:v>Apurímac</c:v>
                </c:pt>
                <c:pt idx="4">
                  <c:v>Arequipa</c:v>
                </c:pt>
                <c:pt idx="5">
                  <c:v>Ayacucho</c:v>
                </c:pt>
                <c:pt idx="6">
                  <c:v>Cajamarca</c:v>
                </c:pt>
                <c:pt idx="7">
                  <c:v>Provincia Constitucional del Callao</c:v>
                </c:pt>
                <c:pt idx="8">
                  <c:v>Cusco</c:v>
                </c:pt>
                <c:pt idx="9">
                  <c:v>Huancavelica</c:v>
                </c:pt>
                <c:pt idx="10">
                  <c:v>Huánuco</c:v>
                </c:pt>
                <c:pt idx="11">
                  <c:v>Ica</c:v>
                </c:pt>
                <c:pt idx="12">
                  <c:v>Junín</c:v>
                </c:pt>
                <c:pt idx="13">
                  <c:v>La Libertad</c:v>
                </c:pt>
                <c:pt idx="14">
                  <c:v>Lambayeque</c:v>
                </c:pt>
                <c:pt idx="15">
                  <c:v>Loreto</c:v>
                </c:pt>
                <c:pt idx="16">
                  <c:v>Madre de Dios</c:v>
                </c:pt>
                <c:pt idx="17">
                  <c:v>Moquegua</c:v>
                </c:pt>
                <c:pt idx="18">
                  <c:v>Pasco</c:v>
                </c:pt>
                <c:pt idx="19">
                  <c:v>Piura</c:v>
                </c:pt>
                <c:pt idx="20">
                  <c:v>Puno</c:v>
                </c:pt>
                <c:pt idx="21">
                  <c:v>San Martín</c:v>
                </c:pt>
                <c:pt idx="22">
                  <c:v>Tacna</c:v>
                </c:pt>
                <c:pt idx="23">
                  <c:v>Tumbes</c:v>
                </c:pt>
                <c:pt idx="24">
                  <c:v>Ucayali</c:v>
                </c:pt>
              </c:strCache>
            </c:strRef>
          </c:cat>
          <c:val>
            <c:numRef>
              <c:f>'AARES Dpto'!$P$7:$P$31</c:f>
              <c:numCache>
                <c:formatCode>0%</c:formatCode>
                <c:ptCount val="25"/>
                <c:pt idx="0">
                  <c:v>0.14096956652484452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407064"/>
        <c:axId val="271405888"/>
      </c:lineChart>
      <c:catAx>
        <c:axId val="271406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71407456"/>
        <c:crosses val="autoZero"/>
        <c:auto val="1"/>
        <c:lblAlgn val="ctr"/>
        <c:lblOffset val="100"/>
        <c:noMultiLvlLbl val="0"/>
      </c:catAx>
      <c:valAx>
        <c:axId val="27140745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7140628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7140588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71407064"/>
        <c:crosses val="max"/>
        <c:crossBetween val="between"/>
      </c:valAx>
      <c:catAx>
        <c:axId val="271407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7140588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'MCRS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'MCRS Dpto'!$N$7:$N$31</c:f>
              <c:strCache>
                <c:ptCount val="25"/>
                <c:pt idx="0">
                  <c:v>Pasco</c:v>
                </c:pt>
                <c:pt idx="1">
                  <c:v>Tacna</c:v>
                </c:pt>
                <c:pt idx="2">
                  <c:v>Lima</c:v>
                </c:pt>
                <c:pt idx="3">
                  <c:v>Tumbes</c:v>
                </c:pt>
                <c:pt idx="4">
                  <c:v>Ayacucho</c:v>
                </c:pt>
                <c:pt idx="5">
                  <c:v>Loreto</c:v>
                </c:pt>
                <c:pt idx="6">
                  <c:v>Huancavelica</c:v>
                </c:pt>
                <c:pt idx="7">
                  <c:v>Provincia Constitucional del Callao</c:v>
                </c:pt>
                <c:pt idx="8">
                  <c:v>Ucayali</c:v>
                </c:pt>
                <c:pt idx="9">
                  <c:v>Cajamarca</c:v>
                </c:pt>
                <c:pt idx="10">
                  <c:v>Apurímac</c:v>
                </c:pt>
                <c:pt idx="11">
                  <c:v>Huánuco</c:v>
                </c:pt>
                <c:pt idx="12">
                  <c:v>Junín</c:v>
                </c:pt>
                <c:pt idx="13">
                  <c:v>La Libertad</c:v>
                </c:pt>
                <c:pt idx="14">
                  <c:v>San Martín</c:v>
                </c:pt>
                <c:pt idx="15">
                  <c:v>Madre de Dios</c:v>
                </c:pt>
                <c:pt idx="16">
                  <c:v>Puno</c:v>
                </c:pt>
                <c:pt idx="17">
                  <c:v>Cusco</c:v>
                </c:pt>
                <c:pt idx="18">
                  <c:v>Amazonas</c:v>
                </c:pt>
                <c:pt idx="19">
                  <c:v>Ancash</c:v>
                </c:pt>
                <c:pt idx="20">
                  <c:v>Lambayeque</c:v>
                </c:pt>
                <c:pt idx="21">
                  <c:v>Piura</c:v>
                </c:pt>
                <c:pt idx="22">
                  <c:v>Ica</c:v>
                </c:pt>
                <c:pt idx="23">
                  <c:v>Arequipa</c:v>
                </c:pt>
                <c:pt idx="24">
                  <c:v>Moquegua</c:v>
                </c:pt>
              </c:strCache>
            </c:strRef>
          </c:cat>
          <c:val>
            <c:numRef>
              <c:f>'MCRS Dpto'!$O$7:$O$31</c:f>
              <c:numCache>
                <c:formatCode>#,##0.0</c:formatCode>
                <c:ptCount val="25"/>
                <c:pt idx="0">
                  <c:v>6.3909007009365535</c:v>
                </c:pt>
                <c:pt idx="1">
                  <c:v>0.66406991962507966</c:v>
                </c:pt>
                <c:pt idx="2">
                  <c:v>79.365603060629354</c:v>
                </c:pt>
                <c:pt idx="3">
                  <c:v>0.33007914999999999</c:v>
                </c:pt>
                <c:pt idx="4">
                  <c:v>0.93365862004334699</c:v>
                </c:pt>
                <c:pt idx="5">
                  <c:v>0.66220198496781979</c:v>
                </c:pt>
                <c:pt idx="6">
                  <c:v>9.3528079512853482E-2</c:v>
                </c:pt>
                <c:pt idx="7">
                  <c:v>1.3578641167422485</c:v>
                </c:pt>
                <c:pt idx="8">
                  <c:v>4.5267323068904037</c:v>
                </c:pt>
                <c:pt idx="9">
                  <c:v>0.58551430000000004</c:v>
                </c:pt>
                <c:pt idx="10">
                  <c:v>0.19856237999999998</c:v>
                </c:pt>
                <c:pt idx="11">
                  <c:v>1.1827011222460384</c:v>
                </c:pt>
                <c:pt idx="12">
                  <c:v>1.6141942980318236</c:v>
                </c:pt>
                <c:pt idx="13">
                  <c:v>1.5363383900000001</c:v>
                </c:pt>
                <c:pt idx="14">
                  <c:v>1.4651621812185436</c:v>
                </c:pt>
                <c:pt idx="15">
                  <c:v>0.27815535000000002</c:v>
                </c:pt>
                <c:pt idx="16">
                  <c:v>3.0053595829842132</c:v>
                </c:pt>
                <c:pt idx="17">
                  <c:v>1.1781446793189034</c:v>
                </c:pt>
                <c:pt idx="18">
                  <c:v>0.36249039246932474</c:v>
                </c:pt>
                <c:pt idx="19">
                  <c:v>1.0758314000005811</c:v>
                </c:pt>
                <c:pt idx="20">
                  <c:v>1.300291607175136</c:v>
                </c:pt>
                <c:pt idx="21">
                  <c:v>0.76608003959742588</c:v>
                </c:pt>
                <c:pt idx="22">
                  <c:v>2.1234175008931149</c:v>
                </c:pt>
                <c:pt idx="23">
                  <c:v>1.4492759602323249</c:v>
                </c:pt>
                <c:pt idx="24">
                  <c:v>0.17196055013474254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1405496"/>
        <c:axId val="271407848"/>
      </c:barChart>
      <c:lineChart>
        <c:grouping val="standard"/>
        <c:varyColors val="0"/>
        <c:ser>
          <c:idx val="1"/>
          <c:order val="1"/>
          <c:tx>
            <c:strRef>
              <c:f>'MCRS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'MCRS Dpto'!$N$7:$N$31</c:f>
              <c:strCache>
                <c:ptCount val="25"/>
                <c:pt idx="0">
                  <c:v>Pasco</c:v>
                </c:pt>
                <c:pt idx="1">
                  <c:v>Tacna</c:v>
                </c:pt>
                <c:pt idx="2">
                  <c:v>Lima</c:v>
                </c:pt>
                <c:pt idx="3">
                  <c:v>Tumbes</c:v>
                </c:pt>
                <c:pt idx="4">
                  <c:v>Ayacucho</c:v>
                </c:pt>
                <c:pt idx="5">
                  <c:v>Loreto</c:v>
                </c:pt>
                <c:pt idx="6">
                  <c:v>Huancavelica</c:v>
                </c:pt>
                <c:pt idx="7">
                  <c:v>Provincia Constitucional del Callao</c:v>
                </c:pt>
                <c:pt idx="8">
                  <c:v>Ucayali</c:v>
                </c:pt>
                <c:pt idx="9">
                  <c:v>Cajamarca</c:v>
                </c:pt>
                <c:pt idx="10">
                  <c:v>Apurímac</c:v>
                </c:pt>
                <c:pt idx="11">
                  <c:v>Huánuco</c:v>
                </c:pt>
                <c:pt idx="12">
                  <c:v>Junín</c:v>
                </c:pt>
                <c:pt idx="13">
                  <c:v>La Libertad</c:v>
                </c:pt>
                <c:pt idx="14">
                  <c:v>San Martín</c:v>
                </c:pt>
                <c:pt idx="15">
                  <c:v>Madre de Dios</c:v>
                </c:pt>
                <c:pt idx="16">
                  <c:v>Puno</c:v>
                </c:pt>
                <c:pt idx="17">
                  <c:v>Cusco</c:v>
                </c:pt>
                <c:pt idx="18">
                  <c:v>Amazonas</c:v>
                </c:pt>
                <c:pt idx="19">
                  <c:v>Ancash</c:v>
                </c:pt>
                <c:pt idx="20">
                  <c:v>Lambayeque</c:v>
                </c:pt>
                <c:pt idx="21">
                  <c:v>Piura</c:v>
                </c:pt>
                <c:pt idx="22">
                  <c:v>Ica</c:v>
                </c:pt>
                <c:pt idx="23">
                  <c:v>Arequipa</c:v>
                </c:pt>
                <c:pt idx="24">
                  <c:v>Moquegua</c:v>
                </c:pt>
              </c:strCache>
            </c:strRef>
          </c:cat>
          <c:val>
            <c:numRef>
              <c:f>'MCRS Dpto'!$P$7:$P$31</c:f>
              <c:numCache>
                <c:formatCode>0%</c:formatCode>
                <c:ptCount val="25"/>
                <c:pt idx="0">
                  <c:v>0.2734659535133413</c:v>
                </c:pt>
                <c:pt idx="1">
                  <c:v>0.24998820572355485</c:v>
                </c:pt>
                <c:pt idx="2">
                  <c:v>0.21712013272935674</c:v>
                </c:pt>
                <c:pt idx="3">
                  <c:v>0.20648556386443281</c:v>
                </c:pt>
                <c:pt idx="4">
                  <c:v>0.18826514360331839</c:v>
                </c:pt>
                <c:pt idx="5">
                  <c:v>0.18771477785057861</c:v>
                </c:pt>
                <c:pt idx="6">
                  <c:v>0.18005559739884006</c:v>
                </c:pt>
                <c:pt idx="7">
                  <c:v>0.17996911812433908</c:v>
                </c:pt>
                <c:pt idx="8">
                  <c:v>0.17759178930877376</c:v>
                </c:pt>
                <c:pt idx="9">
                  <c:v>0.16401884251746388</c:v>
                </c:pt>
                <c:pt idx="10">
                  <c:v>0.15526599226025195</c:v>
                </c:pt>
                <c:pt idx="11">
                  <c:v>0.15067993472445401</c:v>
                </c:pt>
                <c:pt idx="12">
                  <c:v>0.14930990387614423</c:v>
                </c:pt>
                <c:pt idx="13">
                  <c:v>0.14413050750908407</c:v>
                </c:pt>
                <c:pt idx="14">
                  <c:v>0.1439464006103186</c:v>
                </c:pt>
                <c:pt idx="15">
                  <c:v>0.12568902832478704</c:v>
                </c:pt>
                <c:pt idx="16">
                  <c:v>0.12488846915712042</c:v>
                </c:pt>
                <c:pt idx="17">
                  <c:v>0.11826606690838</c:v>
                </c:pt>
                <c:pt idx="18">
                  <c:v>0.11307185617419102</c:v>
                </c:pt>
                <c:pt idx="19">
                  <c:v>0.10741839241161641</c:v>
                </c:pt>
                <c:pt idx="20">
                  <c:v>0.10672739958445863</c:v>
                </c:pt>
                <c:pt idx="21">
                  <c:v>9.870546231235855E-2</c:v>
                </c:pt>
                <c:pt idx="22">
                  <c:v>1.61356170711561E-2</c:v>
                </c:pt>
                <c:pt idx="23">
                  <c:v>1.2419927802903821E-2</c:v>
                </c:pt>
                <c:pt idx="24">
                  <c:v>9.0187253405044372E-3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883840"/>
        <c:axId val="268885408"/>
      </c:lineChart>
      <c:catAx>
        <c:axId val="271405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71407848"/>
        <c:crosses val="autoZero"/>
        <c:auto val="1"/>
        <c:lblAlgn val="ctr"/>
        <c:lblOffset val="100"/>
        <c:noMultiLvlLbl val="0"/>
      </c:catAx>
      <c:valAx>
        <c:axId val="27140784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7140549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6888540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68883840"/>
        <c:crosses val="max"/>
        <c:crossBetween val="between"/>
      </c:valAx>
      <c:catAx>
        <c:axId val="268883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888540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'MST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'MST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'MST Dpto'!$O$7</c:f>
              <c:numCache>
                <c:formatCode>#,##0.0</c:formatCode>
                <c:ptCount val="1"/>
                <c:pt idx="0">
                  <c:v>9.7312642435629222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055496"/>
        <c:axId val="273056280"/>
      </c:barChart>
      <c:lineChart>
        <c:grouping val="standard"/>
        <c:varyColors val="0"/>
        <c:ser>
          <c:idx val="1"/>
          <c:order val="1"/>
          <c:tx>
            <c:strRef>
              <c:f>'MST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'MST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'MST Dpto'!$P$7</c:f>
              <c:numCache>
                <c:formatCode>0%</c:formatCode>
                <c:ptCount val="1"/>
                <c:pt idx="0">
                  <c:v>0.15871735854062091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060984"/>
        <c:axId val="273063336"/>
      </c:lineChart>
      <c:catAx>
        <c:axId val="273055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73056280"/>
        <c:crosses val="autoZero"/>
        <c:auto val="1"/>
        <c:lblAlgn val="ctr"/>
        <c:lblOffset val="100"/>
        <c:noMultiLvlLbl val="0"/>
      </c:catAx>
      <c:valAx>
        <c:axId val="27305628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7305549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7306333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73060984"/>
        <c:crosses val="max"/>
        <c:crossBetween val="between"/>
      </c:valAx>
      <c:catAx>
        <c:axId val="273060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7306333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'MPE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'MPE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'MPE Dpto'!$O$7</c:f>
              <c:numCache>
                <c:formatCode>#,##0.0</c:formatCode>
                <c:ptCount val="1"/>
                <c:pt idx="0">
                  <c:v>15.067681107272779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056672"/>
        <c:axId val="273052752"/>
      </c:barChart>
      <c:lineChart>
        <c:grouping val="standard"/>
        <c:varyColors val="0"/>
        <c:ser>
          <c:idx val="1"/>
          <c:order val="1"/>
          <c:tx>
            <c:strRef>
              <c:f>'MPE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'MPE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'MPE Dpto'!$P$7</c:f>
              <c:numCache>
                <c:formatCode>0%</c:formatCode>
                <c:ptCount val="1"/>
                <c:pt idx="0">
                  <c:v>9.6855533515730743E-2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063728"/>
        <c:axId val="273059416"/>
      </c:lineChart>
      <c:catAx>
        <c:axId val="27305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73052752"/>
        <c:crosses val="autoZero"/>
        <c:auto val="1"/>
        <c:lblAlgn val="ctr"/>
        <c:lblOffset val="100"/>
        <c:noMultiLvlLbl val="0"/>
      </c:catAx>
      <c:valAx>
        <c:axId val="27305275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7305667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7305941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73063728"/>
        <c:crosses val="max"/>
        <c:crossBetween val="between"/>
      </c:valAx>
      <c:catAx>
        <c:axId val="27306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7305941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'FMIN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'FMIN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'FMIN Dpto'!$O$7</c:f>
              <c:numCache>
                <c:formatCode>#,##0.0</c:formatCode>
                <c:ptCount val="1"/>
                <c:pt idx="0">
                  <c:v>0.90845455073829406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062552"/>
        <c:axId val="273062944"/>
      </c:barChart>
      <c:lineChart>
        <c:grouping val="standard"/>
        <c:varyColors val="0"/>
        <c:ser>
          <c:idx val="1"/>
          <c:order val="1"/>
          <c:tx>
            <c:strRef>
              <c:f>'FMIN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'FMIN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'FMIN Dpto'!$P$7</c:f>
              <c:numCache>
                <c:formatCode>0%</c:formatCode>
                <c:ptCount val="1"/>
                <c:pt idx="0">
                  <c:v>0.10947352478862409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064120"/>
        <c:axId val="273057456"/>
      </c:lineChart>
      <c:catAx>
        <c:axId val="273062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73062944"/>
        <c:crosses val="autoZero"/>
        <c:auto val="1"/>
        <c:lblAlgn val="ctr"/>
        <c:lblOffset val="100"/>
        <c:noMultiLvlLbl val="0"/>
      </c:catAx>
      <c:valAx>
        <c:axId val="27306294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7306255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7305745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73064120"/>
        <c:crosses val="max"/>
        <c:crossBetween val="between"/>
      </c:valAx>
      <c:catAx>
        <c:axId val="273064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7305745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'MCDT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'MCDT Dpto'!$N$7:$N$32</c:f>
              <c:strCache>
                <c:ptCount val="26"/>
                <c:pt idx="0">
                  <c:v>Huancavelica</c:v>
                </c:pt>
                <c:pt idx="1">
                  <c:v>Ayacucho</c:v>
                </c:pt>
                <c:pt idx="2">
                  <c:v>Embajadas en el Exterior</c:v>
                </c:pt>
                <c:pt idx="3">
                  <c:v>Huánuco</c:v>
                </c:pt>
                <c:pt idx="4">
                  <c:v>Loreto</c:v>
                </c:pt>
                <c:pt idx="5">
                  <c:v>San Martín</c:v>
                </c:pt>
                <c:pt idx="6">
                  <c:v>Lima</c:v>
                </c:pt>
                <c:pt idx="7">
                  <c:v>La Libertad</c:v>
                </c:pt>
                <c:pt idx="8">
                  <c:v>Piura</c:v>
                </c:pt>
                <c:pt idx="9">
                  <c:v>Cajamarca</c:v>
                </c:pt>
                <c:pt idx="10">
                  <c:v>Junín</c:v>
                </c:pt>
                <c:pt idx="11">
                  <c:v>Tacna</c:v>
                </c:pt>
                <c:pt idx="12">
                  <c:v>Apurímac</c:v>
                </c:pt>
                <c:pt idx="13">
                  <c:v>Pasco</c:v>
                </c:pt>
                <c:pt idx="14">
                  <c:v>Lambayeque</c:v>
                </c:pt>
                <c:pt idx="15">
                  <c:v>Cusco</c:v>
                </c:pt>
                <c:pt idx="16">
                  <c:v>Provincia Constitucional del Callao</c:v>
                </c:pt>
                <c:pt idx="17">
                  <c:v>Arequipa</c:v>
                </c:pt>
                <c:pt idx="18">
                  <c:v>Puno</c:v>
                </c:pt>
                <c:pt idx="19">
                  <c:v>Moquegua</c:v>
                </c:pt>
                <c:pt idx="20">
                  <c:v>Ancash</c:v>
                </c:pt>
                <c:pt idx="21">
                  <c:v>Amazonas</c:v>
                </c:pt>
                <c:pt idx="22">
                  <c:v>Tumbes</c:v>
                </c:pt>
                <c:pt idx="23">
                  <c:v>Ica</c:v>
                </c:pt>
                <c:pt idx="24">
                  <c:v>Ucayali</c:v>
                </c:pt>
                <c:pt idx="25">
                  <c:v>Madre de Dios</c:v>
                </c:pt>
              </c:strCache>
            </c:strRef>
          </c:cat>
          <c:val>
            <c:numRef>
              <c:f>'MCDT Dpto'!$O$7:$O$32</c:f>
              <c:numCache>
                <c:formatCode>#,##0.0</c:formatCode>
                <c:ptCount val="26"/>
                <c:pt idx="0">
                  <c:v>6.9099999999999995E-3</c:v>
                </c:pt>
                <c:pt idx="1">
                  <c:v>0.74903889008310498</c:v>
                </c:pt>
                <c:pt idx="2">
                  <c:v>12.831716050979821</c:v>
                </c:pt>
                <c:pt idx="3">
                  <c:v>0.40076101941195397</c:v>
                </c:pt>
                <c:pt idx="4">
                  <c:v>0.2222519</c:v>
                </c:pt>
                <c:pt idx="5">
                  <c:v>1.0335516200323633</c:v>
                </c:pt>
                <c:pt idx="6">
                  <c:v>16.519178646972339</c:v>
                </c:pt>
                <c:pt idx="7">
                  <c:v>0.42205106004853743</c:v>
                </c:pt>
                <c:pt idx="8">
                  <c:v>0.23164449981039409</c:v>
                </c:pt>
                <c:pt idx="9">
                  <c:v>0.30983956952718111</c:v>
                </c:pt>
                <c:pt idx="10">
                  <c:v>0.27594999012269272</c:v>
                </c:pt>
                <c:pt idx="11">
                  <c:v>4.4895020000000001E-2</c:v>
                </c:pt>
                <c:pt idx="12">
                  <c:v>9.8565000000000007E-3</c:v>
                </c:pt>
                <c:pt idx="13">
                  <c:v>8.3123930080482911E-2</c:v>
                </c:pt>
                <c:pt idx="14">
                  <c:v>0.49802683010620497</c:v>
                </c:pt>
                <c:pt idx="15">
                  <c:v>1.0451229051570836</c:v>
                </c:pt>
                <c:pt idx="16">
                  <c:v>2.0474760000000002E-2</c:v>
                </c:pt>
                <c:pt idx="17">
                  <c:v>1.2243543705420354</c:v>
                </c:pt>
                <c:pt idx="18">
                  <c:v>0.43119843046770079</c:v>
                </c:pt>
                <c:pt idx="19">
                  <c:v>0.10638143</c:v>
                </c:pt>
                <c:pt idx="20">
                  <c:v>0.25244942002192111</c:v>
                </c:pt>
                <c:pt idx="21">
                  <c:v>0.37633172040097407</c:v>
                </c:pt>
                <c:pt idx="22">
                  <c:v>0.16192823957510241</c:v>
                </c:pt>
                <c:pt idx="23">
                  <c:v>0.13249736932272785</c:v>
                </c:pt>
                <c:pt idx="24">
                  <c:v>0.14007951000390456</c:v>
                </c:pt>
                <c:pt idx="2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051968"/>
        <c:axId val="273052360"/>
      </c:barChart>
      <c:lineChart>
        <c:grouping val="standard"/>
        <c:varyColors val="0"/>
        <c:ser>
          <c:idx val="1"/>
          <c:order val="1"/>
          <c:tx>
            <c:strRef>
              <c:f>'MCDT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'MCDT Dpto'!$N$7:$N$32</c:f>
              <c:strCache>
                <c:ptCount val="26"/>
                <c:pt idx="0">
                  <c:v>Huancavelica</c:v>
                </c:pt>
                <c:pt idx="1">
                  <c:v>Ayacucho</c:v>
                </c:pt>
                <c:pt idx="2">
                  <c:v>Embajadas en el Exterior</c:v>
                </c:pt>
                <c:pt idx="3">
                  <c:v>Huánuco</c:v>
                </c:pt>
                <c:pt idx="4">
                  <c:v>Loreto</c:v>
                </c:pt>
                <c:pt idx="5">
                  <c:v>San Martín</c:v>
                </c:pt>
                <c:pt idx="6">
                  <c:v>Lima</c:v>
                </c:pt>
                <c:pt idx="7">
                  <c:v>La Libertad</c:v>
                </c:pt>
                <c:pt idx="8">
                  <c:v>Piura</c:v>
                </c:pt>
                <c:pt idx="9">
                  <c:v>Cajamarca</c:v>
                </c:pt>
                <c:pt idx="10">
                  <c:v>Junín</c:v>
                </c:pt>
                <c:pt idx="11">
                  <c:v>Tacna</c:v>
                </c:pt>
                <c:pt idx="12">
                  <c:v>Apurímac</c:v>
                </c:pt>
                <c:pt idx="13">
                  <c:v>Pasco</c:v>
                </c:pt>
                <c:pt idx="14">
                  <c:v>Lambayeque</c:v>
                </c:pt>
                <c:pt idx="15">
                  <c:v>Cusco</c:v>
                </c:pt>
                <c:pt idx="16">
                  <c:v>Provincia Constitucional del Callao</c:v>
                </c:pt>
                <c:pt idx="17">
                  <c:v>Arequipa</c:v>
                </c:pt>
                <c:pt idx="18">
                  <c:v>Puno</c:v>
                </c:pt>
                <c:pt idx="19">
                  <c:v>Moquegua</c:v>
                </c:pt>
                <c:pt idx="20">
                  <c:v>Ancash</c:v>
                </c:pt>
                <c:pt idx="21">
                  <c:v>Amazonas</c:v>
                </c:pt>
                <c:pt idx="22">
                  <c:v>Tumbes</c:v>
                </c:pt>
                <c:pt idx="23">
                  <c:v>Ica</c:v>
                </c:pt>
                <c:pt idx="24">
                  <c:v>Ucayali</c:v>
                </c:pt>
                <c:pt idx="25">
                  <c:v>Madre de Dios</c:v>
                </c:pt>
              </c:strCache>
            </c:strRef>
          </c:cat>
          <c:val>
            <c:numRef>
              <c:f>'MCDT Dpto'!$P$7:$P$32</c:f>
              <c:numCache>
                <c:formatCode>0%</c:formatCode>
                <c:ptCount val="26"/>
                <c:pt idx="0">
                  <c:v>1</c:v>
                </c:pt>
                <c:pt idx="1">
                  <c:v>0.23636301646758981</c:v>
                </c:pt>
                <c:pt idx="2">
                  <c:v>0.23194575926327793</c:v>
                </c:pt>
                <c:pt idx="3">
                  <c:v>0.18886512003948927</c:v>
                </c:pt>
                <c:pt idx="4">
                  <c:v>0.18181006838781455</c:v>
                </c:pt>
                <c:pt idx="5">
                  <c:v>0.17357925214882627</c:v>
                </c:pt>
                <c:pt idx="6">
                  <c:v>0.16397126797625483</c:v>
                </c:pt>
                <c:pt idx="7">
                  <c:v>0.14819879834744532</c:v>
                </c:pt>
                <c:pt idx="8">
                  <c:v>0.13532510038503814</c:v>
                </c:pt>
                <c:pt idx="9">
                  <c:v>0.13485110801734179</c:v>
                </c:pt>
                <c:pt idx="10">
                  <c:v>0.11893360583375619</c:v>
                </c:pt>
                <c:pt idx="11">
                  <c:v>8.9453515873284706E-2</c:v>
                </c:pt>
                <c:pt idx="12">
                  <c:v>8.9180532558833917E-2</c:v>
                </c:pt>
                <c:pt idx="13">
                  <c:v>8.0322211037291161E-2</c:v>
                </c:pt>
                <c:pt idx="14">
                  <c:v>7.7050699894595537E-2</c:v>
                </c:pt>
                <c:pt idx="15">
                  <c:v>7.4731128651783274E-2</c:v>
                </c:pt>
                <c:pt idx="16">
                  <c:v>5.0421377437061814E-2</c:v>
                </c:pt>
                <c:pt idx="17">
                  <c:v>4.6765639439755299E-2</c:v>
                </c:pt>
                <c:pt idx="18">
                  <c:v>4.560621643630975E-2</c:v>
                </c:pt>
                <c:pt idx="19">
                  <c:v>4.3502385688161033E-2</c:v>
                </c:pt>
                <c:pt idx="20">
                  <c:v>2.5009262217829939E-2</c:v>
                </c:pt>
                <c:pt idx="21">
                  <c:v>2.3033666923117188E-2</c:v>
                </c:pt>
                <c:pt idx="22">
                  <c:v>1.9432364253697824E-2</c:v>
                </c:pt>
                <c:pt idx="23">
                  <c:v>1.4354696903790511E-2</c:v>
                </c:pt>
                <c:pt idx="24">
                  <c:v>5.6945232870516697E-3</c:v>
                </c:pt>
                <c:pt idx="2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053928"/>
        <c:axId val="273058240"/>
      </c:lineChart>
      <c:catAx>
        <c:axId val="27305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73052360"/>
        <c:crosses val="autoZero"/>
        <c:auto val="1"/>
        <c:lblAlgn val="ctr"/>
        <c:lblOffset val="100"/>
        <c:noMultiLvlLbl val="0"/>
      </c:catAx>
      <c:valAx>
        <c:axId val="27305236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7305196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7305824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73053928"/>
        <c:crosses val="max"/>
        <c:crossBetween val="between"/>
      </c:valAx>
      <c:catAx>
        <c:axId val="273053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7305824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'RMI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'RMI Dpto'!$N$7:$N$20</c:f>
              <c:strCache>
                <c:ptCount val="14"/>
                <c:pt idx="0">
                  <c:v>Ica</c:v>
                </c:pt>
                <c:pt idx="1">
                  <c:v>Huánuco</c:v>
                </c:pt>
                <c:pt idx="2">
                  <c:v>Cusco</c:v>
                </c:pt>
                <c:pt idx="3">
                  <c:v>Arequipa</c:v>
                </c:pt>
                <c:pt idx="4">
                  <c:v>Lima</c:v>
                </c:pt>
                <c:pt idx="5">
                  <c:v>Ancash</c:v>
                </c:pt>
                <c:pt idx="6">
                  <c:v>Ayacucho</c:v>
                </c:pt>
                <c:pt idx="7">
                  <c:v>Provincia Constitucional del Callao</c:v>
                </c:pt>
                <c:pt idx="8">
                  <c:v>La Libertad</c:v>
                </c:pt>
                <c:pt idx="9">
                  <c:v>Loreto</c:v>
                </c:pt>
                <c:pt idx="10">
                  <c:v>Madre de Dios</c:v>
                </c:pt>
                <c:pt idx="11">
                  <c:v>Piura</c:v>
                </c:pt>
                <c:pt idx="12">
                  <c:v>Puno</c:v>
                </c:pt>
                <c:pt idx="13">
                  <c:v>San Martín</c:v>
                </c:pt>
              </c:strCache>
            </c:strRef>
          </c:cat>
          <c:val>
            <c:numRef>
              <c:f>'RMI Dpto'!$O$7:$O$20</c:f>
              <c:numCache>
                <c:formatCode>#,##0.0</c:formatCode>
                <c:ptCount val="14"/>
                <c:pt idx="0">
                  <c:v>3.7650000000000001E-3</c:v>
                </c:pt>
                <c:pt idx="1">
                  <c:v>4.2318999999999996E-2</c:v>
                </c:pt>
                <c:pt idx="2">
                  <c:v>0.78462751406669617</c:v>
                </c:pt>
                <c:pt idx="3">
                  <c:v>0.5561250039100647</c:v>
                </c:pt>
                <c:pt idx="4">
                  <c:v>0.52954986887814581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055888"/>
        <c:axId val="273057848"/>
      </c:barChart>
      <c:lineChart>
        <c:grouping val="standard"/>
        <c:varyColors val="0"/>
        <c:ser>
          <c:idx val="1"/>
          <c:order val="1"/>
          <c:tx>
            <c:strRef>
              <c:f>'RMI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'RMI Dpto'!$N$7:$N$20</c:f>
              <c:strCache>
                <c:ptCount val="14"/>
                <c:pt idx="0">
                  <c:v>Ica</c:v>
                </c:pt>
                <c:pt idx="1">
                  <c:v>Huánuco</c:v>
                </c:pt>
                <c:pt idx="2">
                  <c:v>Cusco</c:v>
                </c:pt>
                <c:pt idx="3">
                  <c:v>Arequipa</c:v>
                </c:pt>
                <c:pt idx="4">
                  <c:v>Lima</c:v>
                </c:pt>
                <c:pt idx="5">
                  <c:v>Ancash</c:v>
                </c:pt>
                <c:pt idx="6">
                  <c:v>Ayacucho</c:v>
                </c:pt>
                <c:pt idx="7">
                  <c:v>Provincia Constitucional del Callao</c:v>
                </c:pt>
                <c:pt idx="8">
                  <c:v>La Libertad</c:v>
                </c:pt>
                <c:pt idx="9">
                  <c:v>Loreto</c:v>
                </c:pt>
                <c:pt idx="10">
                  <c:v>Madre de Dios</c:v>
                </c:pt>
                <c:pt idx="11">
                  <c:v>Piura</c:v>
                </c:pt>
                <c:pt idx="12">
                  <c:v>Puno</c:v>
                </c:pt>
                <c:pt idx="13">
                  <c:v>San Martín</c:v>
                </c:pt>
              </c:strCache>
            </c:strRef>
          </c:cat>
          <c:val>
            <c:numRef>
              <c:f>'RMI Dpto'!$P$7:$P$20</c:f>
              <c:numCache>
                <c:formatCode>0%</c:formatCode>
                <c:ptCount val="14"/>
                <c:pt idx="0">
                  <c:v>0.36984282907662086</c:v>
                </c:pt>
                <c:pt idx="1">
                  <c:v>0.175670402656704</c:v>
                </c:pt>
                <c:pt idx="2">
                  <c:v>0.13089427114361249</c:v>
                </c:pt>
                <c:pt idx="3">
                  <c:v>9.8470858276344275E-2</c:v>
                </c:pt>
                <c:pt idx="4">
                  <c:v>5.7848627934437596E-2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053536"/>
        <c:axId val="273053144"/>
      </c:lineChart>
      <c:catAx>
        <c:axId val="27305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73057848"/>
        <c:crosses val="autoZero"/>
        <c:auto val="1"/>
        <c:lblAlgn val="ctr"/>
        <c:lblOffset val="100"/>
        <c:noMultiLvlLbl val="0"/>
      </c:catAx>
      <c:valAx>
        <c:axId val="27305784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7305588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7305314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73053536"/>
        <c:crosses val="max"/>
        <c:crossBetween val="between"/>
      </c:valAx>
      <c:catAx>
        <c:axId val="273053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7305314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'PCSD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'PCSD Dpto'!$N$7:$N$29</c:f>
              <c:strCache>
                <c:ptCount val="23"/>
                <c:pt idx="0">
                  <c:v>Apurímac</c:v>
                </c:pt>
                <c:pt idx="1">
                  <c:v>Tacna</c:v>
                </c:pt>
                <c:pt idx="2">
                  <c:v>Cusco</c:v>
                </c:pt>
                <c:pt idx="3">
                  <c:v>La Libertad</c:v>
                </c:pt>
                <c:pt idx="4">
                  <c:v>Arequipa</c:v>
                </c:pt>
                <c:pt idx="5">
                  <c:v>Lambayeque</c:v>
                </c:pt>
                <c:pt idx="6">
                  <c:v>Ica</c:v>
                </c:pt>
                <c:pt idx="7">
                  <c:v>Lima</c:v>
                </c:pt>
                <c:pt idx="8">
                  <c:v>Ancash</c:v>
                </c:pt>
                <c:pt idx="9">
                  <c:v>Cajamarca</c:v>
                </c:pt>
                <c:pt idx="10">
                  <c:v>Provincia Constitucional del Callao</c:v>
                </c:pt>
                <c:pt idx="11">
                  <c:v>Moquegua</c:v>
                </c:pt>
                <c:pt idx="12">
                  <c:v>Junín</c:v>
                </c:pt>
                <c:pt idx="13">
                  <c:v>Madre de Dios</c:v>
                </c:pt>
                <c:pt idx="14">
                  <c:v>Ayacucho</c:v>
                </c:pt>
                <c:pt idx="15">
                  <c:v>Ucayali</c:v>
                </c:pt>
                <c:pt idx="16">
                  <c:v>Tumbes</c:v>
                </c:pt>
                <c:pt idx="17">
                  <c:v>Amazonas</c:v>
                </c:pt>
                <c:pt idx="18">
                  <c:v>Huancavelica</c:v>
                </c:pt>
                <c:pt idx="19">
                  <c:v>Loreto</c:v>
                </c:pt>
                <c:pt idx="20">
                  <c:v>Pasco</c:v>
                </c:pt>
                <c:pt idx="21">
                  <c:v>Puno</c:v>
                </c:pt>
                <c:pt idx="22">
                  <c:v>San Martín</c:v>
                </c:pt>
              </c:strCache>
            </c:strRef>
          </c:cat>
          <c:val>
            <c:numRef>
              <c:f>'PCSD Dpto'!$O$7:$O$29</c:f>
              <c:numCache>
                <c:formatCode>#,##0.0</c:formatCode>
                <c:ptCount val="23"/>
                <c:pt idx="0">
                  <c:v>0.18986600027573458</c:v>
                </c:pt>
                <c:pt idx="1">
                  <c:v>6.2371169692248547E-2</c:v>
                </c:pt>
                <c:pt idx="2">
                  <c:v>9.9331040643658192E-2</c:v>
                </c:pt>
                <c:pt idx="3">
                  <c:v>0.1109334995610768</c:v>
                </c:pt>
                <c:pt idx="4">
                  <c:v>0.13348436</c:v>
                </c:pt>
                <c:pt idx="5">
                  <c:v>0.14106900053674729</c:v>
                </c:pt>
                <c:pt idx="6">
                  <c:v>8.1148320358700968E-2</c:v>
                </c:pt>
                <c:pt idx="7">
                  <c:v>6.6896128547803428</c:v>
                </c:pt>
                <c:pt idx="8">
                  <c:v>3.3078910012383889E-2</c:v>
                </c:pt>
                <c:pt idx="9">
                  <c:v>1.5620409772678798E-2</c:v>
                </c:pt>
                <c:pt idx="10">
                  <c:v>0.11643395053254199</c:v>
                </c:pt>
                <c:pt idx="11">
                  <c:v>2.90792E-3</c:v>
                </c:pt>
                <c:pt idx="12">
                  <c:v>1.8826780188971513E-2</c:v>
                </c:pt>
                <c:pt idx="13">
                  <c:v>8.0003759887566334E-2</c:v>
                </c:pt>
                <c:pt idx="14">
                  <c:v>2.8206999999999998E-3</c:v>
                </c:pt>
                <c:pt idx="15">
                  <c:v>3.5199999999999999E-4</c:v>
                </c:pt>
                <c:pt idx="16">
                  <c:v>2.3750000000000004E-3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054320"/>
        <c:axId val="273058632"/>
      </c:barChart>
      <c:lineChart>
        <c:grouping val="standard"/>
        <c:varyColors val="0"/>
        <c:ser>
          <c:idx val="1"/>
          <c:order val="1"/>
          <c:tx>
            <c:strRef>
              <c:f>'PCSD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'PCSD Dpto'!$N$7:$N$29</c:f>
              <c:strCache>
                <c:ptCount val="23"/>
                <c:pt idx="0">
                  <c:v>Apurímac</c:v>
                </c:pt>
                <c:pt idx="1">
                  <c:v>Tacna</c:v>
                </c:pt>
                <c:pt idx="2">
                  <c:v>Cusco</c:v>
                </c:pt>
                <c:pt idx="3">
                  <c:v>La Libertad</c:v>
                </c:pt>
                <c:pt idx="4">
                  <c:v>Arequipa</c:v>
                </c:pt>
                <c:pt idx="5">
                  <c:v>Lambayeque</c:v>
                </c:pt>
                <c:pt idx="6">
                  <c:v>Ica</c:v>
                </c:pt>
                <c:pt idx="7">
                  <c:v>Lima</c:v>
                </c:pt>
                <c:pt idx="8">
                  <c:v>Ancash</c:v>
                </c:pt>
                <c:pt idx="9">
                  <c:v>Cajamarca</c:v>
                </c:pt>
                <c:pt idx="10">
                  <c:v>Provincia Constitucional del Callao</c:v>
                </c:pt>
                <c:pt idx="11">
                  <c:v>Moquegua</c:v>
                </c:pt>
                <c:pt idx="12">
                  <c:v>Junín</c:v>
                </c:pt>
                <c:pt idx="13">
                  <c:v>Madre de Dios</c:v>
                </c:pt>
                <c:pt idx="14">
                  <c:v>Ayacucho</c:v>
                </c:pt>
                <c:pt idx="15">
                  <c:v>Ucayali</c:v>
                </c:pt>
                <c:pt idx="16">
                  <c:v>Tumbes</c:v>
                </c:pt>
                <c:pt idx="17">
                  <c:v>Amazonas</c:v>
                </c:pt>
                <c:pt idx="18">
                  <c:v>Huancavelica</c:v>
                </c:pt>
                <c:pt idx="19">
                  <c:v>Loreto</c:v>
                </c:pt>
                <c:pt idx="20">
                  <c:v>Pasco</c:v>
                </c:pt>
                <c:pt idx="21">
                  <c:v>Puno</c:v>
                </c:pt>
                <c:pt idx="22">
                  <c:v>San Martín</c:v>
                </c:pt>
              </c:strCache>
            </c:strRef>
          </c:cat>
          <c:val>
            <c:numRef>
              <c:f>'PCSD Dpto'!$P$7:$P$29</c:f>
              <c:numCache>
                <c:formatCode>0%</c:formatCode>
                <c:ptCount val="23"/>
                <c:pt idx="0">
                  <c:v>0.5440473605847036</c:v>
                </c:pt>
                <c:pt idx="1">
                  <c:v>0.28695266171436185</c:v>
                </c:pt>
                <c:pt idx="2">
                  <c:v>0.27831538898366259</c:v>
                </c:pt>
                <c:pt idx="3">
                  <c:v>0.24827724251773514</c:v>
                </c:pt>
                <c:pt idx="4">
                  <c:v>0.23278393375954351</c:v>
                </c:pt>
                <c:pt idx="5">
                  <c:v>0.22994581888602117</c:v>
                </c:pt>
                <c:pt idx="6">
                  <c:v>0.18470926264698737</c:v>
                </c:pt>
                <c:pt idx="7">
                  <c:v>0.1470523530470218</c:v>
                </c:pt>
                <c:pt idx="8">
                  <c:v>0.12361880955941179</c:v>
                </c:pt>
                <c:pt idx="9">
                  <c:v>0.12206973713244293</c:v>
                </c:pt>
                <c:pt idx="10">
                  <c:v>0.10687053393301245</c:v>
                </c:pt>
                <c:pt idx="11">
                  <c:v>9.3247394580727921E-2</c:v>
                </c:pt>
                <c:pt idx="12">
                  <c:v>7.7352633804204443E-2</c:v>
                </c:pt>
                <c:pt idx="13">
                  <c:v>6.2503425720174643E-2</c:v>
                </c:pt>
                <c:pt idx="14">
                  <c:v>6.0822408142142473E-2</c:v>
                </c:pt>
                <c:pt idx="15">
                  <c:v>7.4679113185530917E-3</c:v>
                </c:pt>
                <c:pt idx="16">
                  <c:v>3.5375320984491459E-3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059024"/>
        <c:axId val="273054712"/>
      </c:lineChart>
      <c:catAx>
        <c:axId val="273054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73058632"/>
        <c:crosses val="autoZero"/>
        <c:auto val="1"/>
        <c:lblAlgn val="ctr"/>
        <c:lblOffset val="100"/>
        <c:noMultiLvlLbl val="0"/>
      </c:catAx>
      <c:valAx>
        <c:axId val="27305863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7305432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730547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73059024"/>
        <c:crosses val="max"/>
        <c:crossBetween val="between"/>
      </c:valAx>
      <c:catAx>
        <c:axId val="273059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7305471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'CSRF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'CSRF Dpto'!$N$7:$N$30</c:f>
              <c:strCache>
                <c:ptCount val="24"/>
                <c:pt idx="0">
                  <c:v>Tacna</c:v>
                </c:pt>
                <c:pt idx="1">
                  <c:v>Puno</c:v>
                </c:pt>
                <c:pt idx="2">
                  <c:v>Ica</c:v>
                </c:pt>
                <c:pt idx="3">
                  <c:v>Apurímac</c:v>
                </c:pt>
                <c:pt idx="4">
                  <c:v>Junín</c:v>
                </c:pt>
                <c:pt idx="5">
                  <c:v>Cajamarca</c:v>
                </c:pt>
                <c:pt idx="6">
                  <c:v>Huánuco</c:v>
                </c:pt>
                <c:pt idx="7">
                  <c:v>Ancash</c:v>
                </c:pt>
                <c:pt idx="8">
                  <c:v>Lambayeque</c:v>
                </c:pt>
                <c:pt idx="9">
                  <c:v>Arequipa</c:v>
                </c:pt>
                <c:pt idx="10">
                  <c:v>Piura</c:v>
                </c:pt>
                <c:pt idx="11">
                  <c:v>San Martín</c:v>
                </c:pt>
                <c:pt idx="12">
                  <c:v>Ucayali</c:v>
                </c:pt>
                <c:pt idx="13">
                  <c:v>Ayacucho</c:v>
                </c:pt>
                <c:pt idx="14">
                  <c:v>Lima</c:v>
                </c:pt>
                <c:pt idx="15">
                  <c:v>La Libertad</c:v>
                </c:pt>
                <c:pt idx="16">
                  <c:v>Cusco</c:v>
                </c:pt>
                <c:pt idx="17">
                  <c:v>Madre de Dios</c:v>
                </c:pt>
                <c:pt idx="18">
                  <c:v>Loreto</c:v>
                </c:pt>
                <c:pt idx="19">
                  <c:v>Amazonas</c:v>
                </c:pt>
                <c:pt idx="20">
                  <c:v>Huancavelica</c:v>
                </c:pt>
                <c:pt idx="21">
                  <c:v>Moquegua</c:v>
                </c:pt>
                <c:pt idx="22">
                  <c:v>Pasco</c:v>
                </c:pt>
                <c:pt idx="23">
                  <c:v>Tumbes</c:v>
                </c:pt>
              </c:strCache>
            </c:strRef>
          </c:cat>
          <c:val>
            <c:numRef>
              <c:f>'CSRF Dpto'!$O$7:$O$30</c:f>
              <c:numCache>
                <c:formatCode>#,##0.0</c:formatCode>
                <c:ptCount val="24"/>
                <c:pt idx="0">
                  <c:v>0.33404748946523266</c:v>
                </c:pt>
                <c:pt idx="1">
                  <c:v>0.23482981024716629</c:v>
                </c:pt>
                <c:pt idx="2">
                  <c:v>0.15284595081734534</c:v>
                </c:pt>
                <c:pt idx="3">
                  <c:v>0.15684642145474451</c:v>
                </c:pt>
                <c:pt idx="4">
                  <c:v>1.1126361690982511</c:v>
                </c:pt>
                <c:pt idx="5">
                  <c:v>0.77251816178588806</c:v>
                </c:pt>
                <c:pt idx="6">
                  <c:v>1.0270207644049263</c:v>
                </c:pt>
                <c:pt idx="7">
                  <c:v>0.17859185159064411</c:v>
                </c:pt>
                <c:pt idx="8">
                  <c:v>0.22634511001096483</c:v>
                </c:pt>
                <c:pt idx="9">
                  <c:v>0.12213884998818714</c:v>
                </c:pt>
                <c:pt idx="10">
                  <c:v>0.16460748984925588</c:v>
                </c:pt>
                <c:pt idx="11">
                  <c:v>0.13473574952713355</c:v>
                </c:pt>
                <c:pt idx="12">
                  <c:v>0.26850578126359331</c:v>
                </c:pt>
                <c:pt idx="13">
                  <c:v>0.50828665964099473</c:v>
                </c:pt>
                <c:pt idx="14">
                  <c:v>4.6371445387630121</c:v>
                </c:pt>
                <c:pt idx="15">
                  <c:v>0.10084312983194493</c:v>
                </c:pt>
                <c:pt idx="16">
                  <c:v>0.86379413088769574</c:v>
                </c:pt>
                <c:pt idx="17">
                  <c:v>0.2269114400040978</c:v>
                </c:pt>
                <c:pt idx="18">
                  <c:v>1.4596500007711816E-2</c:v>
                </c:pt>
                <c:pt idx="19">
                  <c:v>5.8088349357812104E-2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065296"/>
        <c:axId val="273071568"/>
      </c:barChart>
      <c:lineChart>
        <c:grouping val="standard"/>
        <c:varyColors val="0"/>
        <c:ser>
          <c:idx val="1"/>
          <c:order val="1"/>
          <c:tx>
            <c:strRef>
              <c:f>'CSRF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'CSRF Dpto'!$N$7:$N$30</c:f>
              <c:strCache>
                <c:ptCount val="24"/>
                <c:pt idx="0">
                  <c:v>Tacna</c:v>
                </c:pt>
                <c:pt idx="1">
                  <c:v>Puno</c:v>
                </c:pt>
                <c:pt idx="2">
                  <c:v>Ica</c:v>
                </c:pt>
                <c:pt idx="3">
                  <c:v>Apurímac</c:v>
                </c:pt>
                <c:pt idx="4">
                  <c:v>Junín</c:v>
                </c:pt>
                <c:pt idx="5">
                  <c:v>Cajamarca</c:v>
                </c:pt>
                <c:pt idx="6">
                  <c:v>Huánuco</c:v>
                </c:pt>
                <c:pt idx="7">
                  <c:v>Ancash</c:v>
                </c:pt>
                <c:pt idx="8">
                  <c:v>Lambayeque</c:v>
                </c:pt>
                <c:pt idx="9">
                  <c:v>Arequipa</c:v>
                </c:pt>
                <c:pt idx="10">
                  <c:v>Piura</c:v>
                </c:pt>
                <c:pt idx="11">
                  <c:v>San Martín</c:v>
                </c:pt>
                <c:pt idx="12">
                  <c:v>Ucayali</c:v>
                </c:pt>
                <c:pt idx="13">
                  <c:v>Ayacucho</c:v>
                </c:pt>
                <c:pt idx="14">
                  <c:v>Lima</c:v>
                </c:pt>
                <c:pt idx="15">
                  <c:v>La Libertad</c:v>
                </c:pt>
                <c:pt idx="16">
                  <c:v>Cusco</c:v>
                </c:pt>
                <c:pt idx="17">
                  <c:v>Madre de Dios</c:v>
                </c:pt>
                <c:pt idx="18">
                  <c:v>Loreto</c:v>
                </c:pt>
                <c:pt idx="19">
                  <c:v>Amazonas</c:v>
                </c:pt>
                <c:pt idx="20">
                  <c:v>Huancavelica</c:v>
                </c:pt>
                <c:pt idx="21">
                  <c:v>Moquegua</c:v>
                </c:pt>
                <c:pt idx="22">
                  <c:v>Pasco</c:v>
                </c:pt>
                <c:pt idx="23">
                  <c:v>Tumbes</c:v>
                </c:pt>
              </c:strCache>
            </c:strRef>
          </c:cat>
          <c:val>
            <c:numRef>
              <c:f>'CSRF Dpto'!$P$7:$P$30</c:f>
              <c:numCache>
                <c:formatCode>0%</c:formatCode>
                <c:ptCount val="24"/>
                <c:pt idx="0">
                  <c:v>0.24211217148471403</c:v>
                </c:pt>
                <c:pt idx="1">
                  <c:v>0.21525456051402114</c:v>
                </c:pt>
                <c:pt idx="2">
                  <c:v>0.21151196775321612</c:v>
                </c:pt>
                <c:pt idx="3">
                  <c:v>0.20282083400219111</c:v>
                </c:pt>
                <c:pt idx="4">
                  <c:v>0.20059208783113949</c:v>
                </c:pt>
                <c:pt idx="5">
                  <c:v>0.19909158688007961</c:v>
                </c:pt>
                <c:pt idx="6">
                  <c:v>0.18987794707539818</c:v>
                </c:pt>
                <c:pt idx="7">
                  <c:v>0.18895269469907872</c:v>
                </c:pt>
                <c:pt idx="8">
                  <c:v>0.1852271014429489</c:v>
                </c:pt>
                <c:pt idx="9">
                  <c:v>0.18234278495349895</c:v>
                </c:pt>
                <c:pt idx="10">
                  <c:v>0.1729749816096407</c:v>
                </c:pt>
                <c:pt idx="11">
                  <c:v>0.15403969617201851</c:v>
                </c:pt>
                <c:pt idx="12">
                  <c:v>0.14608973866201724</c:v>
                </c:pt>
                <c:pt idx="13">
                  <c:v>0.14302406898004102</c:v>
                </c:pt>
                <c:pt idx="14">
                  <c:v>0.14157590653958058</c:v>
                </c:pt>
                <c:pt idx="15">
                  <c:v>0.13408724685826859</c:v>
                </c:pt>
                <c:pt idx="16">
                  <c:v>0.12871373321203383</c:v>
                </c:pt>
                <c:pt idx="17">
                  <c:v>0.11327747789058808</c:v>
                </c:pt>
                <c:pt idx="18">
                  <c:v>8.8022828753411327E-3</c:v>
                </c:pt>
                <c:pt idx="19">
                  <c:v>3.9401619221137683E-3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069216"/>
        <c:axId val="273066864"/>
      </c:lineChart>
      <c:catAx>
        <c:axId val="27306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73071568"/>
        <c:crosses val="autoZero"/>
        <c:auto val="1"/>
        <c:lblAlgn val="ctr"/>
        <c:lblOffset val="100"/>
        <c:noMultiLvlLbl val="0"/>
      </c:catAx>
      <c:valAx>
        <c:axId val="27307156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7306529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7306686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73069216"/>
        <c:crosses val="max"/>
        <c:crossBetween val="between"/>
      </c:valAx>
      <c:catAx>
        <c:axId val="273069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7306686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'CPSM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'CPSM Dpto'!$N$7:$N$31</c:f>
              <c:strCache>
                <c:ptCount val="25"/>
                <c:pt idx="0">
                  <c:v>Apurímac</c:v>
                </c:pt>
                <c:pt idx="1">
                  <c:v>Moquegua</c:v>
                </c:pt>
                <c:pt idx="2">
                  <c:v>Amazonas</c:v>
                </c:pt>
                <c:pt idx="3">
                  <c:v>Huancavelica</c:v>
                </c:pt>
                <c:pt idx="4">
                  <c:v>Ucayali</c:v>
                </c:pt>
                <c:pt idx="5">
                  <c:v>Provincia Constitucional del Callao</c:v>
                </c:pt>
                <c:pt idx="6">
                  <c:v>Madre de Dios</c:v>
                </c:pt>
                <c:pt idx="7">
                  <c:v>Cusco</c:v>
                </c:pt>
                <c:pt idx="8">
                  <c:v>Lima</c:v>
                </c:pt>
                <c:pt idx="9">
                  <c:v>Tacna</c:v>
                </c:pt>
                <c:pt idx="10">
                  <c:v>Lambayeque</c:v>
                </c:pt>
                <c:pt idx="11">
                  <c:v>Cajamarca</c:v>
                </c:pt>
                <c:pt idx="12">
                  <c:v>Pasco</c:v>
                </c:pt>
                <c:pt idx="13">
                  <c:v>Ica</c:v>
                </c:pt>
                <c:pt idx="14">
                  <c:v>La Libertad</c:v>
                </c:pt>
                <c:pt idx="15">
                  <c:v>San Martín</c:v>
                </c:pt>
                <c:pt idx="16">
                  <c:v>Junín</c:v>
                </c:pt>
                <c:pt idx="17">
                  <c:v>Ancash</c:v>
                </c:pt>
                <c:pt idx="18">
                  <c:v>Arequipa</c:v>
                </c:pt>
                <c:pt idx="19">
                  <c:v>Huánuco</c:v>
                </c:pt>
                <c:pt idx="20">
                  <c:v>Puno</c:v>
                </c:pt>
                <c:pt idx="21">
                  <c:v>Loreto</c:v>
                </c:pt>
                <c:pt idx="22">
                  <c:v>Piura</c:v>
                </c:pt>
                <c:pt idx="23">
                  <c:v>Tumbes</c:v>
                </c:pt>
                <c:pt idx="24">
                  <c:v>Ayacucho</c:v>
                </c:pt>
              </c:strCache>
            </c:strRef>
          </c:cat>
          <c:val>
            <c:numRef>
              <c:f>'CPSM Dpto'!$O$7:$O$31</c:f>
              <c:numCache>
                <c:formatCode>#,##0.0</c:formatCode>
                <c:ptCount val="25"/>
                <c:pt idx="0">
                  <c:v>0.44267753039302077</c:v>
                </c:pt>
                <c:pt idx="1">
                  <c:v>0.14195070950608155</c:v>
                </c:pt>
                <c:pt idx="2">
                  <c:v>0.12683526021826635</c:v>
                </c:pt>
                <c:pt idx="3">
                  <c:v>0.36165180825843224</c:v>
                </c:pt>
                <c:pt idx="4">
                  <c:v>8.3121769722450417E-2</c:v>
                </c:pt>
                <c:pt idx="5">
                  <c:v>0.504858509108425</c:v>
                </c:pt>
                <c:pt idx="6">
                  <c:v>8.1705130388600028E-2</c:v>
                </c:pt>
                <c:pt idx="7">
                  <c:v>0.19226563904562033</c:v>
                </c:pt>
                <c:pt idx="8">
                  <c:v>7.390720058538033</c:v>
                </c:pt>
                <c:pt idx="9">
                  <c:v>0.14248462915468102</c:v>
                </c:pt>
                <c:pt idx="10">
                  <c:v>0.17646718005153753</c:v>
                </c:pt>
                <c:pt idx="11">
                  <c:v>0.16108254948982378</c:v>
                </c:pt>
                <c:pt idx="12">
                  <c:v>8.2063150185605477E-2</c:v>
                </c:pt>
                <c:pt idx="13">
                  <c:v>0.1239997200029283</c:v>
                </c:pt>
                <c:pt idx="14">
                  <c:v>0.24717667898946968</c:v>
                </c:pt>
                <c:pt idx="15">
                  <c:v>0.19284099886130729</c:v>
                </c:pt>
                <c:pt idx="16">
                  <c:v>0.12268868022919974</c:v>
                </c:pt>
                <c:pt idx="17">
                  <c:v>0.11012895052149277</c:v>
                </c:pt>
                <c:pt idx="18">
                  <c:v>9.6336230805486436E-2</c:v>
                </c:pt>
                <c:pt idx="19">
                  <c:v>6.0943519704542426E-2</c:v>
                </c:pt>
                <c:pt idx="20">
                  <c:v>2.7638999888502061E-2</c:v>
                </c:pt>
                <c:pt idx="21">
                  <c:v>5.7624790056996944E-2</c:v>
                </c:pt>
                <c:pt idx="22">
                  <c:v>3.0721410075676109E-2</c:v>
                </c:pt>
                <c:pt idx="23">
                  <c:v>1.9355330132495761E-2</c:v>
                </c:pt>
                <c:pt idx="2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068040"/>
        <c:axId val="273068432"/>
      </c:barChart>
      <c:lineChart>
        <c:grouping val="standard"/>
        <c:varyColors val="0"/>
        <c:ser>
          <c:idx val="1"/>
          <c:order val="1"/>
          <c:tx>
            <c:strRef>
              <c:f>'CPSM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'CPSM Dpto'!$N$7:$N$31</c:f>
              <c:strCache>
                <c:ptCount val="25"/>
                <c:pt idx="0">
                  <c:v>Apurímac</c:v>
                </c:pt>
                <c:pt idx="1">
                  <c:v>Moquegua</c:v>
                </c:pt>
                <c:pt idx="2">
                  <c:v>Amazonas</c:v>
                </c:pt>
                <c:pt idx="3">
                  <c:v>Huancavelica</c:v>
                </c:pt>
                <c:pt idx="4">
                  <c:v>Ucayali</c:v>
                </c:pt>
                <c:pt idx="5">
                  <c:v>Provincia Constitucional del Callao</c:v>
                </c:pt>
                <c:pt idx="6">
                  <c:v>Madre de Dios</c:v>
                </c:pt>
                <c:pt idx="7">
                  <c:v>Cusco</c:v>
                </c:pt>
                <c:pt idx="8">
                  <c:v>Lima</c:v>
                </c:pt>
                <c:pt idx="9">
                  <c:v>Tacna</c:v>
                </c:pt>
                <c:pt idx="10">
                  <c:v>Lambayeque</c:v>
                </c:pt>
                <c:pt idx="11">
                  <c:v>Cajamarca</c:v>
                </c:pt>
                <c:pt idx="12">
                  <c:v>Pasco</c:v>
                </c:pt>
                <c:pt idx="13">
                  <c:v>Ica</c:v>
                </c:pt>
                <c:pt idx="14">
                  <c:v>La Libertad</c:v>
                </c:pt>
                <c:pt idx="15">
                  <c:v>San Martín</c:v>
                </c:pt>
                <c:pt idx="16">
                  <c:v>Junín</c:v>
                </c:pt>
                <c:pt idx="17">
                  <c:v>Ancash</c:v>
                </c:pt>
                <c:pt idx="18">
                  <c:v>Arequipa</c:v>
                </c:pt>
                <c:pt idx="19">
                  <c:v>Huánuco</c:v>
                </c:pt>
                <c:pt idx="20">
                  <c:v>Puno</c:v>
                </c:pt>
                <c:pt idx="21">
                  <c:v>Loreto</c:v>
                </c:pt>
                <c:pt idx="22">
                  <c:v>Piura</c:v>
                </c:pt>
                <c:pt idx="23">
                  <c:v>Tumbes</c:v>
                </c:pt>
                <c:pt idx="24">
                  <c:v>Ayacucho</c:v>
                </c:pt>
              </c:strCache>
            </c:strRef>
          </c:cat>
          <c:val>
            <c:numRef>
              <c:f>'CPSM Dpto'!$P$7:$P$31</c:f>
              <c:numCache>
                <c:formatCode>0%</c:formatCode>
                <c:ptCount val="25"/>
                <c:pt idx="0">
                  <c:v>0.31974881822943979</c:v>
                </c:pt>
                <c:pt idx="1">
                  <c:v>0.25764530161516491</c:v>
                </c:pt>
                <c:pt idx="2">
                  <c:v>0.24487793336126321</c:v>
                </c:pt>
                <c:pt idx="3">
                  <c:v>0.24270027672889599</c:v>
                </c:pt>
                <c:pt idx="4">
                  <c:v>0.23072204503994359</c:v>
                </c:pt>
                <c:pt idx="5">
                  <c:v>0.20470586839620303</c:v>
                </c:pt>
                <c:pt idx="6">
                  <c:v>0.20042715136230402</c:v>
                </c:pt>
                <c:pt idx="7">
                  <c:v>0.15997274156882882</c:v>
                </c:pt>
                <c:pt idx="8">
                  <c:v>0.1432148583580862</c:v>
                </c:pt>
                <c:pt idx="9">
                  <c:v>0.14073848674957898</c:v>
                </c:pt>
                <c:pt idx="10">
                  <c:v>0.13829553731855634</c:v>
                </c:pt>
                <c:pt idx="11">
                  <c:v>0.13545546008535522</c:v>
                </c:pt>
                <c:pt idx="12">
                  <c:v>0.13363396866839414</c:v>
                </c:pt>
                <c:pt idx="13">
                  <c:v>0.13263505809527953</c:v>
                </c:pt>
                <c:pt idx="14">
                  <c:v>0.1317397356372923</c:v>
                </c:pt>
                <c:pt idx="15">
                  <c:v>0.12473778541855396</c:v>
                </c:pt>
                <c:pt idx="16">
                  <c:v>0.11701274309966436</c:v>
                </c:pt>
                <c:pt idx="17">
                  <c:v>0.11065989670588758</c:v>
                </c:pt>
                <c:pt idx="18">
                  <c:v>9.1181900342902827E-2</c:v>
                </c:pt>
                <c:pt idx="19">
                  <c:v>8.0173545447963776E-2</c:v>
                </c:pt>
                <c:pt idx="20">
                  <c:v>6.1714446232362087E-2</c:v>
                </c:pt>
                <c:pt idx="21">
                  <c:v>5.3729608368699687E-2</c:v>
                </c:pt>
                <c:pt idx="22">
                  <c:v>2.6243574015677177E-2</c:v>
                </c:pt>
                <c:pt idx="23">
                  <c:v>2.1229467525661128E-2</c:v>
                </c:pt>
                <c:pt idx="2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064512"/>
        <c:axId val="273071176"/>
      </c:lineChart>
      <c:catAx>
        <c:axId val="273068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73068432"/>
        <c:crosses val="autoZero"/>
        <c:auto val="1"/>
        <c:lblAlgn val="ctr"/>
        <c:lblOffset val="100"/>
        <c:noMultiLvlLbl val="0"/>
      </c:catAx>
      <c:valAx>
        <c:axId val="27306843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7306804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7307117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73064512"/>
        <c:crosses val="max"/>
        <c:crossBetween val="between"/>
      </c:valAx>
      <c:catAx>
        <c:axId val="273064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7307117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'RTID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'RTID Dpto'!$N$7:$N$15</c:f>
              <c:strCache>
                <c:ptCount val="9"/>
                <c:pt idx="0">
                  <c:v>Huánuco</c:v>
                </c:pt>
                <c:pt idx="1">
                  <c:v>Lima</c:v>
                </c:pt>
                <c:pt idx="2">
                  <c:v>Ancash</c:v>
                </c:pt>
                <c:pt idx="3">
                  <c:v>Piura</c:v>
                </c:pt>
                <c:pt idx="4">
                  <c:v>Cusco</c:v>
                </c:pt>
                <c:pt idx="5">
                  <c:v>Ucayali</c:v>
                </c:pt>
                <c:pt idx="6">
                  <c:v>Madre de Dios</c:v>
                </c:pt>
                <c:pt idx="7">
                  <c:v>Junín</c:v>
                </c:pt>
                <c:pt idx="8">
                  <c:v>San Martín</c:v>
                </c:pt>
              </c:strCache>
            </c:strRef>
          </c:cat>
          <c:val>
            <c:numRef>
              <c:f>'RTID Dpto'!$O$7:$O$15</c:f>
              <c:numCache>
                <c:formatCode>#,##0.0</c:formatCode>
                <c:ptCount val="9"/>
                <c:pt idx="0">
                  <c:v>6.5214786793056057</c:v>
                </c:pt>
                <c:pt idx="1">
                  <c:v>39.960731063612016</c:v>
                </c:pt>
                <c:pt idx="2">
                  <c:v>6.5384999999999999E-2</c:v>
                </c:pt>
                <c:pt idx="3">
                  <c:v>6.5384999999999999E-2</c:v>
                </c:pt>
                <c:pt idx="4">
                  <c:v>6.5384999999999999E-2</c:v>
                </c:pt>
                <c:pt idx="5">
                  <c:v>0.31912339000000001</c:v>
                </c:pt>
                <c:pt idx="6">
                  <c:v>0.196155</c:v>
                </c:pt>
                <c:pt idx="7">
                  <c:v>0.21719999611377716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916880"/>
        <c:axId val="257920016"/>
      </c:barChart>
      <c:lineChart>
        <c:grouping val="standard"/>
        <c:varyColors val="0"/>
        <c:ser>
          <c:idx val="1"/>
          <c:order val="1"/>
          <c:tx>
            <c:strRef>
              <c:f>'RTID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'RTID Dpto'!$N$7:$N$15</c:f>
              <c:strCache>
                <c:ptCount val="9"/>
                <c:pt idx="0">
                  <c:v>Huánuco</c:v>
                </c:pt>
                <c:pt idx="1">
                  <c:v>Lima</c:v>
                </c:pt>
                <c:pt idx="2">
                  <c:v>Ancash</c:v>
                </c:pt>
                <c:pt idx="3">
                  <c:v>Piura</c:v>
                </c:pt>
                <c:pt idx="4">
                  <c:v>Cusco</c:v>
                </c:pt>
                <c:pt idx="5">
                  <c:v>Ucayali</c:v>
                </c:pt>
                <c:pt idx="6">
                  <c:v>Madre de Dios</c:v>
                </c:pt>
                <c:pt idx="7">
                  <c:v>Junín</c:v>
                </c:pt>
                <c:pt idx="8">
                  <c:v>San Martín</c:v>
                </c:pt>
              </c:strCache>
            </c:strRef>
          </c:cat>
          <c:val>
            <c:numRef>
              <c:f>'RTID Dpto'!$P$7:$P$15</c:f>
              <c:numCache>
                <c:formatCode>0%</c:formatCode>
                <c:ptCount val="9"/>
                <c:pt idx="0">
                  <c:v>0.59168279704026117</c:v>
                </c:pt>
                <c:pt idx="1">
                  <c:v>0.1833757381064792</c:v>
                </c:pt>
                <c:pt idx="2">
                  <c:v>7.3868001265307973E-2</c:v>
                </c:pt>
                <c:pt idx="3">
                  <c:v>7.1898421830465534E-2</c:v>
                </c:pt>
                <c:pt idx="4">
                  <c:v>7.1699110463892199E-2</c:v>
                </c:pt>
                <c:pt idx="5">
                  <c:v>1.7342366535109469E-2</c:v>
                </c:pt>
                <c:pt idx="6">
                  <c:v>1.0347264657029228E-2</c:v>
                </c:pt>
                <c:pt idx="7">
                  <c:v>8.3339269573410417E-3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920408"/>
        <c:axId val="257918056"/>
      </c:lineChart>
      <c:catAx>
        <c:axId val="25791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57920016"/>
        <c:crosses val="autoZero"/>
        <c:auto val="1"/>
        <c:lblAlgn val="ctr"/>
        <c:lblOffset val="100"/>
        <c:noMultiLvlLbl val="0"/>
      </c:catAx>
      <c:valAx>
        <c:axId val="25792001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5791688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5791805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57920408"/>
        <c:crosses val="max"/>
        <c:crossBetween val="between"/>
      </c:valAx>
      <c:catAx>
        <c:axId val="257920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791805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'PVPC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'PVPC Dpto'!$N$7:$N$21</c:f>
              <c:strCache>
                <c:ptCount val="15"/>
                <c:pt idx="0">
                  <c:v>Ancash</c:v>
                </c:pt>
                <c:pt idx="1">
                  <c:v>Amazonas</c:v>
                </c:pt>
                <c:pt idx="2">
                  <c:v>Lambayeque</c:v>
                </c:pt>
                <c:pt idx="3">
                  <c:v>Ica</c:v>
                </c:pt>
                <c:pt idx="4">
                  <c:v>Tumbes</c:v>
                </c:pt>
                <c:pt idx="5">
                  <c:v>Tacna</c:v>
                </c:pt>
                <c:pt idx="6">
                  <c:v>Lima</c:v>
                </c:pt>
                <c:pt idx="7">
                  <c:v>La Libertad</c:v>
                </c:pt>
                <c:pt idx="8">
                  <c:v>Junín</c:v>
                </c:pt>
                <c:pt idx="9">
                  <c:v>Huancavelica</c:v>
                </c:pt>
                <c:pt idx="10">
                  <c:v>Provincia Constitucional del Callao</c:v>
                </c:pt>
                <c:pt idx="11">
                  <c:v>Cusco</c:v>
                </c:pt>
                <c:pt idx="12">
                  <c:v>Puno</c:v>
                </c:pt>
                <c:pt idx="13">
                  <c:v>Ayacucho</c:v>
                </c:pt>
                <c:pt idx="14">
                  <c:v>Arequipa</c:v>
                </c:pt>
              </c:strCache>
            </c:strRef>
          </c:cat>
          <c:val>
            <c:numRef>
              <c:f>'PVPC Dpto'!$O$7:$O$21</c:f>
              <c:numCache>
                <c:formatCode>#,##0.0</c:formatCode>
                <c:ptCount val="15"/>
                <c:pt idx="0">
                  <c:v>0.2661449021167509</c:v>
                </c:pt>
                <c:pt idx="1">
                  <c:v>0.11292445949298097</c:v>
                </c:pt>
                <c:pt idx="2">
                  <c:v>0.12878615920127928</c:v>
                </c:pt>
                <c:pt idx="3">
                  <c:v>0.17792719883199121</c:v>
                </c:pt>
                <c:pt idx="4">
                  <c:v>8.5199040049048463E-2</c:v>
                </c:pt>
                <c:pt idx="5">
                  <c:v>0.12138201920825085</c:v>
                </c:pt>
                <c:pt idx="6">
                  <c:v>6.9784187333358414</c:v>
                </c:pt>
                <c:pt idx="7">
                  <c:v>0.72007316119936349</c:v>
                </c:pt>
                <c:pt idx="8">
                  <c:v>9.885854012465603E-2</c:v>
                </c:pt>
                <c:pt idx="9">
                  <c:v>6.1616900130823743E-2</c:v>
                </c:pt>
                <c:pt idx="10">
                  <c:v>0.34680360160809287</c:v>
                </c:pt>
                <c:pt idx="11">
                  <c:v>11.403335236116526</c:v>
                </c:pt>
                <c:pt idx="12">
                  <c:v>6.8593899582529511E-2</c:v>
                </c:pt>
                <c:pt idx="13">
                  <c:v>0.37623884933744389</c:v>
                </c:pt>
                <c:pt idx="14">
                  <c:v>0.10548251089556052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070392"/>
        <c:axId val="273066472"/>
      </c:barChart>
      <c:lineChart>
        <c:grouping val="standard"/>
        <c:varyColors val="0"/>
        <c:ser>
          <c:idx val="1"/>
          <c:order val="1"/>
          <c:tx>
            <c:strRef>
              <c:f>'PVPC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'PVPC Dpto'!$N$7:$N$21</c:f>
              <c:strCache>
                <c:ptCount val="15"/>
                <c:pt idx="0">
                  <c:v>Ancash</c:v>
                </c:pt>
                <c:pt idx="1">
                  <c:v>Amazonas</c:v>
                </c:pt>
                <c:pt idx="2">
                  <c:v>Lambayeque</c:v>
                </c:pt>
                <c:pt idx="3">
                  <c:v>Ica</c:v>
                </c:pt>
                <c:pt idx="4">
                  <c:v>Tumbes</c:v>
                </c:pt>
                <c:pt idx="5">
                  <c:v>Tacna</c:v>
                </c:pt>
                <c:pt idx="6">
                  <c:v>Lima</c:v>
                </c:pt>
                <c:pt idx="7">
                  <c:v>La Libertad</c:v>
                </c:pt>
                <c:pt idx="8">
                  <c:v>Junín</c:v>
                </c:pt>
                <c:pt idx="9">
                  <c:v>Huancavelica</c:v>
                </c:pt>
                <c:pt idx="10">
                  <c:v>Provincia Constitucional del Callao</c:v>
                </c:pt>
                <c:pt idx="11">
                  <c:v>Cusco</c:v>
                </c:pt>
                <c:pt idx="12">
                  <c:v>Puno</c:v>
                </c:pt>
                <c:pt idx="13">
                  <c:v>Ayacucho</c:v>
                </c:pt>
                <c:pt idx="14">
                  <c:v>Arequipa</c:v>
                </c:pt>
              </c:strCache>
            </c:strRef>
          </c:cat>
          <c:val>
            <c:numRef>
              <c:f>'PVPC Dpto'!$P$7:$P$21</c:f>
              <c:numCache>
                <c:formatCode>0%</c:formatCode>
                <c:ptCount val="15"/>
                <c:pt idx="0">
                  <c:v>0.25403529370130346</c:v>
                </c:pt>
                <c:pt idx="1">
                  <c:v>0.24955571355039524</c:v>
                </c:pt>
                <c:pt idx="2">
                  <c:v>0.2345870136327905</c:v>
                </c:pt>
                <c:pt idx="3">
                  <c:v>0.23050669887133915</c:v>
                </c:pt>
                <c:pt idx="4">
                  <c:v>0.22408298541089827</c:v>
                </c:pt>
                <c:pt idx="5">
                  <c:v>0.2222719026258172</c:v>
                </c:pt>
                <c:pt idx="6">
                  <c:v>0.19181373725969483</c:v>
                </c:pt>
                <c:pt idx="7">
                  <c:v>0.18618564318389666</c:v>
                </c:pt>
                <c:pt idx="8">
                  <c:v>0.1731398749939245</c:v>
                </c:pt>
                <c:pt idx="9">
                  <c:v>0.16693913305090718</c:v>
                </c:pt>
                <c:pt idx="10">
                  <c:v>0.14648199832151149</c:v>
                </c:pt>
                <c:pt idx="11">
                  <c:v>0.14127971294754546</c:v>
                </c:pt>
                <c:pt idx="12">
                  <c:v>0.12912862351428547</c:v>
                </c:pt>
                <c:pt idx="13">
                  <c:v>0.12265856982142792</c:v>
                </c:pt>
                <c:pt idx="14">
                  <c:v>7.8600625403731819E-2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068824"/>
        <c:axId val="273064904"/>
      </c:lineChart>
      <c:catAx>
        <c:axId val="273070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73066472"/>
        <c:crosses val="autoZero"/>
        <c:auto val="1"/>
        <c:lblAlgn val="ctr"/>
        <c:lblOffset val="100"/>
        <c:noMultiLvlLbl val="0"/>
      </c:catAx>
      <c:valAx>
        <c:axId val="27306647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7307039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7306490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73068824"/>
        <c:crosses val="max"/>
        <c:crossBetween val="between"/>
      </c:valAx>
      <c:catAx>
        <c:axId val="2730688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7306490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'FPE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'FPE Dpto'!$N$7:$N$8</c:f>
              <c:strCache>
                <c:ptCount val="2"/>
                <c:pt idx="0">
                  <c:v>Lima</c:v>
                </c:pt>
                <c:pt idx="1">
                  <c:v>Embajadas en el Exterior</c:v>
                </c:pt>
              </c:strCache>
            </c:strRef>
          </c:cat>
          <c:val>
            <c:numRef>
              <c:f>'FPE Dpto'!$O$7:$O$8</c:f>
              <c:numCache>
                <c:formatCode>#,##0.0</c:formatCode>
                <c:ptCount val="2"/>
                <c:pt idx="0">
                  <c:v>49.973564996154785</c:v>
                </c:pt>
                <c:pt idx="1">
                  <c:v>7.0928755599258784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067256"/>
        <c:axId val="273070000"/>
      </c:barChart>
      <c:lineChart>
        <c:grouping val="standard"/>
        <c:varyColors val="0"/>
        <c:ser>
          <c:idx val="1"/>
          <c:order val="1"/>
          <c:tx>
            <c:strRef>
              <c:f>'FPE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'FPE Dpto'!$N$7:$N$8</c:f>
              <c:strCache>
                <c:ptCount val="2"/>
                <c:pt idx="0">
                  <c:v>Lima</c:v>
                </c:pt>
                <c:pt idx="1">
                  <c:v>Embajadas en el Exterior</c:v>
                </c:pt>
              </c:strCache>
            </c:strRef>
          </c:cat>
          <c:val>
            <c:numRef>
              <c:f>'FPE Dpto'!$P$7:$P$8</c:f>
              <c:numCache>
                <c:formatCode>0%</c:formatCode>
                <c:ptCount val="2"/>
                <c:pt idx="0">
                  <c:v>0.24822753248158499</c:v>
                </c:pt>
                <c:pt idx="1">
                  <c:v>0.12132876227243024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047656"/>
        <c:axId val="273049224"/>
      </c:lineChart>
      <c:catAx>
        <c:axId val="273067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73070000"/>
        <c:crosses val="autoZero"/>
        <c:auto val="1"/>
        <c:lblAlgn val="ctr"/>
        <c:lblOffset val="100"/>
        <c:noMultiLvlLbl val="0"/>
      </c:catAx>
      <c:valAx>
        <c:axId val="27307000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7306725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7304922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73047656"/>
        <c:crosses val="max"/>
        <c:crossBetween val="between"/>
      </c:valAx>
      <c:catAx>
        <c:axId val="273047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7304922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'PINP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'PINP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'PINP Dpto'!$O$7</c:f>
              <c:numCache>
                <c:formatCode>#,##0.0</c:formatCode>
                <c:ptCount val="1"/>
                <c:pt idx="0">
                  <c:v>6.8270507973018724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051184"/>
        <c:axId val="273039424"/>
      </c:barChart>
      <c:lineChart>
        <c:grouping val="standard"/>
        <c:varyColors val="0"/>
        <c:ser>
          <c:idx val="1"/>
          <c:order val="1"/>
          <c:tx>
            <c:strRef>
              <c:f>'PINP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'PINP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'PINP Dpto'!$P$7</c:f>
              <c:numCache>
                <c:formatCode>0%</c:formatCode>
                <c:ptCount val="1"/>
                <c:pt idx="0">
                  <c:v>6.6080978837778429E-2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051576"/>
        <c:axId val="273048832"/>
      </c:lineChart>
      <c:catAx>
        <c:axId val="273051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73039424"/>
        <c:crosses val="autoZero"/>
        <c:auto val="1"/>
        <c:lblAlgn val="ctr"/>
        <c:lblOffset val="100"/>
        <c:noMultiLvlLbl val="0"/>
      </c:catAx>
      <c:valAx>
        <c:axId val="27303942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7305118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7304883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73051576"/>
        <c:crosses val="max"/>
        <c:crossBetween val="between"/>
      </c:valAx>
      <c:catAx>
        <c:axId val="273051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7304883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'MCM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'MCM Dpto'!$N$7:$N$32</c:f>
              <c:strCache>
                <c:ptCount val="26"/>
                <c:pt idx="0">
                  <c:v>Embajadas en el Exterior</c:v>
                </c:pt>
                <c:pt idx="1">
                  <c:v>Huánuco</c:v>
                </c:pt>
                <c:pt idx="2">
                  <c:v>Madre de Dios</c:v>
                </c:pt>
                <c:pt idx="3">
                  <c:v>Pasco</c:v>
                </c:pt>
                <c:pt idx="4">
                  <c:v>Ayacucho</c:v>
                </c:pt>
                <c:pt idx="5">
                  <c:v>Cajamarca</c:v>
                </c:pt>
                <c:pt idx="6">
                  <c:v>Tumbes</c:v>
                </c:pt>
                <c:pt idx="7">
                  <c:v>Ica</c:v>
                </c:pt>
                <c:pt idx="8">
                  <c:v>La Libertad</c:v>
                </c:pt>
                <c:pt idx="9">
                  <c:v>Lambayeque</c:v>
                </c:pt>
                <c:pt idx="10">
                  <c:v>Puno</c:v>
                </c:pt>
                <c:pt idx="11">
                  <c:v>Amazonas</c:v>
                </c:pt>
                <c:pt idx="12">
                  <c:v>Ancash</c:v>
                </c:pt>
                <c:pt idx="13">
                  <c:v>Lima</c:v>
                </c:pt>
                <c:pt idx="14">
                  <c:v>Piura</c:v>
                </c:pt>
                <c:pt idx="15">
                  <c:v>Apurímac</c:v>
                </c:pt>
                <c:pt idx="16">
                  <c:v>Arequipa</c:v>
                </c:pt>
                <c:pt idx="17">
                  <c:v>Ucayali</c:v>
                </c:pt>
                <c:pt idx="18">
                  <c:v>Tacna</c:v>
                </c:pt>
                <c:pt idx="19">
                  <c:v>Moquegua</c:v>
                </c:pt>
                <c:pt idx="20">
                  <c:v>Provincia Constitucional del Callao</c:v>
                </c:pt>
                <c:pt idx="21">
                  <c:v>Cusco</c:v>
                </c:pt>
                <c:pt idx="22">
                  <c:v>San Martín</c:v>
                </c:pt>
                <c:pt idx="23">
                  <c:v>Loreto</c:v>
                </c:pt>
                <c:pt idx="24">
                  <c:v>Junín</c:v>
                </c:pt>
                <c:pt idx="25">
                  <c:v>Huancavelica</c:v>
                </c:pt>
              </c:strCache>
            </c:strRef>
          </c:cat>
          <c:val>
            <c:numRef>
              <c:f>'MCM Dpto'!$O$7:$O$32</c:f>
              <c:numCache>
                <c:formatCode>#,##0.0</c:formatCode>
                <c:ptCount val="26"/>
                <c:pt idx="0">
                  <c:v>9.4138939395974823</c:v>
                </c:pt>
                <c:pt idx="1">
                  <c:v>1.3761767047299307</c:v>
                </c:pt>
                <c:pt idx="2">
                  <c:v>1.1289575672371808</c:v>
                </c:pt>
                <c:pt idx="3">
                  <c:v>0.10317934034809992</c:v>
                </c:pt>
                <c:pt idx="4">
                  <c:v>27.488995427430833</c:v>
                </c:pt>
                <c:pt idx="5">
                  <c:v>1.5161004763619306</c:v>
                </c:pt>
                <c:pt idx="6">
                  <c:v>7.1512665463721481</c:v>
                </c:pt>
                <c:pt idx="7">
                  <c:v>4.2741762310026674</c:v>
                </c:pt>
                <c:pt idx="8">
                  <c:v>4.6922295273848009</c:v>
                </c:pt>
                <c:pt idx="9">
                  <c:v>10.440236571937472</c:v>
                </c:pt>
                <c:pt idx="10">
                  <c:v>11.419325814447962</c:v>
                </c:pt>
                <c:pt idx="11">
                  <c:v>5.6794976862909961</c:v>
                </c:pt>
                <c:pt idx="12">
                  <c:v>1.0442375408677924</c:v>
                </c:pt>
                <c:pt idx="13">
                  <c:v>504.99938036459707</c:v>
                </c:pt>
                <c:pt idx="14">
                  <c:v>26.978388766977965</c:v>
                </c:pt>
                <c:pt idx="15">
                  <c:v>1.2529547978230431</c:v>
                </c:pt>
                <c:pt idx="16">
                  <c:v>27.701491017925996</c:v>
                </c:pt>
                <c:pt idx="17">
                  <c:v>16.508101887964322</c:v>
                </c:pt>
                <c:pt idx="18">
                  <c:v>17.758456354515268</c:v>
                </c:pt>
                <c:pt idx="19">
                  <c:v>6.5752193614368579</c:v>
                </c:pt>
                <c:pt idx="20">
                  <c:v>436.1615969235072</c:v>
                </c:pt>
                <c:pt idx="21">
                  <c:v>22.571529254824235</c:v>
                </c:pt>
                <c:pt idx="22">
                  <c:v>5.5459586035867048</c:v>
                </c:pt>
                <c:pt idx="23">
                  <c:v>31.063847105265907</c:v>
                </c:pt>
                <c:pt idx="24">
                  <c:v>11.194823897792109</c:v>
                </c:pt>
                <c:pt idx="25">
                  <c:v>1.0140628333092725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046872"/>
        <c:axId val="273047264"/>
      </c:barChart>
      <c:lineChart>
        <c:grouping val="standard"/>
        <c:varyColors val="0"/>
        <c:ser>
          <c:idx val="1"/>
          <c:order val="1"/>
          <c:tx>
            <c:strRef>
              <c:f>'MCM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'MCM Dpto'!$N$7:$N$32</c:f>
              <c:strCache>
                <c:ptCount val="26"/>
                <c:pt idx="0">
                  <c:v>Embajadas en el Exterior</c:v>
                </c:pt>
                <c:pt idx="1">
                  <c:v>Huánuco</c:v>
                </c:pt>
                <c:pt idx="2">
                  <c:v>Madre de Dios</c:v>
                </c:pt>
                <c:pt idx="3">
                  <c:v>Pasco</c:v>
                </c:pt>
                <c:pt idx="4">
                  <c:v>Ayacucho</c:v>
                </c:pt>
                <c:pt idx="5">
                  <c:v>Cajamarca</c:v>
                </c:pt>
                <c:pt idx="6">
                  <c:v>Tumbes</c:v>
                </c:pt>
                <c:pt idx="7">
                  <c:v>Ica</c:v>
                </c:pt>
                <c:pt idx="8">
                  <c:v>La Libertad</c:v>
                </c:pt>
                <c:pt idx="9">
                  <c:v>Lambayeque</c:v>
                </c:pt>
                <c:pt idx="10">
                  <c:v>Puno</c:v>
                </c:pt>
                <c:pt idx="11">
                  <c:v>Amazonas</c:v>
                </c:pt>
                <c:pt idx="12">
                  <c:v>Ancash</c:v>
                </c:pt>
                <c:pt idx="13">
                  <c:v>Lima</c:v>
                </c:pt>
                <c:pt idx="14">
                  <c:v>Piura</c:v>
                </c:pt>
                <c:pt idx="15">
                  <c:v>Apurímac</c:v>
                </c:pt>
                <c:pt idx="16">
                  <c:v>Arequipa</c:v>
                </c:pt>
                <c:pt idx="17">
                  <c:v>Ucayali</c:v>
                </c:pt>
                <c:pt idx="18">
                  <c:v>Tacna</c:v>
                </c:pt>
                <c:pt idx="19">
                  <c:v>Moquegua</c:v>
                </c:pt>
                <c:pt idx="20">
                  <c:v>Provincia Constitucional del Callao</c:v>
                </c:pt>
                <c:pt idx="21">
                  <c:v>Cusco</c:v>
                </c:pt>
                <c:pt idx="22">
                  <c:v>San Martín</c:v>
                </c:pt>
                <c:pt idx="23">
                  <c:v>Loreto</c:v>
                </c:pt>
                <c:pt idx="24">
                  <c:v>Junín</c:v>
                </c:pt>
                <c:pt idx="25">
                  <c:v>Huancavelica</c:v>
                </c:pt>
              </c:strCache>
            </c:strRef>
          </c:cat>
          <c:val>
            <c:numRef>
              <c:f>'MCM Dpto'!$P$7:$P$32</c:f>
              <c:numCache>
                <c:formatCode>0%</c:formatCode>
                <c:ptCount val="26"/>
                <c:pt idx="0">
                  <c:v>0.6273786167710097</c:v>
                </c:pt>
                <c:pt idx="1">
                  <c:v>0.36161153580031374</c:v>
                </c:pt>
                <c:pt idx="2">
                  <c:v>0.27889061277638277</c:v>
                </c:pt>
                <c:pt idx="3">
                  <c:v>0.27789271071851779</c:v>
                </c:pt>
                <c:pt idx="4">
                  <c:v>0.27488797782974778</c:v>
                </c:pt>
                <c:pt idx="5">
                  <c:v>0.26645908074228375</c:v>
                </c:pt>
                <c:pt idx="6">
                  <c:v>0.26451468067865874</c:v>
                </c:pt>
                <c:pt idx="7">
                  <c:v>0.26272804539455108</c:v>
                </c:pt>
                <c:pt idx="8">
                  <c:v>0.25775800329854787</c:v>
                </c:pt>
                <c:pt idx="9">
                  <c:v>0.25321016826155879</c:v>
                </c:pt>
                <c:pt idx="10">
                  <c:v>0.24214407732884397</c:v>
                </c:pt>
                <c:pt idx="11">
                  <c:v>0.24146632024059128</c:v>
                </c:pt>
                <c:pt idx="12">
                  <c:v>0.23926163353955238</c:v>
                </c:pt>
                <c:pt idx="13">
                  <c:v>0.23374540365637805</c:v>
                </c:pt>
                <c:pt idx="14">
                  <c:v>0.2333884764588833</c:v>
                </c:pt>
                <c:pt idx="15">
                  <c:v>0.2318476533549072</c:v>
                </c:pt>
                <c:pt idx="16">
                  <c:v>0.22454187446858884</c:v>
                </c:pt>
                <c:pt idx="17">
                  <c:v>0.22443250437971474</c:v>
                </c:pt>
                <c:pt idx="18">
                  <c:v>0.2215610898833108</c:v>
                </c:pt>
                <c:pt idx="19">
                  <c:v>0.21251900968207083</c:v>
                </c:pt>
                <c:pt idx="20">
                  <c:v>0.20693731705987223</c:v>
                </c:pt>
                <c:pt idx="21">
                  <c:v>0.20330229415305048</c:v>
                </c:pt>
                <c:pt idx="22">
                  <c:v>0.20261256730403168</c:v>
                </c:pt>
                <c:pt idx="23">
                  <c:v>0.20197912627567674</c:v>
                </c:pt>
                <c:pt idx="24">
                  <c:v>0.16236902759818114</c:v>
                </c:pt>
                <c:pt idx="25">
                  <c:v>8.5722894101951733E-2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044520"/>
        <c:axId val="273044128"/>
      </c:lineChart>
      <c:catAx>
        <c:axId val="273046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73047264"/>
        <c:crosses val="autoZero"/>
        <c:auto val="1"/>
        <c:lblAlgn val="ctr"/>
        <c:lblOffset val="100"/>
        <c:noMultiLvlLbl val="0"/>
      </c:catAx>
      <c:valAx>
        <c:axId val="27304726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7304687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7304412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73044520"/>
        <c:crosses val="max"/>
        <c:crossBetween val="between"/>
      </c:valAx>
      <c:catAx>
        <c:axId val="273044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7304412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'PARA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'PARA Dpto'!$N$7:$N$14</c:f>
              <c:strCache>
                <c:ptCount val="8"/>
                <c:pt idx="0">
                  <c:v>Ancash</c:v>
                </c:pt>
                <c:pt idx="1">
                  <c:v>Lima</c:v>
                </c:pt>
                <c:pt idx="2">
                  <c:v>Cusco</c:v>
                </c:pt>
                <c:pt idx="3">
                  <c:v>Ica</c:v>
                </c:pt>
                <c:pt idx="4">
                  <c:v>Pasco</c:v>
                </c:pt>
                <c:pt idx="5">
                  <c:v>San Martín</c:v>
                </c:pt>
                <c:pt idx="6">
                  <c:v>Tacna</c:v>
                </c:pt>
                <c:pt idx="7">
                  <c:v>Tumbes</c:v>
                </c:pt>
              </c:strCache>
            </c:strRef>
          </c:cat>
          <c:val>
            <c:numRef>
              <c:f>'PARA Dpto'!$O$7:$O$14</c:f>
              <c:numCache>
                <c:formatCode>#,##0.0</c:formatCode>
                <c:ptCount val="8"/>
                <c:pt idx="0">
                  <c:v>0.30914999999999998</c:v>
                </c:pt>
                <c:pt idx="1">
                  <c:v>3.7769710000000005E-2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039816"/>
        <c:axId val="273042168"/>
      </c:barChart>
      <c:lineChart>
        <c:grouping val="standard"/>
        <c:varyColors val="0"/>
        <c:ser>
          <c:idx val="1"/>
          <c:order val="1"/>
          <c:tx>
            <c:strRef>
              <c:f>'PARA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'PARA Dpto'!$N$7:$N$14</c:f>
              <c:strCache>
                <c:ptCount val="8"/>
                <c:pt idx="0">
                  <c:v>Ancash</c:v>
                </c:pt>
                <c:pt idx="1">
                  <c:v>Lima</c:v>
                </c:pt>
                <c:pt idx="2">
                  <c:v>Cusco</c:v>
                </c:pt>
                <c:pt idx="3">
                  <c:v>Ica</c:v>
                </c:pt>
                <c:pt idx="4">
                  <c:v>Pasco</c:v>
                </c:pt>
                <c:pt idx="5">
                  <c:v>San Martín</c:v>
                </c:pt>
                <c:pt idx="6">
                  <c:v>Tacna</c:v>
                </c:pt>
                <c:pt idx="7">
                  <c:v>Tumbes</c:v>
                </c:pt>
              </c:strCache>
            </c:strRef>
          </c:cat>
          <c:val>
            <c:numRef>
              <c:f>'PARA Dpto'!$P$7:$P$14</c:f>
              <c:numCache>
                <c:formatCode>0%</c:formatCode>
                <c:ptCount val="8"/>
                <c:pt idx="0">
                  <c:v>0.44164285714285717</c:v>
                </c:pt>
                <c:pt idx="1">
                  <c:v>9.8154132016632038E-3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049616"/>
        <c:axId val="273041384"/>
      </c:lineChart>
      <c:catAx>
        <c:axId val="273039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73042168"/>
        <c:crosses val="autoZero"/>
        <c:auto val="1"/>
        <c:lblAlgn val="ctr"/>
        <c:lblOffset val="100"/>
        <c:noMultiLvlLbl val="0"/>
      </c:catAx>
      <c:valAx>
        <c:axId val="27304216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7303981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7304138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73049616"/>
        <c:crosses val="max"/>
        <c:crossBetween val="between"/>
      </c:valAx>
      <c:catAx>
        <c:axId val="273049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7304138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'DCTI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'DCTI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'DCTI Dpto'!$O$7</c:f>
              <c:numCache>
                <c:formatCode>#,##0.0</c:formatCode>
                <c:ptCount val="1"/>
                <c:pt idx="0">
                  <c:v>1.7730609507982622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043736"/>
        <c:axId val="273042560"/>
      </c:barChart>
      <c:lineChart>
        <c:grouping val="standard"/>
        <c:varyColors val="0"/>
        <c:ser>
          <c:idx val="1"/>
          <c:order val="1"/>
          <c:tx>
            <c:strRef>
              <c:f>'DCTI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'DCTI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'DCTI Dpto'!$P$7</c:f>
              <c:numCache>
                <c:formatCode>0%</c:formatCode>
                <c:ptCount val="1"/>
                <c:pt idx="0">
                  <c:v>2.8174439498460453E-2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042952"/>
        <c:axId val="273050008"/>
      </c:lineChart>
      <c:catAx>
        <c:axId val="273043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73042560"/>
        <c:crosses val="autoZero"/>
        <c:auto val="1"/>
        <c:lblAlgn val="ctr"/>
        <c:lblOffset val="100"/>
        <c:noMultiLvlLbl val="0"/>
      </c:catAx>
      <c:valAx>
        <c:axId val="27304256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7304373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7305000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73042952"/>
        <c:crosses val="max"/>
        <c:crossBetween val="between"/>
      </c:valAx>
      <c:catAx>
        <c:axId val="273042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7305000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32"/>
          <c:y val="3.2635243511227797E-2"/>
          <c:w val="0.79695144356955405"/>
          <c:h val="0.47225940507436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'LCT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'LCT Dpto'!$N$7:$N$13</c:f>
              <c:strCache>
                <c:ptCount val="7"/>
                <c:pt idx="0">
                  <c:v>San Martín</c:v>
                </c:pt>
                <c:pt idx="1">
                  <c:v>Lima</c:v>
                </c:pt>
                <c:pt idx="2">
                  <c:v>Cusco</c:v>
                </c:pt>
                <c:pt idx="3">
                  <c:v>Huánuco</c:v>
                </c:pt>
                <c:pt idx="4">
                  <c:v>Ayacucho</c:v>
                </c:pt>
                <c:pt idx="5">
                  <c:v>Huancavelica</c:v>
                </c:pt>
                <c:pt idx="6">
                  <c:v>Junín</c:v>
                </c:pt>
              </c:strCache>
            </c:strRef>
          </c:cat>
          <c:val>
            <c:numRef>
              <c:f>'LCT Dpto'!$O$7:$O$13</c:f>
              <c:numCache>
                <c:formatCode>#,##0.0</c:formatCode>
                <c:ptCount val="7"/>
                <c:pt idx="0">
                  <c:v>9.1788456274791237</c:v>
                </c:pt>
                <c:pt idx="1">
                  <c:v>4.5740816366167119</c:v>
                </c:pt>
                <c:pt idx="2">
                  <c:v>33.726853154607738</c:v>
                </c:pt>
                <c:pt idx="3">
                  <c:v>3.5999998450279236E-2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921192"/>
        <c:axId val="257913744"/>
      </c:barChart>
      <c:lineChart>
        <c:grouping val="standard"/>
        <c:varyColors val="0"/>
        <c:ser>
          <c:idx val="1"/>
          <c:order val="1"/>
          <c:tx>
            <c:strRef>
              <c:f>'LCT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'LCT Dpto'!$N$7:$N$13</c:f>
              <c:strCache>
                <c:ptCount val="7"/>
                <c:pt idx="0">
                  <c:v>San Martín</c:v>
                </c:pt>
                <c:pt idx="1">
                  <c:v>Lima</c:v>
                </c:pt>
                <c:pt idx="2">
                  <c:v>Cusco</c:v>
                </c:pt>
                <c:pt idx="3">
                  <c:v>Huánuco</c:v>
                </c:pt>
                <c:pt idx="4">
                  <c:v>Ayacucho</c:v>
                </c:pt>
                <c:pt idx="5">
                  <c:v>Huancavelica</c:v>
                </c:pt>
                <c:pt idx="6">
                  <c:v>Junín</c:v>
                </c:pt>
              </c:strCache>
            </c:strRef>
          </c:cat>
          <c:val>
            <c:numRef>
              <c:f>'LCT Dpto'!$P$7:$P$13</c:f>
              <c:numCache>
                <c:formatCode>0%</c:formatCode>
                <c:ptCount val="7"/>
                <c:pt idx="0">
                  <c:v>0.17219548009708549</c:v>
                </c:pt>
                <c:pt idx="1">
                  <c:v>0.1271857438341516</c:v>
                </c:pt>
                <c:pt idx="2">
                  <c:v>8.367616073467718E-2</c:v>
                </c:pt>
                <c:pt idx="3">
                  <c:v>8.2448761414067855E-3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914920"/>
        <c:axId val="257914528"/>
      </c:lineChart>
      <c:catAx>
        <c:axId val="257921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MX"/>
          </a:p>
        </c:txPr>
        <c:crossAx val="257913744"/>
        <c:crosses val="autoZero"/>
        <c:auto val="1"/>
        <c:lblAlgn val="ctr"/>
        <c:lblOffset val="100"/>
        <c:noMultiLvlLbl val="0"/>
      </c:catAx>
      <c:valAx>
        <c:axId val="25791374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25792119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6E-3"/>
                <c:y val="0.17550962379702545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</c:dispUnitsLbl>
        </c:dispUnits>
      </c:valAx>
      <c:valAx>
        <c:axId val="25791452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57914920"/>
        <c:crosses val="max"/>
        <c:crossBetween val="between"/>
      </c:valAx>
      <c:catAx>
        <c:axId val="257914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791452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405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6</xdr:row>
      <xdr:rowOff>23812</xdr:rowOff>
    </xdr:from>
    <xdr:to>
      <xdr:col>23</xdr:col>
      <xdr:colOff>295275</xdr:colOff>
      <xdr:row>20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3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3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3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3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3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3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3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1"/>
  <sheetViews>
    <sheetView workbookViewId="0">
      <selection activeCell="A91" sqref="A91:L91"/>
    </sheetView>
  </sheetViews>
  <sheetFormatPr baseColWidth="10" defaultColWidth="11.7109375" defaultRowHeight="15" x14ac:dyDescent="0.25"/>
  <cols>
    <col min="1" max="1" width="4.28515625" customWidth="1"/>
    <col min="2" max="2" width="4.85546875" style="3" customWidth="1"/>
    <col min="3" max="3" width="48.7109375" customWidth="1"/>
    <col min="6" max="6" width="13.5703125" customWidth="1"/>
    <col min="7" max="9" width="0" hidden="1" customWidth="1"/>
  </cols>
  <sheetData>
    <row r="1" spans="1:13" x14ac:dyDescent="0.25">
      <c r="A1" s="1" t="s">
        <v>0</v>
      </c>
      <c r="B1" s="2"/>
      <c r="C1" s="1"/>
      <c r="D1" s="1"/>
      <c r="E1" s="1"/>
      <c r="F1" s="1"/>
      <c r="G1" s="1"/>
      <c r="H1" s="1"/>
      <c r="I1" s="1"/>
      <c r="J1" s="1"/>
      <c r="K1" s="1"/>
      <c r="L1" s="1"/>
    </row>
    <row r="2" spans="1:13" ht="15.75" thickBot="1" x14ac:dyDescent="0.3"/>
    <row r="3" spans="1:13" ht="15.75" thickBot="1" x14ac:dyDescent="0.3">
      <c r="A3" s="80" t="s">
        <v>1</v>
      </c>
      <c r="B3" s="81"/>
      <c r="C3" s="82"/>
      <c r="D3" s="81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4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4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12</v>
      </c>
      <c r="B6" s="11"/>
      <c r="C6" s="12"/>
      <c r="D6" s="13">
        <f ca="1">SUM(D7:OFFSET(D7,300,0))</f>
        <v>60148.455566000041</v>
      </c>
      <c r="E6" s="14">
        <f ca="1">SUM(E7:OFFSET(E7,300,0))</f>
        <v>67022.263821000117</v>
      </c>
      <c r="F6" s="14">
        <f ca="1">SUM(F7:OFFSET(F7,300,0))</f>
        <v>12188.575138912096</v>
      </c>
      <c r="G6" s="14">
        <f ca="1">SUM(G7:OFFSET(G7,300,0))</f>
        <v>3443.8890355320987</v>
      </c>
      <c r="H6" s="14">
        <f ca="1">SUM(H7:OFFSET(H7,300,0))</f>
        <v>4080.7334671799981</v>
      </c>
      <c r="I6" s="14">
        <f ca="1">SUM(I7:OFFSET(I7,300,0))</f>
        <v>4663.9526361999979</v>
      </c>
      <c r="J6" s="15">
        <f ca="1">IFERROR(G6/E6,0)</f>
        <v>5.1384254114869563E-2</v>
      </c>
      <c r="K6" s="15">
        <f ca="1">IFERROR(SUM(G6,H6)/E6,0)</f>
        <v>0.11227049153112019</v>
      </c>
      <c r="L6" s="16">
        <f ca="1">IFERROR(SUM(G6,H6,I6)/E6,0)</f>
        <v>0.18185860106821761</v>
      </c>
      <c r="M6" s="4"/>
    </row>
    <row r="7" spans="1:13" x14ac:dyDescent="0.25">
      <c r="A7" s="17"/>
      <c r="B7" s="18">
        <v>1</v>
      </c>
      <c r="C7" s="19" t="s">
        <v>13</v>
      </c>
      <c r="D7" s="20">
        <v>1626.8864379999943</v>
      </c>
      <c r="E7" s="21">
        <v>1893.210826</v>
      </c>
      <c r="F7" s="21">
        <f t="shared" ref="F7:F70" si="0">SUM(G7,H7,I7)</f>
        <v>610.98229803036338</v>
      </c>
      <c r="G7" s="21">
        <v>92.398145790364282</v>
      </c>
      <c r="H7" s="21">
        <v>189.97788963999966</v>
      </c>
      <c r="I7" s="21">
        <v>328.60626259999952</v>
      </c>
      <c r="J7" s="22">
        <f t="shared" ref="J7:J70" si="1">IFERROR(G7/E7,0)</f>
        <v>4.8804995471943433E-2</v>
      </c>
      <c r="K7" s="22">
        <f t="shared" ref="K7:K70" si="2">IFERROR(SUM(G7,H7)/E7,0)</f>
        <v>0.14915192304650593</v>
      </c>
      <c r="L7" s="23">
        <f t="shared" ref="L7:L70" si="3">IFERROR(SUM(G7,H7,I7)/E7,0)</f>
        <v>0.3227227996161709</v>
      </c>
      <c r="M7" s="4"/>
    </row>
    <row r="8" spans="1:13" x14ac:dyDescent="0.25">
      <c r="A8" s="17"/>
      <c r="B8" s="18">
        <v>2</v>
      </c>
      <c r="C8" s="19" t="s">
        <v>14</v>
      </c>
      <c r="D8" s="20">
        <v>1439.382563999997</v>
      </c>
      <c r="E8" s="21">
        <v>1688.0423449999967</v>
      </c>
      <c r="F8" s="21">
        <f t="shared" si="0"/>
        <v>462.43729880687818</v>
      </c>
      <c r="G8" s="21">
        <v>82.612192756877747</v>
      </c>
      <c r="H8" s="21">
        <v>136.46322752000003</v>
      </c>
      <c r="I8" s="21">
        <v>243.36187853000038</v>
      </c>
      <c r="J8" s="22">
        <f t="shared" si="1"/>
        <v>4.8939644791243617E-2</v>
      </c>
      <c r="K8" s="22">
        <f t="shared" si="2"/>
        <v>0.12978076108444911</v>
      </c>
      <c r="L8" s="23">
        <f t="shared" si="3"/>
        <v>0.27394887348449726</v>
      </c>
      <c r="M8" s="4"/>
    </row>
    <row r="9" spans="1:13" x14ac:dyDescent="0.25">
      <c r="A9" s="17"/>
      <c r="B9" s="18">
        <v>16</v>
      </c>
      <c r="C9" s="19" t="s">
        <v>15</v>
      </c>
      <c r="D9" s="20">
        <v>508.64130800000066</v>
      </c>
      <c r="E9" s="21">
        <v>534.97331700000052</v>
      </c>
      <c r="F9" s="21">
        <f t="shared" si="0"/>
        <v>108.77618150513686</v>
      </c>
      <c r="G9" s="21">
        <v>30.001705115136762</v>
      </c>
      <c r="H9" s="21">
        <v>31.400256910000017</v>
      </c>
      <c r="I9" s="21">
        <v>47.374219480000072</v>
      </c>
      <c r="J9" s="22">
        <f t="shared" si="1"/>
        <v>5.6080750500565123E-2</v>
      </c>
      <c r="K9" s="22">
        <f t="shared" si="2"/>
        <v>0.11477574689045048</v>
      </c>
      <c r="L9" s="23">
        <f t="shared" si="3"/>
        <v>0.2033301064717154</v>
      </c>
      <c r="M9" s="4"/>
    </row>
    <row r="10" spans="1:13" x14ac:dyDescent="0.25">
      <c r="A10" s="17"/>
      <c r="B10" s="18">
        <v>17</v>
      </c>
      <c r="C10" s="19" t="s">
        <v>16</v>
      </c>
      <c r="D10" s="20">
        <v>265.01292900000021</v>
      </c>
      <c r="E10" s="21">
        <v>273.1719430000004</v>
      </c>
      <c r="F10" s="21">
        <f t="shared" si="0"/>
        <v>41.509147061583725</v>
      </c>
      <c r="G10" s="21">
        <v>11.910002081583734</v>
      </c>
      <c r="H10" s="21">
        <v>13.48594488999999</v>
      </c>
      <c r="I10" s="21">
        <v>16.113200089999999</v>
      </c>
      <c r="J10" s="22">
        <f t="shared" si="1"/>
        <v>4.359892143675867E-2</v>
      </c>
      <c r="K10" s="22">
        <f t="shared" si="2"/>
        <v>9.2966893644651091E-2</v>
      </c>
      <c r="L10" s="23">
        <f t="shared" si="3"/>
        <v>0.15195245384912631</v>
      </c>
      <c r="M10" s="4"/>
    </row>
    <row r="11" spans="1:13" x14ac:dyDescent="0.25">
      <c r="A11" s="17"/>
      <c r="B11" s="18">
        <v>18</v>
      </c>
      <c r="C11" s="19" t="s">
        <v>17</v>
      </c>
      <c r="D11" s="20">
        <v>341.32211699999885</v>
      </c>
      <c r="E11" s="21">
        <v>354.4143029999986</v>
      </c>
      <c r="F11" s="21">
        <f t="shared" si="0"/>
        <v>72.049340825624284</v>
      </c>
      <c r="G11" s="21">
        <v>22.18023222562428</v>
      </c>
      <c r="H11" s="21">
        <v>22.054529069999983</v>
      </c>
      <c r="I11" s="21">
        <v>27.814579530000021</v>
      </c>
      <c r="J11" s="22">
        <f t="shared" si="1"/>
        <v>6.2582779639185071E-2</v>
      </c>
      <c r="K11" s="22">
        <f t="shared" si="2"/>
        <v>0.12481088071556876</v>
      </c>
      <c r="L11" s="23">
        <f t="shared" si="3"/>
        <v>0.20329128992749643</v>
      </c>
      <c r="M11" s="4"/>
    </row>
    <row r="12" spans="1:13" x14ac:dyDescent="0.25">
      <c r="A12" s="17"/>
      <c r="B12" s="18">
        <v>24</v>
      </c>
      <c r="C12" s="19" t="s">
        <v>18</v>
      </c>
      <c r="D12" s="20">
        <v>519.42586399999868</v>
      </c>
      <c r="E12" s="21">
        <v>590.78734599999871</v>
      </c>
      <c r="F12" s="21">
        <f t="shared" si="0"/>
        <v>97.887240778808206</v>
      </c>
      <c r="G12" s="21">
        <v>13.751232888808197</v>
      </c>
      <c r="H12" s="21">
        <v>27.620101859999995</v>
      </c>
      <c r="I12" s="21">
        <v>56.515906030000018</v>
      </c>
      <c r="J12" s="22">
        <f t="shared" si="1"/>
        <v>2.3276112770377833E-2</v>
      </c>
      <c r="K12" s="22">
        <f t="shared" si="2"/>
        <v>7.0027455782386186E-2</v>
      </c>
      <c r="L12" s="23">
        <f t="shared" si="3"/>
        <v>0.16568946752425603</v>
      </c>
      <c r="M12" s="4"/>
    </row>
    <row r="13" spans="1:13" ht="25.5" x14ac:dyDescent="0.25">
      <c r="A13" s="17"/>
      <c r="B13" s="18">
        <v>30</v>
      </c>
      <c r="C13" s="19" t="s">
        <v>19</v>
      </c>
      <c r="D13" s="20">
        <v>4209.2621860000017</v>
      </c>
      <c r="E13" s="21">
        <v>4449.6280660000057</v>
      </c>
      <c r="F13" s="21">
        <f t="shared" si="0"/>
        <v>1146.2717486451777</v>
      </c>
      <c r="G13" s="21">
        <v>461.49996863517777</v>
      </c>
      <c r="H13" s="21">
        <v>316.6148726899998</v>
      </c>
      <c r="I13" s="21">
        <v>368.15690732000002</v>
      </c>
      <c r="J13" s="22">
        <f t="shared" si="1"/>
        <v>0.1037165268174972</v>
      </c>
      <c r="K13" s="22">
        <f t="shared" si="2"/>
        <v>0.17487188362344724</v>
      </c>
      <c r="L13" s="23">
        <f t="shared" si="3"/>
        <v>0.25761068827391209</v>
      </c>
      <c r="M13" s="4"/>
    </row>
    <row r="14" spans="1:13" x14ac:dyDescent="0.25">
      <c r="A14" s="17"/>
      <c r="B14" s="18">
        <v>31</v>
      </c>
      <c r="C14" s="19" t="s">
        <v>20</v>
      </c>
      <c r="D14" s="20">
        <v>299.35990499999991</v>
      </c>
      <c r="E14" s="21">
        <v>321.06634299999985</v>
      </c>
      <c r="F14" s="21">
        <f t="shared" si="0"/>
        <v>47.410843129031399</v>
      </c>
      <c r="G14" s="21">
        <v>3.6156401690313942</v>
      </c>
      <c r="H14" s="21">
        <v>22.041335260000004</v>
      </c>
      <c r="I14" s="21">
        <v>21.753867700000001</v>
      </c>
      <c r="J14" s="22">
        <f t="shared" si="1"/>
        <v>1.1261349088314112E-2</v>
      </c>
      <c r="K14" s="22">
        <f t="shared" si="2"/>
        <v>7.9911756521397231E-2</v>
      </c>
      <c r="L14" s="23">
        <f t="shared" si="3"/>
        <v>0.14766681143227592</v>
      </c>
      <c r="M14" s="4"/>
    </row>
    <row r="15" spans="1:13" x14ac:dyDescent="0.25">
      <c r="A15" s="17"/>
      <c r="B15" s="18">
        <v>32</v>
      </c>
      <c r="C15" s="19" t="s">
        <v>21</v>
      </c>
      <c r="D15" s="20">
        <v>441.92581299999995</v>
      </c>
      <c r="E15" s="21">
        <v>498.82479100000006</v>
      </c>
      <c r="F15" s="21">
        <f t="shared" si="0"/>
        <v>47.515780417153863</v>
      </c>
      <c r="G15" s="21">
        <v>1.8844529971538577</v>
      </c>
      <c r="H15" s="21">
        <v>11.175481920000003</v>
      </c>
      <c r="I15" s="21">
        <v>34.455845500000002</v>
      </c>
      <c r="J15" s="22">
        <f t="shared" si="1"/>
        <v>3.7777853690392415E-3</v>
      </c>
      <c r="K15" s="22">
        <f t="shared" si="2"/>
        <v>2.6181407084785124E-2</v>
      </c>
      <c r="L15" s="23">
        <f t="shared" si="3"/>
        <v>9.5255450960844201E-2</v>
      </c>
      <c r="M15" s="4"/>
    </row>
    <row r="16" spans="1:13" x14ac:dyDescent="0.25">
      <c r="A16" s="17"/>
      <c r="B16" s="18">
        <v>34</v>
      </c>
      <c r="C16" s="19" t="s">
        <v>22</v>
      </c>
      <c r="D16" s="20">
        <v>40.579332999999991</v>
      </c>
      <c r="E16" s="21">
        <v>64.653568000000007</v>
      </c>
      <c r="F16" s="21">
        <f t="shared" si="0"/>
        <v>9.4170680174773409</v>
      </c>
      <c r="G16" s="21">
        <v>2.7661874174773402</v>
      </c>
      <c r="H16" s="21">
        <v>3.1530981300000001</v>
      </c>
      <c r="I16" s="21">
        <v>3.4977824699999998</v>
      </c>
      <c r="J16" s="22">
        <f t="shared" si="1"/>
        <v>4.2784760424627144E-2</v>
      </c>
      <c r="K16" s="22">
        <f t="shared" si="2"/>
        <v>9.1553888371285863E-2</v>
      </c>
      <c r="L16" s="23">
        <f t="shared" si="3"/>
        <v>0.14565426640456006</v>
      </c>
      <c r="M16" s="4"/>
    </row>
    <row r="17" spans="1:13" ht="25.5" x14ac:dyDescent="0.25">
      <c r="A17" s="17"/>
      <c r="B17" s="18">
        <v>35</v>
      </c>
      <c r="C17" s="19" t="s">
        <v>23</v>
      </c>
      <c r="D17" s="20">
        <v>234.73624100000004</v>
      </c>
      <c r="E17" s="21">
        <v>271.82313700000014</v>
      </c>
      <c r="F17" s="21">
        <f t="shared" si="0"/>
        <v>29.76108064602705</v>
      </c>
      <c r="G17" s="21">
        <v>4.3770323960270616</v>
      </c>
      <c r="H17" s="21">
        <v>7.0658049600000021</v>
      </c>
      <c r="I17" s="21">
        <v>18.318243289999987</v>
      </c>
      <c r="J17" s="22">
        <f t="shared" si="1"/>
        <v>1.6102501223165044E-2</v>
      </c>
      <c r="K17" s="22">
        <f t="shared" si="2"/>
        <v>4.2096627543618766E-2</v>
      </c>
      <c r="L17" s="23">
        <f t="shared" si="3"/>
        <v>0.10948692953251818</v>
      </c>
      <c r="M17" s="4"/>
    </row>
    <row r="18" spans="1:13" x14ac:dyDescent="0.25">
      <c r="A18" s="17"/>
      <c r="B18" s="18">
        <v>36</v>
      </c>
      <c r="C18" s="19" t="s">
        <v>24</v>
      </c>
      <c r="D18" s="20">
        <v>905.84426599999927</v>
      </c>
      <c r="E18" s="21">
        <v>1029.3417909999987</v>
      </c>
      <c r="F18" s="21">
        <f t="shared" si="0"/>
        <v>213.95785908588971</v>
      </c>
      <c r="G18" s="21">
        <v>32.024738535889583</v>
      </c>
      <c r="H18" s="21">
        <v>79.856544200000116</v>
      </c>
      <c r="I18" s="21">
        <v>102.07657635000002</v>
      </c>
      <c r="J18" s="22">
        <f t="shared" si="1"/>
        <v>3.1111860818142593E-2</v>
      </c>
      <c r="K18" s="22">
        <f t="shared" si="2"/>
        <v>0.10869206294169576</v>
      </c>
      <c r="L18" s="23">
        <f t="shared" si="3"/>
        <v>0.20785890649405295</v>
      </c>
      <c r="M18" s="4"/>
    </row>
    <row r="19" spans="1:13" x14ac:dyDescent="0.25">
      <c r="A19" s="17"/>
      <c r="B19" s="18">
        <v>39</v>
      </c>
      <c r="C19" s="19" t="s">
        <v>25</v>
      </c>
      <c r="D19" s="20">
        <v>98.759394000000029</v>
      </c>
      <c r="E19" s="21">
        <v>94.242990000000034</v>
      </c>
      <c r="F19" s="21">
        <f t="shared" si="0"/>
        <v>8.6594239057070475</v>
      </c>
      <c r="G19" s="21">
        <v>1.7976770857070505</v>
      </c>
      <c r="H19" s="21">
        <v>2.5081658299999998</v>
      </c>
      <c r="I19" s="21">
        <v>4.3535809899999984</v>
      </c>
      <c r="J19" s="22">
        <f t="shared" si="1"/>
        <v>1.9074915659053792E-2</v>
      </c>
      <c r="K19" s="22">
        <f t="shared" si="2"/>
        <v>4.5688734151018005E-2</v>
      </c>
      <c r="L19" s="23">
        <f t="shared" si="3"/>
        <v>9.1884010744003819E-2</v>
      </c>
      <c r="M19" s="4"/>
    </row>
    <row r="20" spans="1:13" x14ac:dyDescent="0.25">
      <c r="A20" s="17"/>
      <c r="B20" s="18">
        <v>40</v>
      </c>
      <c r="C20" s="19" t="s">
        <v>26</v>
      </c>
      <c r="D20" s="20">
        <v>130.698308</v>
      </c>
      <c r="E20" s="21">
        <v>133.325254</v>
      </c>
      <c r="F20" s="21">
        <f t="shared" si="0"/>
        <v>24.183454151204248</v>
      </c>
      <c r="G20" s="21">
        <v>3.651508481204246</v>
      </c>
      <c r="H20" s="21">
        <v>6.4186675600000003</v>
      </c>
      <c r="I20" s="21">
        <v>14.113278110000003</v>
      </c>
      <c r="J20" s="22">
        <f t="shared" si="1"/>
        <v>2.7387973183266884E-2</v>
      </c>
      <c r="K20" s="22">
        <f t="shared" si="2"/>
        <v>7.5530897103741834E-2</v>
      </c>
      <c r="L20" s="23">
        <f t="shared" si="3"/>
        <v>0.18138689727307211</v>
      </c>
      <c r="M20" s="4"/>
    </row>
    <row r="21" spans="1:13" x14ac:dyDescent="0.25">
      <c r="A21" s="17"/>
      <c r="B21" s="18">
        <v>41</v>
      </c>
      <c r="C21" s="19" t="s">
        <v>27</v>
      </c>
      <c r="D21" s="20">
        <v>35.326034999999983</v>
      </c>
      <c r="E21" s="21">
        <v>35.924465999999995</v>
      </c>
      <c r="F21" s="21">
        <f t="shared" si="0"/>
        <v>4.0065989393714849</v>
      </c>
      <c r="G21" s="21">
        <v>0.72463416937148395</v>
      </c>
      <c r="H21" s="21">
        <v>1.0913386900000002</v>
      </c>
      <c r="I21" s="21">
        <v>2.1906260800000008</v>
      </c>
      <c r="J21" s="22">
        <f t="shared" si="1"/>
        <v>2.0171049149943776E-2</v>
      </c>
      <c r="K21" s="22">
        <f t="shared" si="2"/>
        <v>5.0549752343472115E-2</v>
      </c>
      <c r="L21" s="23">
        <f t="shared" si="3"/>
        <v>0.11152842019618289</v>
      </c>
      <c r="M21" s="4"/>
    </row>
    <row r="22" spans="1:13" ht="25.5" x14ac:dyDescent="0.25">
      <c r="A22" s="17"/>
      <c r="B22" s="18">
        <v>42</v>
      </c>
      <c r="C22" s="19" t="s">
        <v>28</v>
      </c>
      <c r="D22" s="20">
        <v>1173.7837239999976</v>
      </c>
      <c r="E22" s="21">
        <v>1639.7871329999969</v>
      </c>
      <c r="F22" s="21">
        <f t="shared" si="0"/>
        <v>223.67315532200578</v>
      </c>
      <c r="G22" s="21">
        <v>14.624999542005753</v>
      </c>
      <c r="H22" s="21">
        <v>137.51863514000004</v>
      </c>
      <c r="I22" s="21">
        <v>71.529520639999987</v>
      </c>
      <c r="J22" s="22">
        <f t="shared" si="1"/>
        <v>8.9188402858420175E-3</v>
      </c>
      <c r="K22" s="22">
        <f t="shared" si="2"/>
        <v>9.2782551844798555E-2</v>
      </c>
      <c r="L22" s="23">
        <f t="shared" si="3"/>
        <v>0.13640377511244089</v>
      </c>
      <c r="M22" s="4"/>
    </row>
    <row r="23" spans="1:13" x14ac:dyDescent="0.25">
      <c r="A23" s="17"/>
      <c r="B23" s="18">
        <v>46</v>
      </c>
      <c r="C23" s="19" t="s">
        <v>29</v>
      </c>
      <c r="D23" s="20">
        <v>483.08867700000019</v>
      </c>
      <c r="E23" s="21">
        <v>494.34727299999969</v>
      </c>
      <c r="F23" s="21">
        <f t="shared" si="0"/>
        <v>48.614632375115065</v>
      </c>
      <c r="G23" s="21">
        <v>8.6672477151150815</v>
      </c>
      <c r="H23" s="21">
        <v>18.091513139999993</v>
      </c>
      <c r="I23" s="21">
        <v>21.855871519999994</v>
      </c>
      <c r="J23" s="22">
        <f t="shared" si="1"/>
        <v>1.7532710684367601E-2</v>
      </c>
      <c r="K23" s="22">
        <f t="shared" si="2"/>
        <v>5.4129480057059184E-2</v>
      </c>
      <c r="L23" s="23">
        <f t="shared" si="3"/>
        <v>9.8341055024116816E-2</v>
      </c>
      <c r="M23" s="4"/>
    </row>
    <row r="24" spans="1:13" ht="25.5" x14ac:dyDescent="0.25">
      <c r="A24" s="17"/>
      <c r="B24" s="18">
        <v>47</v>
      </c>
      <c r="C24" s="19" t="s">
        <v>30</v>
      </c>
      <c r="D24" s="20">
        <v>107.95273800000017</v>
      </c>
      <c r="E24" s="21">
        <v>112.84092500000008</v>
      </c>
      <c r="F24" s="21">
        <f t="shared" si="0"/>
        <v>12.131422761025593</v>
      </c>
      <c r="G24" s="21">
        <v>0.9479686710255919</v>
      </c>
      <c r="H24" s="21">
        <v>3.7173599900000007</v>
      </c>
      <c r="I24" s="21">
        <v>7.4660941000000012</v>
      </c>
      <c r="J24" s="22">
        <f t="shared" si="1"/>
        <v>8.4009296363495006E-3</v>
      </c>
      <c r="K24" s="22">
        <f t="shared" si="2"/>
        <v>4.1344296504354151E-2</v>
      </c>
      <c r="L24" s="23">
        <f t="shared" si="3"/>
        <v>0.10750906872684342</v>
      </c>
      <c r="M24" s="4"/>
    </row>
    <row r="25" spans="1:13" ht="25.5" x14ac:dyDescent="0.25">
      <c r="A25" s="17"/>
      <c r="B25" s="18">
        <v>48</v>
      </c>
      <c r="C25" s="19" t="s">
        <v>31</v>
      </c>
      <c r="D25" s="20">
        <v>51.121884999999992</v>
      </c>
      <c r="E25" s="21">
        <v>67.298743000000002</v>
      </c>
      <c r="F25" s="21">
        <f t="shared" si="0"/>
        <v>5.7996030436124322</v>
      </c>
      <c r="G25" s="21">
        <v>1.0224002536124317</v>
      </c>
      <c r="H25" s="21">
        <v>1.8126319199999998</v>
      </c>
      <c r="I25" s="21">
        <v>2.9645708700000002</v>
      </c>
      <c r="J25" s="22">
        <f t="shared" si="1"/>
        <v>1.5191966566335893E-2</v>
      </c>
      <c r="K25" s="22">
        <f t="shared" si="2"/>
        <v>4.2126079139582613E-2</v>
      </c>
      <c r="L25" s="23">
        <f t="shared" si="3"/>
        <v>8.6176989124632411E-2</v>
      </c>
      <c r="M25" s="4"/>
    </row>
    <row r="26" spans="1:13" x14ac:dyDescent="0.25">
      <c r="A26" s="17"/>
      <c r="B26" s="18">
        <v>49</v>
      </c>
      <c r="C26" s="19" t="s">
        <v>32</v>
      </c>
      <c r="D26" s="20">
        <v>1113.0443509999996</v>
      </c>
      <c r="E26" s="21">
        <v>1113.0443509999998</v>
      </c>
      <c r="F26" s="21">
        <f t="shared" si="0"/>
        <v>180.87029430027187</v>
      </c>
      <c r="G26" s="21">
        <v>5.9750012502718164</v>
      </c>
      <c r="H26" s="21">
        <v>167.07455891000004</v>
      </c>
      <c r="I26" s="21">
        <v>7.8207341400000017</v>
      </c>
      <c r="J26" s="22">
        <f t="shared" si="1"/>
        <v>5.368160976607677E-3</v>
      </c>
      <c r="K26" s="22">
        <f t="shared" si="2"/>
        <v>0.15547409229901557</v>
      </c>
      <c r="L26" s="23">
        <f t="shared" si="3"/>
        <v>0.16250052761848294</v>
      </c>
      <c r="M26" s="4"/>
    </row>
    <row r="27" spans="1:13" x14ac:dyDescent="0.25">
      <c r="A27" s="17"/>
      <c r="B27" s="18">
        <v>51</v>
      </c>
      <c r="C27" s="19" t="s">
        <v>33</v>
      </c>
      <c r="D27" s="20">
        <v>33.741001000000004</v>
      </c>
      <c r="E27" s="21">
        <v>33.521693000000006</v>
      </c>
      <c r="F27" s="21">
        <f t="shared" si="0"/>
        <v>2.3552440860131214</v>
      </c>
      <c r="G27" s="21">
        <v>0.20602835601312108</v>
      </c>
      <c r="H27" s="21">
        <v>1.3282880300000004</v>
      </c>
      <c r="I27" s="21">
        <v>0.82092769999999993</v>
      </c>
      <c r="J27" s="22">
        <f t="shared" si="1"/>
        <v>6.1461202455711603E-3</v>
      </c>
      <c r="K27" s="22">
        <f t="shared" si="2"/>
        <v>4.5770850118253908E-2</v>
      </c>
      <c r="L27" s="23">
        <f t="shared" si="3"/>
        <v>7.0260296400098912E-2</v>
      </c>
      <c r="M27" s="4"/>
    </row>
    <row r="28" spans="1:13" ht="38.25" x14ac:dyDescent="0.25">
      <c r="A28" s="17"/>
      <c r="B28" s="18">
        <v>57</v>
      </c>
      <c r="C28" s="19" t="s">
        <v>34</v>
      </c>
      <c r="D28" s="20">
        <v>65.552451000000005</v>
      </c>
      <c r="E28" s="21">
        <v>59.295201999999982</v>
      </c>
      <c r="F28" s="21">
        <f t="shared" si="0"/>
        <v>10.039178059815285</v>
      </c>
      <c r="G28" s="21">
        <v>2.7845867598152836</v>
      </c>
      <c r="H28" s="21">
        <v>3.1087724700000012</v>
      </c>
      <c r="I28" s="21">
        <v>4.1458188299999987</v>
      </c>
      <c r="J28" s="22">
        <f t="shared" si="1"/>
        <v>4.6961417886986614E-2</v>
      </c>
      <c r="K28" s="22">
        <f t="shared" si="2"/>
        <v>9.939015352060504E-2</v>
      </c>
      <c r="L28" s="23">
        <f t="shared" si="3"/>
        <v>0.16930843847728672</v>
      </c>
      <c r="M28" s="4"/>
    </row>
    <row r="29" spans="1:13" x14ac:dyDescent="0.25">
      <c r="A29" s="17"/>
      <c r="B29" s="18">
        <v>58</v>
      </c>
      <c r="C29" s="19" t="s">
        <v>35</v>
      </c>
      <c r="D29" s="20">
        <v>49.601283999999993</v>
      </c>
      <c r="E29" s="21">
        <v>50.946666999999977</v>
      </c>
      <c r="F29" s="21">
        <f t="shared" si="0"/>
        <v>11.045909760138953</v>
      </c>
      <c r="G29" s="21">
        <v>3.516611880138953</v>
      </c>
      <c r="H29" s="21">
        <v>3.7849217999999998</v>
      </c>
      <c r="I29" s="21">
        <v>3.7443760799999999</v>
      </c>
      <c r="J29" s="22">
        <f t="shared" si="1"/>
        <v>6.902535704914621E-2</v>
      </c>
      <c r="K29" s="22">
        <f t="shared" si="2"/>
        <v>0.14331720032124881</v>
      </c>
      <c r="L29" s="23">
        <f t="shared" si="3"/>
        <v>0.21681319722326403</v>
      </c>
      <c r="M29" s="4"/>
    </row>
    <row r="30" spans="1:13" x14ac:dyDescent="0.25">
      <c r="A30" s="17"/>
      <c r="B30" s="18">
        <v>59</v>
      </c>
      <c r="C30" s="19" t="s">
        <v>36</v>
      </c>
      <c r="D30" s="20">
        <v>867.2215490000001</v>
      </c>
      <c r="E30" s="21">
        <v>867.36205900000004</v>
      </c>
      <c r="F30" s="21">
        <f t="shared" si="0"/>
        <v>671.25750938981071</v>
      </c>
      <c r="G30" s="21">
        <v>529.03347562981071</v>
      </c>
      <c r="H30" s="21">
        <v>74.450189570000006</v>
      </c>
      <c r="I30" s="21">
        <v>67.773844190000005</v>
      </c>
      <c r="J30" s="22">
        <f t="shared" si="1"/>
        <v>0.60993384497327974</v>
      </c>
      <c r="K30" s="22">
        <f t="shared" si="2"/>
        <v>0.69576903778288357</v>
      </c>
      <c r="L30" s="23">
        <f t="shared" si="3"/>
        <v>0.77390693128048238</v>
      </c>
      <c r="M30" s="4"/>
    </row>
    <row r="31" spans="1:13" x14ac:dyDescent="0.25">
      <c r="A31" s="17"/>
      <c r="B31" s="18">
        <v>60</v>
      </c>
      <c r="C31" s="19" t="s">
        <v>37</v>
      </c>
      <c r="D31" s="20">
        <v>6.7568009999999985</v>
      </c>
      <c r="E31" s="21">
        <v>13.032101000000003</v>
      </c>
      <c r="F31" s="21">
        <f t="shared" si="0"/>
        <v>1.8984029778591918</v>
      </c>
      <c r="G31" s="21">
        <v>0.32683479785919189</v>
      </c>
      <c r="H31" s="21">
        <v>0.28903460000000003</v>
      </c>
      <c r="I31" s="21">
        <v>1.28253358</v>
      </c>
      <c r="J31" s="22">
        <f t="shared" si="1"/>
        <v>2.5079210010664574E-2</v>
      </c>
      <c r="K31" s="22">
        <f t="shared" si="2"/>
        <v>4.7257874832246298E-2</v>
      </c>
      <c r="L31" s="23">
        <f t="shared" si="3"/>
        <v>0.14567129105730467</v>
      </c>
      <c r="M31" s="4"/>
    </row>
    <row r="32" spans="1:13" ht="25.5" x14ac:dyDescent="0.25">
      <c r="A32" s="17"/>
      <c r="B32" s="18">
        <v>61</v>
      </c>
      <c r="C32" s="19" t="s">
        <v>38</v>
      </c>
      <c r="D32" s="20">
        <v>8533.6599670000232</v>
      </c>
      <c r="E32" s="21">
        <v>8981.3227380000699</v>
      </c>
      <c r="F32" s="21">
        <f t="shared" si="0"/>
        <v>1502.2986778992595</v>
      </c>
      <c r="G32" s="21">
        <v>470.98162205925911</v>
      </c>
      <c r="H32" s="21">
        <v>553.68954485000029</v>
      </c>
      <c r="I32" s="21">
        <v>477.62751098999996</v>
      </c>
      <c r="J32" s="22">
        <f t="shared" si="1"/>
        <v>5.2440117764227641E-2</v>
      </c>
      <c r="K32" s="22">
        <f t="shared" si="2"/>
        <v>0.1140891154677991</v>
      </c>
      <c r="L32" s="23">
        <f t="shared" si="3"/>
        <v>0.16726920095444495</v>
      </c>
      <c r="M32" s="4"/>
    </row>
    <row r="33" spans="1:13" ht="25.5" x14ac:dyDescent="0.25">
      <c r="A33" s="17"/>
      <c r="B33" s="18">
        <v>62</v>
      </c>
      <c r="C33" s="19" t="s">
        <v>39</v>
      </c>
      <c r="D33" s="20">
        <v>145.93673400000003</v>
      </c>
      <c r="E33" s="21">
        <v>145.94780700000007</v>
      </c>
      <c r="F33" s="21">
        <f t="shared" si="0"/>
        <v>38.531436384705572</v>
      </c>
      <c r="G33" s="21">
        <v>7.2436343147055595</v>
      </c>
      <c r="H33" s="21">
        <v>17.957316670000008</v>
      </c>
      <c r="I33" s="21">
        <v>13.330485400000001</v>
      </c>
      <c r="J33" s="22">
        <f t="shared" si="1"/>
        <v>4.9631676306760512E-2</v>
      </c>
      <c r="K33" s="22">
        <f t="shared" si="2"/>
        <v>0.17267098083019194</v>
      </c>
      <c r="L33" s="23">
        <f t="shared" si="3"/>
        <v>0.26400832720087086</v>
      </c>
      <c r="M33" s="4"/>
    </row>
    <row r="34" spans="1:13" ht="25.5" x14ac:dyDescent="0.25">
      <c r="A34" s="17"/>
      <c r="B34" s="18">
        <v>65</v>
      </c>
      <c r="C34" s="19" t="s">
        <v>40</v>
      </c>
      <c r="D34" s="20">
        <v>131.00786500000001</v>
      </c>
      <c r="E34" s="21">
        <v>136.695303</v>
      </c>
      <c r="F34" s="21">
        <f t="shared" si="0"/>
        <v>45.873016977373325</v>
      </c>
      <c r="G34" s="21">
        <v>14.974284767373319</v>
      </c>
      <c r="H34" s="21">
        <v>20.972491430000002</v>
      </c>
      <c r="I34" s="21">
        <v>9.9262407800000005</v>
      </c>
      <c r="J34" s="22">
        <f t="shared" si="1"/>
        <v>0.10954498390755475</v>
      </c>
      <c r="K34" s="22">
        <f t="shared" si="2"/>
        <v>0.26297009047467657</v>
      </c>
      <c r="L34" s="23">
        <f t="shared" si="3"/>
        <v>0.33558590507951341</v>
      </c>
      <c r="M34" s="4"/>
    </row>
    <row r="35" spans="1:13" x14ac:dyDescent="0.25">
      <c r="A35" s="17"/>
      <c r="B35" s="18">
        <v>66</v>
      </c>
      <c r="C35" s="19" t="s">
        <v>41</v>
      </c>
      <c r="D35" s="20">
        <v>2199.1120100000035</v>
      </c>
      <c r="E35" s="21">
        <v>2534.2063570000041</v>
      </c>
      <c r="F35" s="21">
        <f t="shared" si="0"/>
        <v>398.26254225387788</v>
      </c>
      <c r="G35" s="21">
        <v>115.09759379387788</v>
      </c>
      <c r="H35" s="21">
        <v>134.67896692999994</v>
      </c>
      <c r="I35" s="21">
        <v>148.48598153000009</v>
      </c>
      <c r="J35" s="22">
        <f t="shared" si="1"/>
        <v>4.5417609136664989E-2</v>
      </c>
      <c r="K35" s="22">
        <f t="shared" si="2"/>
        <v>9.856204489186253E-2</v>
      </c>
      <c r="L35" s="23">
        <f t="shared" si="3"/>
        <v>0.15715474043926772</v>
      </c>
      <c r="M35" s="4"/>
    </row>
    <row r="36" spans="1:13" x14ac:dyDescent="0.25">
      <c r="A36" s="17"/>
      <c r="B36" s="18">
        <v>67</v>
      </c>
      <c r="C36" s="19" t="s">
        <v>42</v>
      </c>
      <c r="D36" s="20">
        <v>44.999914000000011</v>
      </c>
      <c r="E36" s="21">
        <v>46.487677000000005</v>
      </c>
      <c r="F36" s="21">
        <f t="shared" si="0"/>
        <v>11.782429040869472</v>
      </c>
      <c r="G36" s="21">
        <v>3.9843234008694708</v>
      </c>
      <c r="H36" s="21">
        <v>3.9236659000000009</v>
      </c>
      <c r="I36" s="21">
        <v>3.8744397399999997</v>
      </c>
      <c r="J36" s="22">
        <f t="shared" si="1"/>
        <v>8.5707087512018942E-2</v>
      </c>
      <c r="K36" s="22">
        <f t="shared" si="2"/>
        <v>0.17010936685155231</v>
      </c>
      <c r="L36" s="23">
        <f t="shared" si="3"/>
        <v>0.25345273847237992</v>
      </c>
      <c r="M36" s="4"/>
    </row>
    <row r="37" spans="1:13" ht="25.5" x14ac:dyDescent="0.25">
      <c r="A37" s="17"/>
      <c r="B37" s="18">
        <v>68</v>
      </c>
      <c r="C37" s="19" t="s">
        <v>43</v>
      </c>
      <c r="D37" s="20">
        <v>1028.434951999996</v>
      </c>
      <c r="E37" s="21">
        <v>1651.7226889999934</v>
      </c>
      <c r="F37" s="21">
        <f t="shared" si="0"/>
        <v>182.39475226658908</v>
      </c>
      <c r="G37" s="21">
        <v>14.160465446588994</v>
      </c>
      <c r="H37" s="21">
        <v>33.871334920000002</v>
      </c>
      <c r="I37" s="21">
        <v>134.36295190000007</v>
      </c>
      <c r="J37" s="22">
        <f t="shared" si="1"/>
        <v>8.5731494402139629E-3</v>
      </c>
      <c r="K37" s="22">
        <f t="shared" si="2"/>
        <v>2.9079821138540522E-2</v>
      </c>
      <c r="L37" s="23">
        <f t="shared" si="3"/>
        <v>0.11042698237499952</v>
      </c>
      <c r="M37" s="4"/>
    </row>
    <row r="38" spans="1:13" ht="25.5" x14ac:dyDescent="0.25">
      <c r="A38" s="17"/>
      <c r="B38" s="18">
        <v>72</v>
      </c>
      <c r="C38" s="19" t="s">
        <v>44</v>
      </c>
      <c r="D38" s="20">
        <v>131.39445800000004</v>
      </c>
      <c r="E38" s="21">
        <v>171.81144200000006</v>
      </c>
      <c r="F38" s="21">
        <f t="shared" si="0"/>
        <v>69.635160854618491</v>
      </c>
      <c r="G38" s="21">
        <v>0.63746136461850256</v>
      </c>
      <c r="H38" s="21">
        <v>60.510418909999984</v>
      </c>
      <c r="I38" s="21">
        <v>8.487280580000002</v>
      </c>
      <c r="J38" s="22">
        <f t="shared" si="1"/>
        <v>3.7102381377981937E-3</v>
      </c>
      <c r="K38" s="22">
        <f t="shared" si="2"/>
        <v>0.35590109461172248</v>
      </c>
      <c r="L38" s="23">
        <f t="shared" si="3"/>
        <v>0.40529990345240491</v>
      </c>
      <c r="M38" s="4"/>
    </row>
    <row r="39" spans="1:13" ht="25.5" x14ac:dyDescent="0.25">
      <c r="A39" s="17"/>
      <c r="B39" s="18">
        <v>73</v>
      </c>
      <c r="C39" s="19" t="s">
        <v>45</v>
      </c>
      <c r="D39" s="20">
        <v>63.919643999999998</v>
      </c>
      <c r="E39" s="21">
        <v>94.654085999999964</v>
      </c>
      <c r="F39" s="21">
        <f t="shared" si="0"/>
        <v>12.404081491339856</v>
      </c>
      <c r="G39" s="21">
        <v>1.7651065713398566</v>
      </c>
      <c r="H39" s="21">
        <v>4.6081025299999983</v>
      </c>
      <c r="I39" s="21">
        <v>6.0308723900000016</v>
      </c>
      <c r="J39" s="22">
        <f t="shared" si="1"/>
        <v>1.8647970160948543E-2</v>
      </c>
      <c r="K39" s="22">
        <f t="shared" si="2"/>
        <v>6.7331579339743E-2</v>
      </c>
      <c r="L39" s="23">
        <f t="shared" si="3"/>
        <v>0.13104644517237068</v>
      </c>
      <c r="M39" s="4"/>
    </row>
    <row r="40" spans="1:13" ht="25.5" x14ac:dyDescent="0.25">
      <c r="A40" s="17"/>
      <c r="B40" s="18">
        <v>74</v>
      </c>
      <c r="C40" s="19" t="s">
        <v>46</v>
      </c>
      <c r="D40" s="20">
        <v>84.496459999999999</v>
      </c>
      <c r="E40" s="21">
        <v>89.261922000000013</v>
      </c>
      <c r="F40" s="21">
        <f t="shared" si="0"/>
        <v>71.37143590139199</v>
      </c>
      <c r="G40" s="21">
        <v>9.9398501391988248E-2</v>
      </c>
      <c r="H40" s="21">
        <v>70.649125139999995</v>
      </c>
      <c r="I40" s="21">
        <v>0.62291226</v>
      </c>
      <c r="J40" s="22">
        <f t="shared" si="1"/>
        <v>1.1135599499189389E-3</v>
      </c>
      <c r="K40" s="22">
        <f t="shared" si="2"/>
        <v>0.7925946703387361</v>
      </c>
      <c r="L40" s="23">
        <f t="shared" si="3"/>
        <v>0.79957314723059603</v>
      </c>
      <c r="M40" s="4"/>
    </row>
    <row r="41" spans="1:13" x14ac:dyDescent="0.25">
      <c r="A41" s="17"/>
      <c r="B41" s="18">
        <v>79</v>
      </c>
      <c r="C41" s="19" t="s">
        <v>47</v>
      </c>
      <c r="D41" s="20">
        <v>134.33611799999997</v>
      </c>
      <c r="E41" s="21">
        <v>167.85072400000007</v>
      </c>
      <c r="F41" s="21">
        <f t="shared" si="0"/>
        <v>28.521125920596567</v>
      </c>
      <c r="G41" s="21">
        <v>7.662463920596565</v>
      </c>
      <c r="H41" s="21">
        <v>7.7866219399999954</v>
      </c>
      <c r="I41" s="21">
        <v>13.072040060000006</v>
      </c>
      <c r="J41" s="22">
        <f t="shared" si="1"/>
        <v>4.5650466902940272E-2</v>
      </c>
      <c r="K41" s="22">
        <f t="shared" si="2"/>
        <v>9.204062688818998E-2</v>
      </c>
      <c r="L41" s="23">
        <f t="shared" si="3"/>
        <v>0.16991958831584519</v>
      </c>
      <c r="M41" s="4"/>
    </row>
    <row r="42" spans="1:13" x14ac:dyDescent="0.25">
      <c r="A42" s="17"/>
      <c r="B42" s="18">
        <v>80</v>
      </c>
      <c r="C42" s="19" t="s">
        <v>48</v>
      </c>
      <c r="D42" s="20">
        <v>81.326992000000004</v>
      </c>
      <c r="E42" s="21">
        <v>81.558314000000024</v>
      </c>
      <c r="F42" s="21">
        <f t="shared" si="0"/>
        <v>15.902093429487289</v>
      </c>
      <c r="G42" s="21">
        <v>4.9565799794872873</v>
      </c>
      <c r="H42" s="21">
        <v>5.6281874900000011</v>
      </c>
      <c r="I42" s="21">
        <v>5.3173259599999998</v>
      </c>
      <c r="J42" s="22">
        <f t="shared" si="1"/>
        <v>6.0773448302122647E-2</v>
      </c>
      <c r="K42" s="22">
        <f t="shared" si="2"/>
        <v>0.12978158755816466</v>
      </c>
      <c r="L42" s="23">
        <f t="shared" si="3"/>
        <v>0.19497820209337927</v>
      </c>
      <c r="M42" s="4"/>
    </row>
    <row r="43" spans="1:13" x14ac:dyDescent="0.25">
      <c r="A43" s="17"/>
      <c r="B43" s="18">
        <v>82</v>
      </c>
      <c r="C43" s="19" t="s">
        <v>49</v>
      </c>
      <c r="D43" s="20">
        <v>1755.391684999998</v>
      </c>
      <c r="E43" s="21">
        <v>2146.4766890000001</v>
      </c>
      <c r="F43" s="21">
        <f t="shared" si="0"/>
        <v>159.95283689366488</v>
      </c>
      <c r="G43" s="21">
        <v>10.906067673664893</v>
      </c>
      <c r="H43" s="21">
        <v>47.236636919999995</v>
      </c>
      <c r="I43" s="21">
        <v>101.81013230000001</v>
      </c>
      <c r="J43" s="22">
        <f t="shared" si="1"/>
        <v>5.0809159631478732E-3</v>
      </c>
      <c r="K43" s="22">
        <f t="shared" si="2"/>
        <v>2.7087508050577708E-2</v>
      </c>
      <c r="L43" s="23">
        <f t="shared" si="3"/>
        <v>7.4518785931089543E-2</v>
      </c>
      <c r="M43" s="4"/>
    </row>
    <row r="44" spans="1:13" x14ac:dyDescent="0.25">
      <c r="A44" s="17"/>
      <c r="B44" s="18">
        <v>83</v>
      </c>
      <c r="C44" s="19" t="s">
        <v>50</v>
      </c>
      <c r="D44" s="20">
        <v>1221.5727769999958</v>
      </c>
      <c r="E44" s="21">
        <v>2313.9517230000038</v>
      </c>
      <c r="F44" s="21">
        <f t="shared" si="0"/>
        <v>177.44466030877953</v>
      </c>
      <c r="G44" s="21">
        <v>14.946072378779718</v>
      </c>
      <c r="H44" s="21">
        <v>44.391900779999936</v>
      </c>
      <c r="I44" s="21">
        <v>118.10668714999989</v>
      </c>
      <c r="J44" s="22">
        <f t="shared" si="1"/>
        <v>6.4591115839713192E-3</v>
      </c>
      <c r="K44" s="22">
        <f t="shared" si="2"/>
        <v>2.5643565753329055E-2</v>
      </c>
      <c r="L44" s="23">
        <f t="shared" si="3"/>
        <v>7.6684685572750488E-2</v>
      </c>
      <c r="M44" s="4"/>
    </row>
    <row r="45" spans="1:13" x14ac:dyDescent="0.25">
      <c r="A45" s="17"/>
      <c r="B45" s="18">
        <v>86</v>
      </c>
      <c r="C45" s="19" t="s">
        <v>51</v>
      </c>
      <c r="D45" s="20">
        <v>1348.293495000001</v>
      </c>
      <c r="E45" s="21">
        <v>1436.1051669999988</v>
      </c>
      <c r="F45" s="21">
        <f t="shared" si="0"/>
        <v>287.192459757302</v>
      </c>
      <c r="G45" s="21">
        <v>77.832117317301936</v>
      </c>
      <c r="H45" s="21">
        <v>101.62436919999996</v>
      </c>
      <c r="I45" s="21">
        <v>107.73597324000008</v>
      </c>
      <c r="J45" s="22">
        <f t="shared" si="1"/>
        <v>5.4196669649126054E-2</v>
      </c>
      <c r="K45" s="22">
        <f t="shared" si="2"/>
        <v>0.1249605465121915</v>
      </c>
      <c r="L45" s="23">
        <f t="shared" si="3"/>
        <v>0.19998010337727742</v>
      </c>
      <c r="M45" s="4"/>
    </row>
    <row r="46" spans="1:13" x14ac:dyDescent="0.25">
      <c r="A46" s="17"/>
      <c r="B46" s="18">
        <v>87</v>
      </c>
      <c r="C46" s="19" t="s">
        <v>52</v>
      </c>
      <c r="D46" s="20">
        <v>20.510117999999999</v>
      </c>
      <c r="E46" s="21">
        <v>20.510117999999999</v>
      </c>
      <c r="F46" s="21">
        <f t="shared" si="0"/>
        <v>4.4548987728742908</v>
      </c>
      <c r="G46" s="21">
        <v>0.19560092287429143</v>
      </c>
      <c r="H46" s="21">
        <v>2.2143374599999999</v>
      </c>
      <c r="I46" s="21">
        <v>2.0449603899999995</v>
      </c>
      <c r="J46" s="22">
        <f t="shared" si="1"/>
        <v>9.5368014398694075E-3</v>
      </c>
      <c r="K46" s="22">
        <f t="shared" si="2"/>
        <v>0.11749997649327476</v>
      </c>
      <c r="L46" s="23">
        <f t="shared" si="3"/>
        <v>0.21720493138431926</v>
      </c>
      <c r="M46" s="4"/>
    </row>
    <row r="47" spans="1:13" ht="25.5" x14ac:dyDescent="0.25">
      <c r="A47" s="17"/>
      <c r="B47" s="18">
        <v>88</v>
      </c>
      <c r="C47" s="19" t="s">
        <v>53</v>
      </c>
      <c r="D47" s="20">
        <v>14.881080000000001</v>
      </c>
      <c r="E47" s="21">
        <v>15.019195999999999</v>
      </c>
      <c r="F47" s="21">
        <f t="shared" si="0"/>
        <v>1.7932907998413228</v>
      </c>
      <c r="G47" s="21">
        <v>0.4921681898413226</v>
      </c>
      <c r="H47" s="21">
        <v>0.64954969000000007</v>
      </c>
      <c r="I47" s="21">
        <v>0.65157292</v>
      </c>
      <c r="J47" s="22">
        <f t="shared" si="1"/>
        <v>3.2769276720359904E-2</v>
      </c>
      <c r="K47" s="22">
        <f t="shared" si="2"/>
        <v>7.6017243522311234E-2</v>
      </c>
      <c r="L47" s="23">
        <f t="shared" si="3"/>
        <v>0.11939991993188735</v>
      </c>
      <c r="M47" s="4"/>
    </row>
    <row r="48" spans="1:13" x14ac:dyDescent="0.25">
      <c r="A48" s="17"/>
      <c r="B48" s="18">
        <v>89</v>
      </c>
      <c r="C48" s="19" t="s">
        <v>54</v>
      </c>
      <c r="D48" s="20">
        <v>29.66616599999999</v>
      </c>
      <c r="E48" s="21">
        <v>41.880041000000013</v>
      </c>
      <c r="F48" s="21">
        <f t="shared" si="0"/>
        <v>2.8055522689994925</v>
      </c>
      <c r="G48" s="21">
        <v>0.2611812489994918</v>
      </c>
      <c r="H48" s="21">
        <v>0.61389945999999984</v>
      </c>
      <c r="I48" s="21">
        <v>1.9304715600000009</v>
      </c>
      <c r="J48" s="22">
        <f t="shared" si="1"/>
        <v>6.23641340273501E-3</v>
      </c>
      <c r="K48" s="22">
        <f t="shared" si="2"/>
        <v>2.0894934391288953E-2</v>
      </c>
      <c r="L48" s="23">
        <f t="shared" si="3"/>
        <v>6.6990198720184913E-2</v>
      </c>
      <c r="M48" s="4"/>
    </row>
    <row r="49" spans="1:13" ht="25.5" x14ac:dyDescent="0.25">
      <c r="A49" s="17"/>
      <c r="B49" s="18">
        <v>90</v>
      </c>
      <c r="C49" s="19" t="s">
        <v>55</v>
      </c>
      <c r="D49" s="20">
        <v>13421.251097000051</v>
      </c>
      <c r="E49" s="21">
        <v>13753.187337000056</v>
      </c>
      <c r="F49" s="21">
        <f t="shared" si="0"/>
        <v>2554.6840251057256</v>
      </c>
      <c r="G49" s="21">
        <v>758.73645190572779</v>
      </c>
      <c r="H49" s="21">
        <v>753.54352362999919</v>
      </c>
      <c r="I49" s="21">
        <v>1042.404049569999</v>
      </c>
      <c r="J49" s="22">
        <f t="shared" si="1"/>
        <v>5.5168044564077673E-2</v>
      </c>
      <c r="K49" s="22">
        <f t="shared" si="2"/>
        <v>0.10995850914262295</v>
      </c>
      <c r="L49" s="23">
        <f t="shared" si="3"/>
        <v>0.18575214330374792</v>
      </c>
      <c r="M49" s="4"/>
    </row>
    <row r="50" spans="1:13" ht="38.25" x14ac:dyDescent="0.25">
      <c r="A50" s="17"/>
      <c r="B50" s="18">
        <v>91</v>
      </c>
      <c r="C50" s="19" t="s">
        <v>56</v>
      </c>
      <c r="D50" s="20">
        <v>669.03050600000029</v>
      </c>
      <c r="E50" s="21">
        <v>900.47110899999927</v>
      </c>
      <c r="F50" s="21">
        <f t="shared" si="0"/>
        <v>57.786845837118435</v>
      </c>
      <c r="G50" s="21">
        <v>3.6175163071184215</v>
      </c>
      <c r="H50" s="21">
        <v>21.146243819999999</v>
      </c>
      <c r="I50" s="21">
        <v>33.023085710000018</v>
      </c>
      <c r="J50" s="22">
        <f t="shared" si="1"/>
        <v>4.0173596586966396E-3</v>
      </c>
      <c r="K50" s="22">
        <f t="shared" si="2"/>
        <v>2.7500893565168719E-2</v>
      </c>
      <c r="L50" s="23">
        <f t="shared" si="3"/>
        <v>6.4174014312677385E-2</v>
      </c>
      <c r="M50" s="4"/>
    </row>
    <row r="51" spans="1:13" x14ac:dyDescent="0.25">
      <c r="A51" s="17"/>
      <c r="B51" s="18">
        <v>93</v>
      </c>
      <c r="C51" s="19" t="s">
        <v>57</v>
      </c>
      <c r="D51" s="20">
        <v>56.77878299999999</v>
      </c>
      <c r="E51" s="21">
        <v>64.139621999999989</v>
      </c>
      <c r="F51" s="21">
        <f t="shared" si="0"/>
        <v>6.794730155873749</v>
      </c>
      <c r="G51" s="21">
        <v>1.2636627858737484</v>
      </c>
      <c r="H51" s="21">
        <v>2.279531</v>
      </c>
      <c r="I51" s="21">
        <v>3.2515363700000006</v>
      </c>
      <c r="J51" s="22">
        <f t="shared" si="1"/>
        <v>1.9701749815016819E-2</v>
      </c>
      <c r="K51" s="22">
        <f t="shared" si="2"/>
        <v>5.5241887547665139E-2</v>
      </c>
      <c r="L51" s="23">
        <f t="shared" si="3"/>
        <v>0.10593654817413409</v>
      </c>
      <c r="M51" s="4"/>
    </row>
    <row r="52" spans="1:13" x14ac:dyDescent="0.25">
      <c r="A52" s="17"/>
      <c r="B52" s="18">
        <v>94</v>
      </c>
      <c r="C52" s="19" t="s">
        <v>58</v>
      </c>
      <c r="D52" s="20">
        <v>24.960894999999994</v>
      </c>
      <c r="E52" s="21">
        <v>25.926791999999999</v>
      </c>
      <c r="F52" s="21">
        <f t="shared" si="0"/>
        <v>3.4263370513656426</v>
      </c>
      <c r="G52" s="21">
        <v>0.51851063136564335</v>
      </c>
      <c r="H52" s="21">
        <v>1.1383454199999998</v>
      </c>
      <c r="I52" s="21">
        <v>1.7694809999999994</v>
      </c>
      <c r="J52" s="22">
        <f t="shared" si="1"/>
        <v>1.9999027699440924E-2</v>
      </c>
      <c r="K52" s="22">
        <f t="shared" si="2"/>
        <v>6.3905170040537349E-2</v>
      </c>
      <c r="L52" s="23">
        <f t="shared" si="3"/>
        <v>0.13215430012959731</v>
      </c>
      <c r="M52" s="4"/>
    </row>
    <row r="53" spans="1:13" x14ac:dyDescent="0.25">
      <c r="A53" s="17"/>
      <c r="B53" s="18">
        <v>95</v>
      </c>
      <c r="C53" s="19" t="s">
        <v>59</v>
      </c>
      <c r="D53" s="20">
        <v>77.282774999999987</v>
      </c>
      <c r="E53" s="21">
        <v>114.30939799999997</v>
      </c>
      <c r="F53" s="21">
        <f t="shared" si="0"/>
        <v>13.289854649786511</v>
      </c>
      <c r="G53" s="21">
        <v>4.255787669786514</v>
      </c>
      <c r="H53" s="21">
        <v>4.23887752</v>
      </c>
      <c r="I53" s="21">
        <v>4.7951894599999978</v>
      </c>
      <c r="J53" s="22">
        <f t="shared" si="1"/>
        <v>3.7230426756219251E-2</v>
      </c>
      <c r="K53" s="22">
        <f t="shared" si="2"/>
        <v>7.4312920358363843E-2</v>
      </c>
      <c r="L53" s="23">
        <f t="shared" si="3"/>
        <v>0.11626213489276284</v>
      </c>
      <c r="M53" s="4"/>
    </row>
    <row r="54" spans="1:13" x14ac:dyDescent="0.25">
      <c r="A54" s="17"/>
      <c r="B54" s="18">
        <v>96</v>
      </c>
      <c r="C54" s="19" t="s">
        <v>60</v>
      </c>
      <c r="D54" s="20">
        <v>4.5754659999999996</v>
      </c>
      <c r="E54" s="21">
        <v>6.8195299999999994</v>
      </c>
      <c r="F54" s="21">
        <f t="shared" si="0"/>
        <v>0.55818922176149688</v>
      </c>
      <c r="G54" s="21">
        <v>0.13242388176149689</v>
      </c>
      <c r="H54" s="21">
        <v>0.17737499000000001</v>
      </c>
      <c r="I54" s="21">
        <v>0.24839035000000001</v>
      </c>
      <c r="J54" s="22">
        <f t="shared" si="1"/>
        <v>1.9418329673965347E-2</v>
      </c>
      <c r="K54" s="22">
        <f t="shared" si="2"/>
        <v>4.5428185191867608E-2</v>
      </c>
      <c r="L54" s="23">
        <f t="shared" si="3"/>
        <v>8.1851567741691431E-2</v>
      </c>
      <c r="M54" s="4"/>
    </row>
    <row r="55" spans="1:13" x14ac:dyDescent="0.25">
      <c r="A55" s="17"/>
      <c r="B55" s="18">
        <v>97</v>
      </c>
      <c r="C55" s="19" t="s">
        <v>61</v>
      </c>
      <c r="D55" s="20">
        <v>755.42156399999988</v>
      </c>
      <c r="E55" s="21">
        <v>755.83116000000041</v>
      </c>
      <c r="F55" s="21">
        <f t="shared" si="0"/>
        <v>120.98371651925672</v>
      </c>
      <c r="G55" s="21">
        <v>2.268911719256721</v>
      </c>
      <c r="H55" s="21">
        <v>115.08167125</v>
      </c>
      <c r="I55" s="21">
        <v>3.6331335500000002</v>
      </c>
      <c r="J55" s="22">
        <f t="shared" si="1"/>
        <v>3.0018763969147815E-3</v>
      </c>
      <c r="K55" s="22">
        <f t="shared" si="2"/>
        <v>0.15526031365160528</v>
      </c>
      <c r="L55" s="23">
        <f t="shared" si="3"/>
        <v>0.1600671193805461</v>
      </c>
      <c r="M55" s="4"/>
    </row>
    <row r="56" spans="1:13" x14ac:dyDescent="0.25">
      <c r="A56" s="17"/>
      <c r="B56" s="18">
        <v>98</v>
      </c>
      <c r="C56" s="19" t="s">
        <v>62</v>
      </c>
      <c r="D56" s="20">
        <v>338.84630899999996</v>
      </c>
      <c r="E56" s="21">
        <v>340.00727799999999</v>
      </c>
      <c r="F56" s="21">
        <f t="shared" si="0"/>
        <v>49.052819699597308</v>
      </c>
      <c r="G56" s="21">
        <v>8.9266485495973029</v>
      </c>
      <c r="H56" s="21">
        <v>19.854734890000003</v>
      </c>
      <c r="I56" s="21">
        <v>20.271436260000002</v>
      </c>
      <c r="J56" s="22">
        <f t="shared" si="1"/>
        <v>2.6254286679114273E-2</v>
      </c>
      <c r="K56" s="22">
        <f t="shared" si="2"/>
        <v>8.4649315770226857E-2</v>
      </c>
      <c r="L56" s="23">
        <f t="shared" si="3"/>
        <v>0.14426991089172306</v>
      </c>
      <c r="M56" s="4"/>
    </row>
    <row r="57" spans="1:13" x14ac:dyDescent="0.25">
      <c r="A57" s="17"/>
      <c r="B57" s="18">
        <v>99</v>
      </c>
      <c r="C57" s="19" t="s">
        <v>63</v>
      </c>
      <c r="D57" s="20">
        <v>43.982809999999994</v>
      </c>
      <c r="E57" s="21">
        <v>45.478383000000001</v>
      </c>
      <c r="F57" s="21">
        <f t="shared" si="0"/>
        <v>18.327349929946656</v>
      </c>
      <c r="G57" s="21">
        <v>6.3107107199466554</v>
      </c>
      <c r="H57" s="21">
        <v>6.0913917299999998</v>
      </c>
      <c r="I57" s="21">
        <v>5.9252474800000003</v>
      </c>
      <c r="J57" s="22">
        <f t="shared" si="1"/>
        <v>0.138762864984594</v>
      </c>
      <c r="K57" s="22">
        <f t="shared" si="2"/>
        <v>0.27270324122884171</v>
      </c>
      <c r="L57" s="23">
        <f t="shared" si="3"/>
        <v>0.40299035983637888</v>
      </c>
      <c r="M57" s="4"/>
    </row>
    <row r="58" spans="1:13" ht="25.5" x14ac:dyDescent="0.25">
      <c r="A58" s="17"/>
      <c r="B58" s="18">
        <v>101</v>
      </c>
      <c r="C58" s="19" t="s">
        <v>64</v>
      </c>
      <c r="D58" s="20">
        <v>301.73030300000016</v>
      </c>
      <c r="E58" s="21">
        <v>397.11599899999925</v>
      </c>
      <c r="F58" s="21">
        <f t="shared" si="0"/>
        <v>54.629106744423936</v>
      </c>
      <c r="G58" s="21">
        <v>3.6887706244239098</v>
      </c>
      <c r="H58" s="21">
        <v>18.73835441000001</v>
      </c>
      <c r="I58" s="21">
        <v>32.201981710000013</v>
      </c>
      <c r="J58" s="22">
        <f t="shared" si="1"/>
        <v>9.2888995500378137E-3</v>
      </c>
      <c r="K58" s="22">
        <f t="shared" si="2"/>
        <v>5.6474997458926257E-2</v>
      </c>
      <c r="L58" s="23">
        <f t="shared" si="3"/>
        <v>0.1375646080288597</v>
      </c>
      <c r="M58" s="4"/>
    </row>
    <row r="59" spans="1:13" x14ac:dyDescent="0.25">
      <c r="A59" s="17"/>
      <c r="B59" s="18">
        <v>103</v>
      </c>
      <c r="C59" s="19" t="s">
        <v>65</v>
      </c>
      <c r="D59" s="20">
        <v>65.063928000000018</v>
      </c>
      <c r="E59" s="21">
        <v>70.866916000000032</v>
      </c>
      <c r="F59" s="21">
        <f t="shared" si="0"/>
        <v>14.109452822333241</v>
      </c>
      <c r="G59" s="21">
        <v>4.4618741023332404</v>
      </c>
      <c r="H59" s="21">
        <v>4.7570508100000009</v>
      </c>
      <c r="I59" s="21">
        <v>4.8905279099999994</v>
      </c>
      <c r="J59" s="22">
        <f t="shared" si="1"/>
        <v>6.2961313320495538E-2</v>
      </c>
      <c r="K59" s="22">
        <f t="shared" si="2"/>
        <v>0.13008785245195709</v>
      </c>
      <c r="L59" s="23">
        <f t="shared" si="3"/>
        <v>0.19909788119371857</v>
      </c>
      <c r="M59" s="4"/>
    </row>
    <row r="60" spans="1:13" ht="25.5" x14ac:dyDescent="0.25">
      <c r="A60" s="17"/>
      <c r="B60" s="18">
        <v>104</v>
      </c>
      <c r="C60" s="19" t="s">
        <v>66</v>
      </c>
      <c r="D60" s="20">
        <v>221.20338099999958</v>
      </c>
      <c r="E60" s="21">
        <v>259.28111999999948</v>
      </c>
      <c r="F60" s="21">
        <f t="shared" si="0"/>
        <v>48.572190000028613</v>
      </c>
      <c r="G60" s="21">
        <v>13.376013310028611</v>
      </c>
      <c r="H60" s="21">
        <v>15.662541990000003</v>
      </c>
      <c r="I60" s="21">
        <v>19.533634700000004</v>
      </c>
      <c r="J60" s="22">
        <f t="shared" si="1"/>
        <v>5.1588844224479742E-2</v>
      </c>
      <c r="K60" s="22">
        <f t="shared" si="2"/>
        <v>0.11199641261974135</v>
      </c>
      <c r="L60" s="23">
        <f t="shared" si="3"/>
        <v>0.18733407970479574</v>
      </c>
      <c r="M60" s="4"/>
    </row>
    <row r="61" spans="1:13" ht="25.5" x14ac:dyDescent="0.25">
      <c r="A61" s="17"/>
      <c r="B61" s="18">
        <v>106</v>
      </c>
      <c r="C61" s="19" t="s">
        <v>67</v>
      </c>
      <c r="D61" s="20">
        <v>121.23649900000004</v>
      </c>
      <c r="E61" s="21">
        <v>128.24269700000005</v>
      </c>
      <c r="F61" s="21">
        <f t="shared" si="0"/>
        <v>27.588526173036687</v>
      </c>
      <c r="G61" s="21">
        <v>9.3617008230366991</v>
      </c>
      <c r="H61" s="21">
        <v>9.5503726199999921</v>
      </c>
      <c r="I61" s="21">
        <v>8.6764527299999976</v>
      </c>
      <c r="J61" s="22">
        <f t="shared" si="1"/>
        <v>7.2999874784578922E-2</v>
      </c>
      <c r="K61" s="22">
        <f t="shared" si="2"/>
        <v>0.14747095846741809</v>
      </c>
      <c r="L61" s="23">
        <f t="shared" si="3"/>
        <v>0.21512746392908969</v>
      </c>
      <c r="M61" s="4"/>
    </row>
    <row r="62" spans="1:13" ht="25.5" x14ac:dyDescent="0.25">
      <c r="A62" s="17"/>
      <c r="B62" s="18">
        <v>107</v>
      </c>
      <c r="C62" s="19" t="s">
        <v>68</v>
      </c>
      <c r="D62" s="20">
        <v>109.09925599999995</v>
      </c>
      <c r="E62" s="21">
        <v>113.57636999999995</v>
      </c>
      <c r="F62" s="21">
        <f t="shared" si="0"/>
        <v>23.712937504010561</v>
      </c>
      <c r="G62" s="21">
        <v>8.9862462640105605</v>
      </c>
      <c r="H62" s="21">
        <v>7.2504976300000008</v>
      </c>
      <c r="I62" s="21">
        <v>7.4761936099999984</v>
      </c>
      <c r="J62" s="22">
        <f t="shared" si="1"/>
        <v>7.9120738442429214E-2</v>
      </c>
      <c r="K62" s="22">
        <f t="shared" si="2"/>
        <v>0.14295882051883299</v>
      </c>
      <c r="L62" s="23">
        <f t="shared" si="3"/>
        <v>0.20878407633568999</v>
      </c>
      <c r="M62" s="4"/>
    </row>
    <row r="63" spans="1:13" x14ac:dyDescent="0.25">
      <c r="A63" s="17"/>
      <c r="B63" s="18">
        <v>108</v>
      </c>
      <c r="C63" s="19" t="s">
        <v>69</v>
      </c>
      <c r="D63" s="20">
        <v>872.67892599999959</v>
      </c>
      <c r="E63" s="21">
        <v>1288.974192999998</v>
      </c>
      <c r="F63" s="21">
        <f t="shared" si="0"/>
        <v>97.945050752065001</v>
      </c>
      <c r="G63" s="21">
        <v>3.1531536720649456</v>
      </c>
      <c r="H63" s="21">
        <v>24.502716020000005</v>
      </c>
      <c r="I63" s="21">
        <v>70.289181060000047</v>
      </c>
      <c r="J63" s="22">
        <f t="shared" si="1"/>
        <v>2.4462504285878675E-3</v>
      </c>
      <c r="K63" s="22">
        <f t="shared" si="2"/>
        <v>2.1455720248128345E-2</v>
      </c>
      <c r="L63" s="23">
        <f t="shared" si="3"/>
        <v>7.5986820592664234E-2</v>
      </c>
      <c r="M63" s="4"/>
    </row>
    <row r="64" spans="1:13" x14ac:dyDescent="0.25">
      <c r="A64" s="17"/>
      <c r="B64" s="18">
        <v>109</v>
      </c>
      <c r="C64" s="19" t="s">
        <v>70</v>
      </c>
      <c r="D64" s="20">
        <v>746.03897899999993</v>
      </c>
      <c r="E64" s="21">
        <v>755.10046000000114</v>
      </c>
      <c r="F64" s="21">
        <f t="shared" si="0"/>
        <v>25.156605941656025</v>
      </c>
      <c r="G64" s="21">
        <v>0.37952143165603047</v>
      </c>
      <c r="H64" s="21">
        <v>12.348468930000001</v>
      </c>
      <c r="I64" s="21">
        <v>12.428615579999992</v>
      </c>
      <c r="J64" s="22">
        <f t="shared" si="1"/>
        <v>5.0261051576637884E-4</v>
      </c>
      <c r="K64" s="22">
        <f t="shared" si="2"/>
        <v>1.685602252401755E-2</v>
      </c>
      <c r="L64" s="23">
        <f t="shared" si="3"/>
        <v>3.3315574912583135E-2</v>
      </c>
      <c r="M64" s="4"/>
    </row>
    <row r="65" spans="1:13" x14ac:dyDescent="0.25">
      <c r="A65" s="17"/>
      <c r="B65" s="18">
        <v>110</v>
      </c>
      <c r="C65" s="19" t="s">
        <v>71</v>
      </c>
      <c r="D65" s="20">
        <v>18.745369999999998</v>
      </c>
      <c r="E65" s="21">
        <v>20.012685999999995</v>
      </c>
      <c r="F65" s="21">
        <f t="shared" si="0"/>
        <v>2.3723385291691717</v>
      </c>
      <c r="G65" s="21">
        <v>0.36492459916917142</v>
      </c>
      <c r="H65" s="21">
        <v>1.7159408399999998</v>
      </c>
      <c r="I65" s="21">
        <v>0.29147308999999999</v>
      </c>
      <c r="J65" s="22">
        <f t="shared" si="1"/>
        <v>1.823466371126652E-2</v>
      </c>
      <c r="K65" s="22">
        <f t="shared" si="2"/>
        <v>0.10397731914492497</v>
      </c>
      <c r="L65" s="23">
        <f t="shared" si="3"/>
        <v>0.11854173543567177</v>
      </c>
      <c r="M65" s="4"/>
    </row>
    <row r="66" spans="1:13" x14ac:dyDescent="0.25">
      <c r="A66" s="17"/>
      <c r="B66" s="18">
        <v>111</v>
      </c>
      <c r="C66" s="19" t="s">
        <v>72</v>
      </c>
      <c r="D66" s="20">
        <v>313.66262300000005</v>
      </c>
      <c r="E66" s="21">
        <v>319.24573199999998</v>
      </c>
      <c r="F66" s="21">
        <f t="shared" si="0"/>
        <v>19.619888471135809</v>
      </c>
      <c r="G66" s="21">
        <v>1.7350564011358074</v>
      </c>
      <c r="H66" s="21">
        <v>2.3718807399999999</v>
      </c>
      <c r="I66" s="21">
        <v>15.51295133</v>
      </c>
      <c r="J66" s="22">
        <f t="shared" si="1"/>
        <v>5.434861698122271E-3</v>
      </c>
      <c r="K66" s="22">
        <f t="shared" si="2"/>
        <v>1.2864501321307587E-2</v>
      </c>
      <c r="L66" s="23">
        <f t="shared" si="3"/>
        <v>6.1457011024773266E-2</v>
      </c>
      <c r="M66" s="4"/>
    </row>
    <row r="67" spans="1:13" ht="25.5" x14ac:dyDescent="0.25">
      <c r="A67" s="17"/>
      <c r="B67" s="18">
        <v>113</v>
      </c>
      <c r="C67" s="19" t="s">
        <v>73</v>
      </c>
      <c r="D67" s="20">
        <v>529.31418000000008</v>
      </c>
      <c r="E67" s="21">
        <v>588.23280600000032</v>
      </c>
      <c r="F67" s="21">
        <f t="shared" si="0"/>
        <v>101.21422879926777</v>
      </c>
      <c r="G67" s="21">
        <v>29.724677539267788</v>
      </c>
      <c r="H67" s="21">
        <v>33.297820849999994</v>
      </c>
      <c r="I67" s="21">
        <v>38.191730409999991</v>
      </c>
      <c r="J67" s="22">
        <f t="shared" si="1"/>
        <v>5.0532165557709084E-2</v>
      </c>
      <c r="K67" s="22">
        <f t="shared" si="2"/>
        <v>0.10713870043703028</v>
      </c>
      <c r="L67" s="23">
        <f t="shared" si="3"/>
        <v>0.17206491675894003</v>
      </c>
      <c r="M67" s="4"/>
    </row>
    <row r="68" spans="1:13" x14ac:dyDescent="0.25">
      <c r="A68" s="17"/>
      <c r="B68" s="18">
        <v>114</v>
      </c>
      <c r="C68" s="19" t="s">
        <v>74</v>
      </c>
      <c r="D68" s="20">
        <v>31.071805999999999</v>
      </c>
      <c r="E68" s="21">
        <v>31.071805999999999</v>
      </c>
      <c r="F68" s="21">
        <f t="shared" si="0"/>
        <v>5.1587537277963653</v>
      </c>
      <c r="G68" s="21">
        <v>1.7056725977963652</v>
      </c>
      <c r="H68" s="21">
        <v>1.67996509</v>
      </c>
      <c r="I68" s="21">
        <v>1.7731160399999999</v>
      </c>
      <c r="J68" s="22">
        <f t="shared" si="1"/>
        <v>5.4894543233063607E-2</v>
      </c>
      <c r="K68" s="22">
        <f t="shared" si="2"/>
        <v>0.1089617284491402</v>
      </c>
      <c r="L68" s="23">
        <f t="shared" si="3"/>
        <v>0.16602683885823585</v>
      </c>
      <c r="M68" s="4"/>
    </row>
    <row r="69" spans="1:13" x14ac:dyDescent="0.25">
      <c r="A69" s="17"/>
      <c r="B69" s="18">
        <v>115</v>
      </c>
      <c r="C69" s="19" t="s">
        <v>75</v>
      </c>
      <c r="D69" s="20">
        <v>1427.6091100000001</v>
      </c>
      <c r="E69" s="21">
        <v>1427.9566649999997</v>
      </c>
      <c r="F69" s="21">
        <f t="shared" si="0"/>
        <v>29.030570283998522</v>
      </c>
      <c r="G69" s="21">
        <v>8.0926498439985153</v>
      </c>
      <c r="H69" s="21">
        <v>8.2225164000000017</v>
      </c>
      <c r="I69" s="21">
        <v>12.715404040000003</v>
      </c>
      <c r="J69" s="22">
        <f t="shared" si="1"/>
        <v>5.66729372280952E-3</v>
      </c>
      <c r="K69" s="22">
        <f t="shared" si="2"/>
        <v>1.1425533171903731E-2</v>
      </c>
      <c r="L69" s="23">
        <f t="shared" si="3"/>
        <v>2.0330147962857491E-2</v>
      </c>
      <c r="M69" s="4"/>
    </row>
    <row r="70" spans="1:13" ht="25.5" x14ac:dyDescent="0.25">
      <c r="A70" s="17"/>
      <c r="B70" s="18">
        <v>116</v>
      </c>
      <c r="C70" s="19" t="s">
        <v>76</v>
      </c>
      <c r="D70" s="20">
        <v>52.864781000000022</v>
      </c>
      <c r="E70" s="21">
        <v>52.864781000000001</v>
      </c>
      <c r="F70" s="21">
        <f t="shared" si="0"/>
        <v>6.1827063037241583</v>
      </c>
      <c r="G70" s="21">
        <v>1.1165671137241588</v>
      </c>
      <c r="H70" s="21">
        <v>1.9496654800000002</v>
      </c>
      <c r="I70" s="21">
        <v>3.1164737099999988</v>
      </c>
      <c r="J70" s="22">
        <f t="shared" si="1"/>
        <v>2.1121190565873315E-2</v>
      </c>
      <c r="K70" s="22">
        <f t="shared" si="2"/>
        <v>5.800142430788012E-2</v>
      </c>
      <c r="L70" s="23">
        <f t="shared" si="3"/>
        <v>0.11695321888733745</v>
      </c>
      <c r="M70" s="4"/>
    </row>
    <row r="71" spans="1:13" ht="25.5" x14ac:dyDescent="0.25">
      <c r="A71" s="17"/>
      <c r="B71" s="18">
        <v>117</v>
      </c>
      <c r="C71" s="19" t="s">
        <v>77</v>
      </c>
      <c r="D71" s="20">
        <v>97.461444000000014</v>
      </c>
      <c r="E71" s="21">
        <v>107.57098799999999</v>
      </c>
      <c r="F71" s="21">
        <f t="shared" ref="F71:F91" si="4">SUM(G71,H71,I71)</f>
        <v>19.226184254113761</v>
      </c>
      <c r="G71" s="21">
        <v>4.7994478841137607</v>
      </c>
      <c r="H71" s="21">
        <v>6.8803243599999995</v>
      </c>
      <c r="I71" s="21">
        <v>7.5464120100000009</v>
      </c>
      <c r="J71" s="22">
        <f t="shared" ref="J71:J91" si="5">IFERROR(G71/E71,0)</f>
        <v>4.4616564125205961E-2</v>
      </c>
      <c r="K71" s="22">
        <f t="shared" ref="K71:K91" si="6">IFERROR(SUM(G71,H71)/E71,0)</f>
        <v>0.10857734470295803</v>
      </c>
      <c r="L71" s="23">
        <f t="shared" ref="L71:L91" si="7">IFERROR(SUM(G71,H71,I71)/E71,0)</f>
        <v>0.17873020050827984</v>
      </c>
      <c r="M71" s="4"/>
    </row>
    <row r="72" spans="1:13" ht="25.5" x14ac:dyDescent="0.25">
      <c r="A72" s="17"/>
      <c r="B72" s="18">
        <v>118</v>
      </c>
      <c r="C72" s="19" t="s">
        <v>78</v>
      </c>
      <c r="D72" s="20">
        <v>113.06682300000001</v>
      </c>
      <c r="E72" s="21">
        <v>115.51761500000005</v>
      </c>
      <c r="F72" s="21">
        <f t="shared" si="4"/>
        <v>4.1050313888019634</v>
      </c>
      <c r="G72" s="21">
        <v>1.2805470488019637</v>
      </c>
      <c r="H72" s="21">
        <v>1.4017089599999999</v>
      </c>
      <c r="I72" s="21">
        <v>1.4227753799999998</v>
      </c>
      <c r="J72" s="22">
        <f t="shared" si="5"/>
        <v>1.1085296807780901E-2</v>
      </c>
      <c r="K72" s="22">
        <f t="shared" si="6"/>
        <v>2.3219454529094651E-2</v>
      </c>
      <c r="L72" s="23">
        <f t="shared" si="7"/>
        <v>3.5535977684459305E-2</v>
      </c>
      <c r="M72" s="4"/>
    </row>
    <row r="73" spans="1:13" x14ac:dyDescent="0.25">
      <c r="A73" s="17"/>
      <c r="B73" s="18">
        <v>119</v>
      </c>
      <c r="C73" s="19" t="s">
        <v>79</v>
      </c>
      <c r="D73" s="20">
        <v>2.8535939999999997</v>
      </c>
      <c r="E73" s="21">
        <v>8.0911490000000015</v>
      </c>
      <c r="F73" s="21">
        <f t="shared" si="4"/>
        <v>2.3773177520799273</v>
      </c>
      <c r="G73" s="21">
        <v>0.77750071207992733</v>
      </c>
      <c r="H73" s="21">
        <v>0.77793672000000003</v>
      </c>
      <c r="I73" s="21">
        <v>0.82188032</v>
      </c>
      <c r="J73" s="22">
        <f t="shared" si="5"/>
        <v>9.6092744316033138E-2</v>
      </c>
      <c r="K73" s="22">
        <f t="shared" si="6"/>
        <v>0.19223937565356009</v>
      </c>
      <c r="L73" s="23">
        <f t="shared" si="7"/>
        <v>0.29381707741136975</v>
      </c>
      <c r="M73" s="4"/>
    </row>
    <row r="74" spans="1:13" x14ac:dyDescent="0.25">
      <c r="A74" s="17"/>
      <c r="B74" s="18">
        <v>120</v>
      </c>
      <c r="C74" s="19" t="s">
        <v>80</v>
      </c>
      <c r="D74" s="20">
        <v>6.27</v>
      </c>
      <c r="E74" s="21">
        <v>6.1016000000000004</v>
      </c>
      <c r="F74" s="21">
        <f t="shared" si="4"/>
        <v>0.27009101086080756</v>
      </c>
      <c r="G74" s="21">
        <v>3.8373850860807579E-2</v>
      </c>
      <c r="H74" s="21">
        <v>5.6246160000000003E-2</v>
      </c>
      <c r="I74" s="21">
        <v>0.17547099999999999</v>
      </c>
      <c r="J74" s="22">
        <f t="shared" si="5"/>
        <v>6.289145611119637E-3</v>
      </c>
      <c r="K74" s="22">
        <f t="shared" si="6"/>
        <v>1.5507409673005044E-2</v>
      </c>
      <c r="L74" s="23">
        <f t="shared" si="7"/>
        <v>4.4265604244920605E-2</v>
      </c>
      <c r="M74" s="4"/>
    </row>
    <row r="75" spans="1:13" ht="25.5" x14ac:dyDescent="0.25">
      <c r="A75" s="17"/>
      <c r="B75" s="18">
        <v>121</v>
      </c>
      <c r="C75" s="19" t="s">
        <v>81</v>
      </c>
      <c r="D75" s="20">
        <v>363.91546999999974</v>
      </c>
      <c r="E75" s="21">
        <v>409.94993300000004</v>
      </c>
      <c r="F75" s="21">
        <f t="shared" si="4"/>
        <v>202.92605295194329</v>
      </c>
      <c r="G75" s="21">
        <v>115.97772552194328</v>
      </c>
      <c r="H75" s="21">
        <v>16.730829559999986</v>
      </c>
      <c r="I75" s="21">
        <v>70.217497870000003</v>
      </c>
      <c r="J75" s="22">
        <f t="shared" si="5"/>
        <v>0.28290704836374075</v>
      </c>
      <c r="K75" s="22">
        <f t="shared" si="6"/>
        <v>0.32371893345801145</v>
      </c>
      <c r="L75" s="23">
        <f t="shared" si="7"/>
        <v>0.49500203955867766</v>
      </c>
      <c r="M75" s="4"/>
    </row>
    <row r="76" spans="1:13" ht="25.5" x14ac:dyDescent="0.25">
      <c r="A76" s="17"/>
      <c r="B76" s="18">
        <v>122</v>
      </c>
      <c r="C76" s="19" t="s">
        <v>82</v>
      </c>
      <c r="D76" s="20">
        <v>612.89329000000009</v>
      </c>
      <c r="E76" s="21">
        <v>612.89328999999998</v>
      </c>
      <c r="F76" s="21">
        <f t="shared" si="4"/>
        <v>86.399301417285841</v>
      </c>
      <c r="G76" s="21">
        <v>34.429146057285834</v>
      </c>
      <c r="H76" s="21">
        <v>24.184802869999999</v>
      </c>
      <c r="I76" s="21">
        <v>27.785352490000001</v>
      </c>
      <c r="J76" s="22">
        <f t="shared" si="5"/>
        <v>5.6174780535263868E-2</v>
      </c>
      <c r="K76" s="22">
        <f t="shared" si="6"/>
        <v>9.563483543323803E-2</v>
      </c>
      <c r="L76" s="23">
        <f t="shared" si="7"/>
        <v>0.14096956652484455</v>
      </c>
      <c r="M76" s="4"/>
    </row>
    <row r="77" spans="1:13" ht="25.5" x14ac:dyDescent="0.25">
      <c r="A77" s="17"/>
      <c r="B77" s="18">
        <v>123</v>
      </c>
      <c r="C77" s="19" t="s">
        <v>83</v>
      </c>
      <c r="D77" s="20">
        <v>804.68669000000011</v>
      </c>
      <c r="E77" s="21">
        <v>816.31004500000074</v>
      </c>
      <c r="F77" s="21">
        <f t="shared" si="4"/>
        <v>112.61811767364983</v>
      </c>
      <c r="G77" s="21">
        <v>28.824263213649829</v>
      </c>
      <c r="H77" s="21">
        <v>39.729165139999992</v>
      </c>
      <c r="I77" s="21">
        <v>44.064689320000014</v>
      </c>
      <c r="J77" s="22">
        <f t="shared" si="5"/>
        <v>3.5310435526552664E-2</v>
      </c>
      <c r="K77" s="22">
        <f t="shared" si="6"/>
        <v>8.3979645691668242E-2</v>
      </c>
      <c r="L77" s="23">
        <f t="shared" si="7"/>
        <v>0.13795998023477676</v>
      </c>
      <c r="M77" s="4"/>
    </row>
    <row r="78" spans="1:13" ht="25.5" x14ac:dyDescent="0.25">
      <c r="A78" s="17"/>
      <c r="B78" s="18">
        <v>124</v>
      </c>
      <c r="C78" s="19" t="s">
        <v>84</v>
      </c>
      <c r="D78" s="20">
        <v>61.370684000000004</v>
      </c>
      <c r="E78" s="21">
        <v>61.311909</v>
      </c>
      <c r="F78" s="21">
        <f t="shared" si="4"/>
        <v>9.7312642435629222</v>
      </c>
      <c r="G78" s="21">
        <v>2.9753880335629219</v>
      </c>
      <c r="H78" s="21">
        <v>3.2433239299999999</v>
      </c>
      <c r="I78" s="21">
        <v>3.51255228</v>
      </c>
      <c r="J78" s="22">
        <f t="shared" si="5"/>
        <v>4.8528712970964935E-2</v>
      </c>
      <c r="K78" s="22">
        <f t="shared" si="6"/>
        <v>0.101427472492545</v>
      </c>
      <c r="L78" s="23">
        <f t="shared" si="7"/>
        <v>0.15871735854062091</v>
      </c>
      <c r="M78" s="4"/>
    </row>
    <row r="79" spans="1:13" ht="25.5" x14ac:dyDescent="0.25">
      <c r="A79" s="17"/>
      <c r="B79" s="18">
        <v>125</v>
      </c>
      <c r="C79" s="19" t="s">
        <v>85</v>
      </c>
      <c r="D79" s="20">
        <v>147.55197099999998</v>
      </c>
      <c r="E79" s="21">
        <v>155.56861400000003</v>
      </c>
      <c r="F79" s="21">
        <f t="shared" si="4"/>
        <v>15.067681107272779</v>
      </c>
      <c r="G79" s="21">
        <v>2.1995420772727812</v>
      </c>
      <c r="H79" s="21">
        <v>5.2484491700000007</v>
      </c>
      <c r="I79" s="21">
        <v>7.6196898599999976</v>
      </c>
      <c r="J79" s="22">
        <f t="shared" si="5"/>
        <v>1.4138726448207482E-2</v>
      </c>
      <c r="K79" s="22">
        <f t="shared" si="6"/>
        <v>4.7875924685378893E-2</v>
      </c>
      <c r="L79" s="23">
        <f t="shared" si="7"/>
        <v>9.685553351573073E-2</v>
      </c>
      <c r="M79" s="4"/>
    </row>
    <row r="80" spans="1:13" ht="25.5" x14ac:dyDescent="0.25">
      <c r="A80" s="17"/>
      <c r="B80" s="18">
        <v>126</v>
      </c>
      <c r="C80" s="19" t="s">
        <v>86</v>
      </c>
      <c r="D80" s="20">
        <v>8.6192349999999998</v>
      </c>
      <c r="E80" s="21">
        <v>8.2983949999999993</v>
      </c>
      <c r="F80" s="21">
        <f t="shared" si="4"/>
        <v>0.90845455073829406</v>
      </c>
      <c r="G80" s="21">
        <v>0.14698333073829417</v>
      </c>
      <c r="H80" s="21">
        <v>0.36982609999999994</v>
      </c>
      <c r="I80" s="21">
        <v>0.39164511999999996</v>
      </c>
      <c r="J80" s="22">
        <f t="shared" si="5"/>
        <v>1.7712260110333888E-2</v>
      </c>
      <c r="K80" s="22">
        <f t="shared" si="6"/>
        <v>6.2278239435251535E-2</v>
      </c>
      <c r="L80" s="23">
        <f t="shared" si="7"/>
        <v>0.10947352478862409</v>
      </c>
      <c r="M80" s="4"/>
    </row>
    <row r="81" spans="1:13" x14ac:dyDescent="0.25">
      <c r="A81" s="17"/>
      <c r="B81" s="18">
        <v>127</v>
      </c>
      <c r="C81" s="19" t="s">
        <v>87</v>
      </c>
      <c r="D81" s="20">
        <v>310.36976900000002</v>
      </c>
      <c r="E81" s="21">
        <v>307.0347069999998</v>
      </c>
      <c r="F81" s="21">
        <f t="shared" si="4"/>
        <v>37.529613682666536</v>
      </c>
      <c r="G81" s="21">
        <v>3.2443075226665314</v>
      </c>
      <c r="H81" s="21">
        <v>14.570007340000002</v>
      </c>
      <c r="I81" s="21">
        <v>19.715298820000005</v>
      </c>
      <c r="J81" s="22">
        <f t="shared" si="5"/>
        <v>1.0566582372287097E-2</v>
      </c>
      <c r="K81" s="22">
        <f t="shared" si="6"/>
        <v>5.8020524900028798E-2</v>
      </c>
      <c r="L81" s="23">
        <f t="shared" si="7"/>
        <v>0.12223247999994528</v>
      </c>
      <c r="M81" s="4"/>
    </row>
    <row r="82" spans="1:13" x14ac:dyDescent="0.25">
      <c r="A82" s="17"/>
      <c r="B82" s="18">
        <v>128</v>
      </c>
      <c r="C82" s="19" t="s">
        <v>88</v>
      </c>
      <c r="D82" s="20">
        <v>29.988216000000012</v>
      </c>
      <c r="E82" s="21">
        <v>36.186748999999992</v>
      </c>
      <c r="F82" s="21">
        <f t="shared" si="4"/>
        <v>1.9163863868549067</v>
      </c>
      <c r="G82" s="21">
        <v>0.79352500685490668</v>
      </c>
      <c r="H82" s="21">
        <v>0.17129649</v>
      </c>
      <c r="I82" s="21">
        <v>0.95156489</v>
      </c>
      <c r="J82" s="22">
        <f t="shared" si="5"/>
        <v>2.1928607260489383E-2</v>
      </c>
      <c r="K82" s="22">
        <f t="shared" si="6"/>
        <v>2.6662287260314735E-2</v>
      </c>
      <c r="L82" s="23">
        <f t="shared" si="7"/>
        <v>5.295823581319524E-2</v>
      </c>
      <c r="M82" s="4"/>
    </row>
    <row r="83" spans="1:13" ht="25.5" x14ac:dyDescent="0.25">
      <c r="A83" s="17"/>
      <c r="B83" s="18">
        <v>129</v>
      </c>
      <c r="C83" s="19" t="s">
        <v>89</v>
      </c>
      <c r="D83" s="20">
        <v>48.876339000000037</v>
      </c>
      <c r="E83" s="21">
        <v>52.87879199999999</v>
      </c>
      <c r="F83" s="21">
        <f t="shared" si="4"/>
        <v>7.7802356762426523</v>
      </c>
      <c r="G83" s="21">
        <v>2.0776579462426525</v>
      </c>
      <c r="H83" s="21">
        <v>2.9081529200000005</v>
      </c>
      <c r="I83" s="21">
        <v>2.7944248099999993</v>
      </c>
      <c r="J83" s="22">
        <f t="shared" si="5"/>
        <v>3.929094950283004E-2</v>
      </c>
      <c r="K83" s="22">
        <f t="shared" si="6"/>
        <v>9.4287533388483127E-2</v>
      </c>
      <c r="L83" s="23">
        <f t="shared" si="7"/>
        <v>0.14713338527556857</v>
      </c>
      <c r="M83" s="4"/>
    </row>
    <row r="84" spans="1:13" ht="25.5" x14ac:dyDescent="0.25">
      <c r="A84" s="17"/>
      <c r="B84" s="18">
        <v>130</v>
      </c>
      <c r="C84" s="19" t="s">
        <v>90</v>
      </c>
      <c r="D84" s="20">
        <v>68.916943000000003</v>
      </c>
      <c r="E84" s="21">
        <v>87.688707000000008</v>
      </c>
      <c r="F84" s="21">
        <f t="shared" si="4"/>
        <v>11.295334347996603</v>
      </c>
      <c r="G84" s="21">
        <v>2.2268104179966031</v>
      </c>
      <c r="H84" s="21">
        <v>4.2134911799999983</v>
      </c>
      <c r="I84" s="21">
        <v>4.8550327500000012</v>
      </c>
      <c r="J84" s="22">
        <f t="shared" si="5"/>
        <v>2.5394494846372895E-2</v>
      </c>
      <c r="K84" s="22">
        <f t="shared" si="6"/>
        <v>7.3445051459096106E-2</v>
      </c>
      <c r="L84" s="23">
        <f t="shared" si="7"/>
        <v>0.12881173339682842</v>
      </c>
      <c r="M84" s="4"/>
    </row>
    <row r="85" spans="1:13" x14ac:dyDescent="0.25">
      <c r="A85" s="17"/>
      <c r="B85" s="18">
        <v>131</v>
      </c>
      <c r="C85" s="19" t="s">
        <v>91</v>
      </c>
      <c r="D85" s="20">
        <v>68.085462999999962</v>
      </c>
      <c r="E85" s="21">
        <v>76.616310000000027</v>
      </c>
      <c r="F85" s="21">
        <f t="shared" si="4"/>
        <v>10.977339233328678</v>
      </c>
      <c r="G85" s="21">
        <v>2.5573270333286757</v>
      </c>
      <c r="H85" s="21">
        <v>2.5210512900000013</v>
      </c>
      <c r="I85" s="21">
        <v>5.8989609100000022</v>
      </c>
      <c r="J85" s="22">
        <f t="shared" si="5"/>
        <v>3.33783633449415E-2</v>
      </c>
      <c r="K85" s="22">
        <f t="shared" si="6"/>
        <v>6.6283253831053393E-2</v>
      </c>
      <c r="L85" s="23">
        <f t="shared" si="7"/>
        <v>0.1432767935877971</v>
      </c>
      <c r="M85" s="4"/>
    </row>
    <row r="86" spans="1:13" x14ac:dyDescent="0.25">
      <c r="A86" s="17"/>
      <c r="B86" s="18">
        <v>132</v>
      </c>
      <c r="C86" s="19" t="s">
        <v>92</v>
      </c>
      <c r="D86" s="20">
        <v>131.44782699999999</v>
      </c>
      <c r="E86" s="21">
        <v>132.95889399999999</v>
      </c>
      <c r="F86" s="21">
        <f t="shared" si="4"/>
        <v>21.051785211231135</v>
      </c>
      <c r="G86" s="21">
        <v>5.1208328112311392</v>
      </c>
      <c r="H86" s="21">
        <v>7.4953013399999984</v>
      </c>
      <c r="I86" s="21">
        <v>8.4356510599999979</v>
      </c>
      <c r="J86" s="22">
        <f t="shared" si="5"/>
        <v>3.8514405897744151E-2</v>
      </c>
      <c r="K86" s="22">
        <f t="shared" si="6"/>
        <v>9.4887478164726147E-2</v>
      </c>
      <c r="L86" s="23">
        <f t="shared" si="7"/>
        <v>0.15833303495463144</v>
      </c>
      <c r="M86" s="4"/>
    </row>
    <row r="87" spans="1:13" ht="25.5" x14ac:dyDescent="0.25">
      <c r="A87" s="17"/>
      <c r="B87" s="18">
        <v>133</v>
      </c>
      <c r="C87" s="19" t="s">
        <v>93</v>
      </c>
      <c r="D87" s="20">
        <v>259.52865099999997</v>
      </c>
      <c r="E87" s="21">
        <v>259.78157199999998</v>
      </c>
      <c r="F87" s="21">
        <f t="shared" si="4"/>
        <v>57.066440556080657</v>
      </c>
      <c r="G87" s="21">
        <v>11.603672646080668</v>
      </c>
      <c r="H87" s="21">
        <v>26.513146659999997</v>
      </c>
      <c r="I87" s="21">
        <v>18.949621249999993</v>
      </c>
      <c r="J87" s="22">
        <f t="shared" si="5"/>
        <v>4.4667035297179081E-2</v>
      </c>
      <c r="K87" s="22">
        <f t="shared" si="6"/>
        <v>0.14672641716896173</v>
      </c>
      <c r="L87" s="23">
        <f t="shared" si="7"/>
        <v>0.21967085700782757</v>
      </c>
      <c r="M87" s="4"/>
    </row>
    <row r="88" spans="1:13" x14ac:dyDescent="0.25">
      <c r="A88" s="17"/>
      <c r="B88" s="18">
        <v>134</v>
      </c>
      <c r="C88" s="19" t="s">
        <v>94</v>
      </c>
      <c r="D88" s="20">
        <v>102.82792200000004</v>
      </c>
      <c r="E88" s="21">
        <v>103.31340299999998</v>
      </c>
      <c r="F88" s="21">
        <f t="shared" si="4"/>
        <v>6.8270507973018724</v>
      </c>
      <c r="G88" s="21">
        <v>2.3908348073018715</v>
      </c>
      <c r="H88" s="21">
        <v>2.7340907600000004</v>
      </c>
      <c r="I88" s="21">
        <v>1.7021252300000005</v>
      </c>
      <c r="J88" s="22">
        <f t="shared" si="5"/>
        <v>2.3141574450914873E-2</v>
      </c>
      <c r="K88" s="22">
        <f t="shared" si="6"/>
        <v>4.9605621521361304E-2</v>
      </c>
      <c r="L88" s="23">
        <f t="shared" si="7"/>
        <v>6.6080978837778429E-2</v>
      </c>
      <c r="M88" s="4"/>
    </row>
    <row r="89" spans="1:13" ht="25.5" x14ac:dyDescent="0.25">
      <c r="A89" s="17"/>
      <c r="B89" s="18">
        <v>135</v>
      </c>
      <c r="C89" s="19" t="s">
        <v>95</v>
      </c>
      <c r="D89" s="20">
        <v>4620.3602169999995</v>
      </c>
      <c r="E89" s="21">
        <v>5376.8549429999985</v>
      </c>
      <c r="F89" s="21">
        <f t="shared" si="4"/>
        <v>1195.0540845435351</v>
      </c>
      <c r="G89" s="21">
        <v>271.67451591353529</v>
      </c>
      <c r="H89" s="21">
        <v>461.66716638999992</v>
      </c>
      <c r="I89" s="21">
        <v>461.71240223999979</v>
      </c>
      <c r="J89" s="22">
        <f t="shared" si="5"/>
        <v>5.0526658947201465E-2</v>
      </c>
      <c r="K89" s="22">
        <f t="shared" si="6"/>
        <v>0.13638859334642375</v>
      </c>
      <c r="L89" s="23">
        <f t="shared" si="7"/>
        <v>0.22225894081434128</v>
      </c>
      <c r="M89" s="4"/>
    </row>
    <row r="90" spans="1:13" x14ac:dyDescent="0.25">
      <c r="A90" s="17"/>
      <c r="B90" s="18">
        <v>136</v>
      </c>
      <c r="C90" s="19" t="s">
        <v>96</v>
      </c>
      <c r="D90" s="20">
        <v>6.1979999999999986</v>
      </c>
      <c r="E90" s="21">
        <v>5.3231970000000004</v>
      </c>
      <c r="F90" s="21">
        <f t="shared" si="4"/>
        <v>0.34691970999999999</v>
      </c>
      <c r="G90" s="21">
        <v>0</v>
      </c>
      <c r="H90" s="21">
        <v>9.6000000000000002E-4</v>
      </c>
      <c r="I90" s="21">
        <v>0.34595970999999998</v>
      </c>
      <c r="J90" s="22">
        <f t="shared" si="5"/>
        <v>0</v>
      </c>
      <c r="K90" s="22">
        <f t="shared" si="6"/>
        <v>1.8034275267287683E-4</v>
      </c>
      <c r="L90" s="23">
        <f t="shared" si="7"/>
        <v>6.5171307768620998E-2</v>
      </c>
      <c r="M90" s="4"/>
    </row>
    <row r="91" spans="1:13" ht="26.25" thickBot="1" x14ac:dyDescent="0.3">
      <c r="A91" s="24"/>
      <c r="B91" s="25">
        <v>137</v>
      </c>
      <c r="C91" s="26" t="s">
        <v>97</v>
      </c>
      <c r="D91" s="27">
        <v>62.750074000000005</v>
      </c>
      <c r="E91" s="28">
        <v>62.931543000000012</v>
      </c>
      <c r="F91" s="28">
        <f t="shared" si="4"/>
        <v>1.773060950798262</v>
      </c>
      <c r="G91" s="28">
        <v>7.653375079826219E-2</v>
      </c>
      <c r="H91" s="28">
        <v>0.60706885999999993</v>
      </c>
      <c r="I91" s="28">
        <v>1.08945834</v>
      </c>
      <c r="J91" s="29">
        <f t="shared" si="5"/>
        <v>1.2161429253095253E-3</v>
      </c>
      <c r="K91" s="29">
        <f t="shared" si="6"/>
        <v>1.0862638642091804E-2</v>
      </c>
      <c r="L91" s="30">
        <f t="shared" si="7"/>
        <v>2.8174439498460442E-2</v>
      </c>
      <c r="M91" s="4"/>
    </row>
  </sheetData>
  <mergeCells count="7">
    <mergeCell ref="F4:F5"/>
    <mergeCell ref="E4:E5"/>
    <mergeCell ref="D4:D5"/>
    <mergeCell ref="A3:C5"/>
    <mergeCell ref="D3:L3"/>
    <mergeCell ref="G4:I4"/>
    <mergeCell ref="J4:L4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workbookViewId="0">
      <selection activeCell="J1" sqref="J1:N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2</v>
      </c>
      <c r="B1" s="49" t="s">
        <v>14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322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1439.3825639999995</v>
      </c>
      <c r="I6" s="14">
        <v>1688.0423449999996</v>
      </c>
      <c r="J6" s="14">
        <v>462.43729880687772</v>
      </c>
      <c r="K6" s="14">
        <v>82.612192756877732</v>
      </c>
      <c r="L6" s="14">
        <v>136.46322752</v>
      </c>
      <c r="M6" s="14">
        <v>243.36187853000004</v>
      </c>
      <c r="N6" s="15">
        <v>4.893964479124352E-2</v>
      </c>
      <c r="O6" s="15">
        <v>0.12978076108444886</v>
      </c>
      <c r="P6" s="16">
        <v>0.27394887348449654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SUM(H8:OFFSET(H6,MATCH("PROYECTOS",$A$8:$A$50,0),0))</f>
        <v>1260.0760140000004</v>
      </c>
      <c r="I7" s="38">
        <f ca="1">SUM(I8:OFFSET(I6,MATCH("PROYECTOS",$A$8:$A$50,0),0))</f>
        <v>1430.3575289999999</v>
      </c>
      <c r="J7" s="38">
        <f ca="1">SUM(J8:OFFSET(J6,MATCH("PROYECTOS",$A$8:$A$50,0),0))</f>
        <v>429.37282032668338</v>
      </c>
      <c r="K7" s="38">
        <f ca="1">SUM(K8:OFFSET(K6,MATCH("PROYECTOS",$A$8:$A$50,0),0))</f>
        <v>74.201223436683293</v>
      </c>
      <c r="L7" s="38">
        <f ca="1">SUM(L8:OFFSET(L6,MATCH("PROYECTOS",$A$8:$A$50,0),0))</f>
        <v>128.14250462999999</v>
      </c>
      <c r="M7" s="38">
        <f ca="1">SUM(M8:OFFSET(M6,MATCH("PROYECTOS",$A$8:$A$50,0),0))</f>
        <v>227.02909226000006</v>
      </c>
      <c r="N7" s="39">
        <f ca="1">IFERROR(K7/I7,0)</f>
        <v>5.1875997386862639E-2</v>
      </c>
      <c r="O7" s="39">
        <f ca="1">IFERROR(SUM(K7,L7)/I7,0)</f>
        <v>0.1414637417318641</v>
      </c>
      <c r="P7" s="40">
        <f ca="1">IFERROR(SUM(K7,L7,M7)/I7,0)</f>
        <v>0.30018566101222893</v>
      </c>
      <c r="Q7" s="64"/>
      <c r="R7" s="38"/>
      <c r="S7" s="40"/>
    </row>
    <row r="8" spans="1:19" ht="25.5" x14ac:dyDescent="0.25">
      <c r="A8" s="17"/>
      <c r="B8" s="19">
        <v>5000037</v>
      </c>
      <c r="C8" s="19" t="s">
        <v>343</v>
      </c>
      <c r="D8" s="68">
        <v>3033172</v>
      </c>
      <c r="E8" s="19" t="s">
        <v>325</v>
      </c>
      <c r="F8" s="69">
        <v>58</v>
      </c>
      <c r="G8" s="19" t="s">
        <v>350</v>
      </c>
      <c r="H8" s="20">
        <v>168.79179499999984</v>
      </c>
      <c r="I8" s="21">
        <v>224.47577899999993</v>
      </c>
      <c r="J8" s="21">
        <f t="shared" ref="J8:J15" si="0">SUM(K8,L8,M8)</f>
        <v>80.157780780469963</v>
      </c>
      <c r="K8" s="21">
        <v>10.431832480469975</v>
      </c>
      <c r="L8" s="21">
        <v>37.727500769999985</v>
      </c>
      <c r="M8" s="21">
        <v>31.998447530000004</v>
      </c>
      <c r="N8" s="22">
        <f t="shared" ref="N8:N16" si="1">IFERROR(K8/I8,0)</f>
        <v>4.6471973622018159E-2</v>
      </c>
      <c r="O8" s="22">
        <f t="shared" ref="O8:O16" si="2">IFERROR(SUM(K8,L8)/I8,0)</f>
        <v>0.21454133477122256</v>
      </c>
      <c r="P8" s="23">
        <f t="shared" ref="P8:P16" si="3">IFERROR(SUM(K8,L8,M8)/I8,0)</f>
        <v>0.35708877428807134</v>
      </c>
      <c r="Q8" s="70">
        <v>41056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5000044</v>
      </c>
      <c r="C9" s="19" t="s">
        <v>344</v>
      </c>
      <c r="D9" s="68">
        <v>3033294</v>
      </c>
      <c r="E9" s="19" t="s">
        <v>331</v>
      </c>
      <c r="F9" s="69">
        <v>207</v>
      </c>
      <c r="G9" s="19" t="s">
        <v>351</v>
      </c>
      <c r="H9" s="20">
        <v>100.51057800000005</v>
      </c>
      <c r="I9" s="21">
        <v>115.66683100000004</v>
      </c>
      <c r="J9" s="21">
        <f t="shared" si="0"/>
        <v>24.966327854410022</v>
      </c>
      <c r="K9" s="21">
        <v>6.0188624544100193</v>
      </c>
      <c r="L9" s="21">
        <v>6.0793171000000017</v>
      </c>
      <c r="M9" s="21">
        <v>12.868148300000001</v>
      </c>
      <c r="N9" s="22">
        <f t="shared" si="1"/>
        <v>5.2036200891593692E-2</v>
      </c>
      <c r="O9" s="22">
        <f t="shared" si="2"/>
        <v>0.10459506368260418</v>
      </c>
      <c r="P9" s="23">
        <f t="shared" si="3"/>
        <v>0.21584690821528613</v>
      </c>
      <c r="Q9" s="70">
        <v>26741</v>
      </c>
      <c r="R9" s="21">
        <v>0</v>
      </c>
      <c r="S9" s="23">
        <f t="shared" ref="S9:S15" si="4">IFERROR(R9/Q9,0)</f>
        <v>0</v>
      </c>
    </row>
    <row r="10" spans="1:19" x14ac:dyDescent="0.25">
      <c r="A10" s="17"/>
      <c r="B10" s="19">
        <v>5000045</v>
      </c>
      <c r="C10" s="19" t="s">
        <v>345</v>
      </c>
      <c r="D10" s="68">
        <v>3033295</v>
      </c>
      <c r="E10" s="19" t="s">
        <v>332</v>
      </c>
      <c r="F10" s="69">
        <v>208</v>
      </c>
      <c r="G10" s="19" t="s">
        <v>352</v>
      </c>
      <c r="H10" s="20">
        <v>231.33986300000018</v>
      </c>
      <c r="I10" s="21">
        <v>267.51639100000006</v>
      </c>
      <c r="J10" s="21">
        <f t="shared" si="0"/>
        <v>116.75502560900452</v>
      </c>
      <c r="K10" s="21">
        <v>10.927574349004569</v>
      </c>
      <c r="L10" s="21">
        <v>24.953184959999994</v>
      </c>
      <c r="M10" s="21">
        <v>80.87426629999996</v>
      </c>
      <c r="N10" s="22">
        <f t="shared" si="1"/>
        <v>4.0848242263422908E-2</v>
      </c>
      <c r="O10" s="22">
        <f t="shared" si="2"/>
        <v>0.13412546115353566</v>
      </c>
      <c r="P10" s="23">
        <f t="shared" si="3"/>
        <v>0.43644064265581578</v>
      </c>
      <c r="Q10" s="70">
        <v>26889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5000047</v>
      </c>
      <c r="C11" s="19" t="s">
        <v>346</v>
      </c>
      <c r="D11" s="68">
        <v>3033297</v>
      </c>
      <c r="E11" s="19" t="s">
        <v>334</v>
      </c>
      <c r="F11" s="69">
        <v>210</v>
      </c>
      <c r="G11" s="19" t="s">
        <v>353</v>
      </c>
      <c r="H11" s="20">
        <v>151.32609199999996</v>
      </c>
      <c r="I11" s="21">
        <v>169.677288</v>
      </c>
      <c r="J11" s="21">
        <f t="shared" si="0"/>
        <v>38.973921406614558</v>
      </c>
      <c r="K11" s="21">
        <v>7.7645015966145365</v>
      </c>
      <c r="L11" s="21">
        <v>7.4679299400000003</v>
      </c>
      <c r="M11" s="21">
        <v>23.74148987000002</v>
      </c>
      <c r="N11" s="22">
        <f t="shared" si="1"/>
        <v>4.5760406051601532E-2</v>
      </c>
      <c r="O11" s="22">
        <f t="shared" si="2"/>
        <v>8.9772954979186942E-2</v>
      </c>
      <c r="P11" s="23">
        <f t="shared" si="3"/>
        <v>0.22969439142977435</v>
      </c>
      <c r="Q11" s="70">
        <v>7300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5000053</v>
      </c>
      <c r="C12" s="19" t="s">
        <v>347</v>
      </c>
      <c r="D12" s="68">
        <v>3033305</v>
      </c>
      <c r="E12" s="19" t="s">
        <v>339</v>
      </c>
      <c r="F12" s="69">
        <v>239</v>
      </c>
      <c r="G12" s="19" t="s">
        <v>354</v>
      </c>
      <c r="H12" s="20">
        <v>93.048976000000025</v>
      </c>
      <c r="I12" s="21">
        <v>105.58414700000003</v>
      </c>
      <c r="J12" s="21">
        <f t="shared" si="0"/>
        <v>43.106073143053322</v>
      </c>
      <c r="K12" s="21">
        <v>5.9332668030533249</v>
      </c>
      <c r="L12" s="21">
        <v>12.591892549999994</v>
      </c>
      <c r="M12" s="21">
        <v>24.580913790000007</v>
      </c>
      <c r="N12" s="22">
        <f t="shared" si="1"/>
        <v>5.6194674784400385E-2</v>
      </c>
      <c r="O12" s="22">
        <f t="shared" si="2"/>
        <v>0.17545398508597426</v>
      </c>
      <c r="P12" s="23">
        <f t="shared" si="3"/>
        <v>0.40826273988890882</v>
      </c>
      <c r="Q12" s="70">
        <v>39394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5004389</v>
      </c>
      <c r="C13" s="19" t="s">
        <v>348</v>
      </c>
      <c r="D13" s="68">
        <v>3000001</v>
      </c>
      <c r="E13" s="19" t="s">
        <v>275</v>
      </c>
      <c r="F13" s="69">
        <v>80</v>
      </c>
      <c r="G13" s="19" t="s">
        <v>310</v>
      </c>
      <c r="H13" s="20">
        <v>7.0094090000000016</v>
      </c>
      <c r="I13" s="21">
        <v>8.1640169999999994</v>
      </c>
      <c r="J13" s="21">
        <f t="shared" si="0"/>
        <v>1.2986807058833638</v>
      </c>
      <c r="K13" s="21">
        <v>0.33692644588336407</v>
      </c>
      <c r="L13" s="21">
        <v>0.76428336999999991</v>
      </c>
      <c r="M13" s="21">
        <v>0.19747089000000001</v>
      </c>
      <c r="N13" s="22">
        <f t="shared" si="1"/>
        <v>4.1269689404537506E-2</v>
      </c>
      <c r="O13" s="22">
        <f t="shared" si="2"/>
        <v>0.13488578182570712</v>
      </c>
      <c r="P13" s="23">
        <f t="shared" si="3"/>
        <v>0.15907373856318083</v>
      </c>
      <c r="Q13" s="70">
        <v>20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5004430</v>
      </c>
      <c r="C14" s="19" t="s">
        <v>349</v>
      </c>
      <c r="D14" s="68">
        <v>3000001</v>
      </c>
      <c r="E14" s="19" t="s">
        <v>275</v>
      </c>
      <c r="F14" s="69">
        <v>60</v>
      </c>
      <c r="G14" s="19" t="s">
        <v>309</v>
      </c>
      <c r="H14" s="20">
        <v>27.071218999999999</v>
      </c>
      <c r="I14" s="21">
        <v>36.986137999999997</v>
      </c>
      <c r="J14" s="21">
        <f t="shared" si="0"/>
        <v>6.7138303129320196</v>
      </c>
      <c r="K14" s="21">
        <v>2.2016184229320208</v>
      </c>
      <c r="L14" s="21">
        <v>2.2137477700000008</v>
      </c>
      <c r="M14" s="21">
        <v>2.2984641199999989</v>
      </c>
      <c r="N14" s="22">
        <f t="shared" si="1"/>
        <v>5.9525501768582081E-2</v>
      </c>
      <c r="O14" s="22">
        <f t="shared" si="2"/>
        <v>0.11937894659161283</v>
      </c>
      <c r="P14" s="23">
        <f t="shared" si="3"/>
        <v>0.18152288062441177</v>
      </c>
      <c r="Q14" s="70">
        <v>197</v>
      </c>
      <c r="R14" s="21">
        <v>0</v>
      </c>
      <c r="S14" s="23">
        <f t="shared" si="4"/>
        <v>0</v>
      </c>
    </row>
    <row r="15" spans="1:19" x14ac:dyDescent="0.25">
      <c r="A15" s="17"/>
      <c r="B15" s="19">
        <v>9000000</v>
      </c>
      <c r="C15" s="19" t="s">
        <v>303</v>
      </c>
      <c r="D15" s="68">
        <v>9000000</v>
      </c>
      <c r="E15" s="19" t="s">
        <v>304</v>
      </c>
      <c r="F15" s="69"/>
      <c r="G15" s="19" t="s">
        <v>311</v>
      </c>
      <c r="H15" s="20">
        <v>480.97808200000043</v>
      </c>
      <c r="I15" s="21">
        <v>502.28693799999991</v>
      </c>
      <c r="J15" s="21">
        <f t="shared" si="0"/>
        <v>117.40118051431554</v>
      </c>
      <c r="K15" s="21">
        <v>30.586640884315475</v>
      </c>
      <c r="L15" s="21">
        <v>36.344648170000006</v>
      </c>
      <c r="M15" s="21">
        <v>50.469891460000049</v>
      </c>
      <c r="N15" s="22">
        <f t="shared" si="1"/>
        <v>6.0894756702423905E-2</v>
      </c>
      <c r="O15" s="22">
        <f t="shared" si="2"/>
        <v>0.1332530949755964</v>
      </c>
      <c r="P15" s="23">
        <f t="shared" si="3"/>
        <v>0.23373329392514597</v>
      </c>
      <c r="Q15" s="70"/>
      <c r="R15" s="21"/>
      <c r="S15" s="23">
        <f t="shared" si="4"/>
        <v>0</v>
      </c>
    </row>
    <row r="16" spans="1:19" ht="15.75" thickBot="1" x14ac:dyDescent="0.3">
      <c r="A16" s="41" t="s">
        <v>293</v>
      </c>
      <c r="B16" s="43"/>
      <c r="C16" s="43"/>
      <c r="D16" s="65"/>
      <c r="E16" s="43"/>
      <c r="F16" s="66"/>
      <c r="G16" s="43"/>
      <c r="H16" s="44">
        <f ca="1">OFFSET(H16,-MATCH("PROYECTOS",$A$8:$A$50,0)-1,0)-(OFFSET(H16,-MATCH("PROYECTOS",$A$8:$A$50,0),0))</f>
        <v>179.30654999999911</v>
      </c>
      <c r="I16" s="45">
        <f t="shared" ref="I16:M16" ca="1" si="5">OFFSET(I16,-MATCH("PROYECTOS",$A$8:$A$50,0)-1,0)-(OFFSET(I16,-MATCH("PROYECTOS",$A$8:$A$50,0),0))</f>
        <v>257.68481599999973</v>
      </c>
      <c r="J16" s="45">
        <f t="shared" ca="1" si="5"/>
        <v>33.064478480194339</v>
      </c>
      <c r="K16" s="45">
        <f t="shared" ca="1" si="5"/>
        <v>8.4109693201944395</v>
      </c>
      <c r="L16" s="45">
        <f t="shared" ca="1" si="5"/>
        <v>8.3207228900000132</v>
      </c>
      <c r="M16" s="45">
        <f t="shared" ca="1" si="5"/>
        <v>16.332786269999986</v>
      </c>
      <c r="N16" s="46">
        <f t="shared" ca="1" si="1"/>
        <v>3.264053136989821E-2</v>
      </c>
      <c r="O16" s="46">
        <f t="shared" ca="1" si="2"/>
        <v>6.4930842530490696E-2</v>
      </c>
      <c r="P16" s="47">
        <f t="shared" ca="1" si="3"/>
        <v>0.12831364685529034</v>
      </c>
      <c r="Q16" s="67"/>
      <c r="R16" s="45"/>
      <c r="S16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60</v>
      </c>
      <c r="B1" s="51" t="s">
        <v>37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944</v>
      </c>
      <c r="N2" s="72" t="s">
        <v>957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6.7568009999999994</v>
      </c>
      <c r="E6" s="14">
        <f ca="1">SUM(E7:OFFSET(E7,50,0))</f>
        <v>13.032100999999999</v>
      </c>
      <c r="F6" s="14">
        <f ca="1">SUM(F7:OFFSET(F7,50,0))</f>
        <v>1.8984029778591918</v>
      </c>
      <c r="G6" s="14">
        <f ca="1">SUM(G7:OFFSET(G7,50,0))</f>
        <v>0.32683479785919189</v>
      </c>
      <c r="H6" s="14">
        <f ca="1">SUM(H7:OFFSET(H7,50,0))</f>
        <v>0.28903460000000003</v>
      </c>
      <c r="I6" s="14">
        <f ca="1">SUM(I7:OFFSET(I7,50,0))</f>
        <v>1.28253358</v>
      </c>
      <c r="J6" s="15">
        <f ca="1">IFERROR(G6/E6,0)</f>
        <v>2.5079210010664581E-2</v>
      </c>
      <c r="K6" s="15">
        <f ca="1">IFERROR(SUM(G6,H6)/E6,0)</f>
        <v>4.7257874832246312E-2</v>
      </c>
      <c r="L6" s="16">
        <f ca="1">IFERROR(SUM(G6,H6,I6)/E6,0)</f>
        <v>0.14567129105730472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4</v>
      </c>
      <c r="C7" s="19" t="s">
        <v>252</v>
      </c>
      <c r="D7" s="20">
        <v>0.31938499999999997</v>
      </c>
      <c r="E7" s="21">
        <v>0.49136800000000003</v>
      </c>
      <c r="F7" s="21">
        <f t="shared" ref="F7:F14" si="0">SUM(G7,H7,I7)</f>
        <v>0</v>
      </c>
      <c r="G7" s="21">
        <v>0</v>
      </c>
      <c r="H7" s="21">
        <v>0</v>
      </c>
      <c r="I7" s="21">
        <v>0</v>
      </c>
      <c r="J7" s="22">
        <f t="shared" ref="J7:J14" si="1">IFERROR(G7/E7,0)</f>
        <v>0</v>
      </c>
      <c r="K7" s="22">
        <f t="shared" ref="K7:K14" si="2">IFERROR(SUM(G7,H7)/E7,0)</f>
        <v>0</v>
      </c>
      <c r="L7" s="23">
        <f t="shared" ref="L7:L14" si="3">IFERROR(SUM(G7,H7,I7)/E7,0)</f>
        <v>0</v>
      </c>
      <c r="M7" s="4"/>
      <c r="N7" t="s">
        <v>260</v>
      </c>
      <c r="O7" s="5">
        <v>1.9023830000000002E-2</v>
      </c>
      <c r="P7" s="71">
        <v>0.40683111995038607</v>
      </c>
    </row>
    <row r="8" spans="1:16" x14ac:dyDescent="0.25">
      <c r="A8" s="17"/>
      <c r="B8" s="55">
        <v>8</v>
      </c>
      <c r="C8" s="19" t="s">
        <v>256</v>
      </c>
      <c r="D8" s="20">
        <v>0</v>
      </c>
      <c r="E8" s="21">
        <v>4.2964669999999998</v>
      </c>
      <c r="F8" s="21">
        <f t="shared" si="0"/>
        <v>0.92204995999999995</v>
      </c>
      <c r="G8" s="21">
        <v>0</v>
      </c>
      <c r="H8" s="21">
        <v>0</v>
      </c>
      <c r="I8" s="21">
        <v>0.92204995999999995</v>
      </c>
      <c r="J8" s="22">
        <f t="shared" si="1"/>
        <v>0</v>
      </c>
      <c r="K8" s="22">
        <f t="shared" si="2"/>
        <v>0</v>
      </c>
      <c r="L8" s="23">
        <f t="shared" si="3"/>
        <v>0.21460654998630269</v>
      </c>
      <c r="M8" s="4"/>
      <c r="N8" t="s">
        <v>256</v>
      </c>
      <c r="O8" s="5">
        <v>0.92204995999999995</v>
      </c>
      <c r="P8" s="71">
        <v>0.21460654998630269</v>
      </c>
    </row>
    <row r="9" spans="1:16" x14ac:dyDescent="0.25">
      <c r="A9" s="17"/>
      <c r="B9" s="55">
        <v>9</v>
      </c>
      <c r="C9" s="19" t="s">
        <v>257</v>
      </c>
      <c r="D9" s="20">
        <v>0</v>
      </c>
      <c r="E9" s="21">
        <v>0.24449799999999999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  <c r="N9" t="s">
        <v>268</v>
      </c>
      <c r="O9" s="5">
        <v>7.45E-3</v>
      </c>
      <c r="P9" s="71">
        <v>0.17372446600130587</v>
      </c>
    </row>
    <row r="10" spans="1:16" x14ac:dyDescent="0.25">
      <c r="A10" s="17"/>
      <c r="B10" s="55">
        <v>12</v>
      </c>
      <c r="C10" s="19" t="s">
        <v>260</v>
      </c>
      <c r="D10" s="20">
        <v>0</v>
      </c>
      <c r="E10" s="21">
        <v>4.6760999999999997E-2</v>
      </c>
      <c r="F10" s="21">
        <f t="shared" si="0"/>
        <v>1.9023830000000002E-2</v>
      </c>
      <c r="G10" s="21">
        <v>0</v>
      </c>
      <c r="H10" s="21">
        <v>0</v>
      </c>
      <c r="I10" s="21">
        <v>1.9023830000000002E-2</v>
      </c>
      <c r="J10" s="22">
        <f t="shared" si="1"/>
        <v>0</v>
      </c>
      <c r="K10" s="22">
        <f t="shared" si="2"/>
        <v>0</v>
      </c>
      <c r="L10" s="23">
        <f t="shared" si="3"/>
        <v>0.40683111995038607</v>
      </c>
      <c r="M10" s="4"/>
      <c r="N10" t="s">
        <v>263</v>
      </c>
      <c r="O10" s="5">
        <v>0.9498791878591919</v>
      </c>
      <c r="P10" s="71">
        <v>0.1221062050129805</v>
      </c>
    </row>
    <row r="11" spans="1:16" x14ac:dyDescent="0.25">
      <c r="A11" s="17"/>
      <c r="B11" s="55">
        <v>15</v>
      </c>
      <c r="C11" s="19" t="s">
        <v>263</v>
      </c>
      <c r="D11" s="20">
        <v>6.3039800000000001</v>
      </c>
      <c r="E11" s="21">
        <v>7.7791230000000002</v>
      </c>
      <c r="F11" s="21">
        <f t="shared" si="0"/>
        <v>0.9498791878591919</v>
      </c>
      <c r="G11" s="21">
        <v>0.32683479785919189</v>
      </c>
      <c r="H11" s="21">
        <v>0.28410760000000002</v>
      </c>
      <c r="I11" s="21">
        <v>0.33893679000000004</v>
      </c>
      <c r="J11" s="22">
        <f t="shared" si="1"/>
        <v>4.2014350185643277E-2</v>
      </c>
      <c r="K11" s="22">
        <f t="shared" si="2"/>
        <v>7.8536153478893686E-2</v>
      </c>
      <c r="L11" s="23">
        <f t="shared" si="3"/>
        <v>0.1221062050129805</v>
      </c>
      <c r="M11" s="4"/>
      <c r="N11" t="s">
        <v>252</v>
      </c>
      <c r="O11" s="5">
        <v>0</v>
      </c>
      <c r="P11" s="71">
        <v>0</v>
      </c>
    </row>
    <row r="12" spans="1:16" x14ac:dyDescent="0.25">
      <c r="A12" s="17"/>
      <c r="B12" s="55">
        <v>16</v>
      </c>
      <c r="C12" s="19" t="s">
        <v>264</v>
      </c>
      <c r="D12" s="20">
        <v>0</v>
      </c>
      <c r="E12" s="21">
        <v>1.0999999999999999E-2</v>
      </c>
      <c r="F12" s="21">
        <f t="shared" si="0"/>
        <v>0</v>
      </c>
      <c r="G12" s="21">
        <v>0</v>
      </c>
      <c r="H12" s="21">
        <v>0</v>
      </c>
      <c r="I12" s="21">
        <v>0</v>
      </c>
      <c r="J12" s="22">
        <f t="shared" si="1"/>
        <v>0</v>
      </c>
      <c r="K12" s="22">
        <f t="shared" si="2"/>
        <v>0</v>
      </c>
      <c r="L12" s="23">
        <f t="shared" si="3"/>
        <v>0</v>
      </c>
      <c r="M12" s="4"/>
      <c r="N12" t="s">
        <v>257</v>
      </c>
      <c r="O12" s="5">
        <v>0</v>
      </c>
      <c r="P12" s="71">
        <v>0</v>
      </c>
    </row>
    <row r="13" spans="1:16" x14ac:dyDescent="0.25">
      <c r="A13" s="17"/>
      <c r="B13" s="55">
        <v>20</v>
      </c>
      <c r="C13" s="19" t="s">
        <v>268</v>
      </c>
      <c r="D13" s="20">
        <v>1.3436E-2</v>
      </c>
      <c r="E13" s="21">
        <v>4.2883999999999999E-2</v>
      </c>
      <c r="F13" s="21">
        <f t="shared" si="0"/>
        <v>7.45E-3</v>
      </c>
      <c r="G13" s="21">
        <v>0</v>
      </c>
      <c r="H13" s="21">
        <v>4.927E-3</v>
      </c>
      <c r="I13" s="21">
        <v>2.5230000000000001E-3</v>
      </c>
      <c r="J13" s="22">
        <f t="shared" si="1"/>
        <v>0</v>
      </c>
      <c r="K13" s="22">
        <f t="shared" si="2"/>
        <v>0.11489133476354818</v>
      </c>
      <c r="L13" s="23">
        <f t="shared" si="3"/>
        <v>0.17372446600130587</v>
      </c>
      <c r="M13" s="4"/>
      <c r="N13" t="s">
        <v>264</v>
      </c>
      <c r="O13" s="5">
        <v>0</v>
      </c>
      <c r="P13" s="71">
        <v>0</v>
      </c>
    </row>
    <row r="14" spans="1:16" ht="15.75" thickBot="1" x14ac:dyDescent="0.3">
      <c r="A14" s="24"/>
      <c r="B14" s="56">
        <v>22</v>
      </c>
      <c r="C14" s="26" t="s">
        <v>270</v>
      </c>
      <c r="D14" s="27">
        <v>0.12</v>
      </c>
      <c r="E14" s="28">
        <v>0.12</v>
      </c>
      <c r="F14" s="28">
        <f t="shared" si="0"/>
        <v>0</v>
      </c>
      <c r="G14" s="28">
        <v>0</v>
      </c>
      <c r="H14" s="28">
        <v>0</v>
      </c>
      <c r="I14" s="28">
        <v>0</v>
      </c>
      <c r="J14" s="29">
        <f t="shared" si="1"/>
        <v>0</v>
      </c>
      <c r="K14" s="29">
        <f t="shared" si="2"/>
        <v>0</v>
      </c>
      <c r="L14" s="30">
        <f t="shared" si="3"/>
        <v>0</v>
      </c>
      <c r="M14" s="4"/>
      <c r="N14" t="s">
        <v>270</v>
      </c>
      <c r="O14" s="5">
        <v>0</v>
      </c>
      <c r="P14" s="71">
        <v>0</v>
      </c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60</v>
      </c>
      <c r="B1" s="49" t="s">
        <v>37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945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6.7568009999999994</v>
      </c>
      <c r="E6" s="14">
        <v>13.032100999999999</v>
      </c>
      <c r="F6" s="14">
        <v>1.8984029778591918</v>
      </c>
      <c r="G6" s="14">
        <v>0.32683479785919189</v>
      </c>
      <c r="H6" s="14">
        <v>0.28903460000000003</v>
      </c>
      <c r="I6" s="14">
        <v>1.28253358</v>
      </c>
      <c r="J6" s="15">
        <v>2.5079210010664581E-2</v>
      </c>
      <c r="K6" s="15">
        <v>4.7257874832246312E-2</v>
      </c>
      <c r="L6" s="16">
        <v>0.14567129105730472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6.3174159999999997</v>
      </c>
      <c r="E7" s="38">
        <f ca="1">SUM(E8:OFFSET(E6,MATCH("PROYECTOS",$A$8:$A$50,0),0))</f>
        <v>7.8220069999999993</v>
      </c>
      <c r="F7" s="38">
        <f ca="1">SUM(F8:OFFSET(F6,MATCH("PROYECTOS",$A$8:$A$50,0),0))</f>
        <v>0.95732918785919185</v>
      </c>
      <c r="G7" s="38">
        <f ca="1">SUM(G8:OFFSET(G6,MATCH("PROYECTOS",$A$8:$A$50,0),0))</f>
        <v>0.32683479785919189</v>
      </c>
      <c r="H7" s="38">
        <f ca="1">SUM(H8:OFFSET(H6,MATCH("PROYECTOS",$A$8:$A$50,0),0))</f>
        <v>0.28903459999999997</v>
      </c>
      <c r="I7" s="38">
        <f ca="1">SUM(I8:OFFSET(I6,MATCH("PROYECTOS",$A$8:$A$50,0),0))</f>
        <v>0.34145979000000004</v>
      </c>
      <c r="J7" s="39">
        <f ca="1">IFERROR(G7/E7,0)</f>
        <v>4.1784007334587134E-2</v>
      </c>
      <c r="K7" s="39">
        <f ca="1">IFERROR(SUM(G7,H7)/E7,0)</f>
        <v>7.8735470047417738E-2</v>
      </c>
      <c r="L7" s="40">
        <f ca="1">IFERROR(SUM(G7,H7,I7)/E7,0)</f>
        <v>0.12238920111669446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2.9099999999999993</v>
      </c>
      <c r="E8" s="21">
        <v>2.9612779999999992</v>
      </c>
      <c r="F8" s="21">
        <f t="shared" ref="F8:F10" si="0">SUM(G8,H8,I8)</f>
        <v>0.44437271242559573</v>
      </c>
      <c r="G8" s="21">
        <v>0.16508127242559567</v>
      </c>
      <c r="H8" s="21">
        <v>0.11409983</v>
      </c>
      <c r="I8" s="21">
        <v>0.16519161000000004</v>
      </c>
      <c r="J8" s="22">
        <f t="shared" ref="J8:J11" si="1">IFERROR(G8/E8,0)</f>
        <v>5.5746631159112964E-2</v>
      </c>
      <c r="K8" s="22">
        <f t="shared" ref="K8:K11" si="2">IFERROR(SUM(G8,H8)/E8,0)</f>
        <v>9.4277235175351914E-2</v>
      </c>
      <c r="L8" s="23">
        <f t="shared" ref="L8:L11" si="3">IFERROR(SUM(G8,H8,I8)/E8,0)</f>
        <v>0.15006112645472525</v>
      </c>
      <c r="M8" s="4"/>
    </row>
    <row r="9" spans="1:13" ht="25.5" x14ac:dyDescent="0.25">
      <c r="A9" s="17"/>
      <c r="B9" s="19">
        <v>3000597</v>
      </c>
      <c r="C9" s="19" t="s">
        <v>947</v>
      </c>
      <c r="D9" s="20">
        <v>2.9865560000000002</v>
      </c>
      <c r="E9" s="21">
        <v>3.8167840000000002</v>
      </c>
      <c r="F9" s="21">
        <f t="shared" si="0"/>
        <v>0.37899590687460583</v>
      </c>
      <c r="G9" s="21">
        <v>0.11017234687460586</v>
      </c>
      <c r="H9" s="21">
        <v>0.13064761</v>
      </c>
      <c r="I9" s="21">
        <v>0.13817594999999999</v>
      </c>
      <c r="J9" s="22">
        <f t="shared" si="1"/>
        <v>2.8865229699822116E-2</v>
      </c>
      <c r="K9" s="22">
        <f t="shared" si="2"/>
        <v>6.3094992243366621E-2</v>
      </c>
      <c r="L9" s="23">
        <f t="shared" si="3"/>
        <v>9.9297184979450184E-2</v>
      </c>
      <c r="M9" s="4"/>
    </row>
    <row r="10" spans="1:13" ht="38.25" x14ac:dyDescent="0.25">
      <c r="A10" s="17"/>
      <c r="B10" s="19">
        <v>3000598</v>
      </c>
      <c r="C10" s="19" t="s">
        <v>948</v>
      </c>
      <c r="D10" s="20">
        <v>0.42085999999999996</v>
      </c>
      <c r="E10" s="21">
        <v>1.0439450000000001</v>
      </c>
      <c r="F10" s="21">
        <f t="shared" si="0"/>
        <v>0.13396056855899036</v>
      </c>
      <c r="G10" s="21">
        <v>5.1581178558990359E-2</v>
      </c>
      <c r="H10" s="21">
        <v>4.4287160000000006E-2</v>
      </c>
      <c r="I10" s="21">
        <v>3.8092230000000005E-2</v>
      </c>
      <c r="J10" s="22">
        <f t="shared" si="1"/>
        <v>4.9409862166101041E-2</v>
      </c>
      <c r="K10" s="22">
        <f t="shared" si="2"/>
        <v>9.1832748429266253E-2</v>
      </c>
      <c r="L10" s="23">
        <f t="shared" si="3"/>
        <v>0.12832148107322736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0.43938499999999969</v>
      </c>
      <c r="E11" s="45">
        <f t="shared" ref="E11:I11" ca="1" si="4">OFFSET(E11,-MATCH("PROYECTOS",$A$8:$A$50,0)-1,0)-(OFFSET(E11,-MATCH("PROYECTOS",$A$8:$A$50,0),0))</f>
        <v>5.2100939999999998</v>
      </c>
      <c r="F11" s="45">
        <f t="shared" ca="1" si="4"/>
        <v>0.94107378999999991</v>
      </c>
      <c r="G11" s="45">
        <f t="shared" ca="1" si="4"/>
        <v>0</v>
      </c>
      <c r="H11" s="45">
        <f t="shared" ca="1" si="4"/>
        <v>0</v>
      </c>
      <c r="I11" s="45">
        <f t="shared" ca="1" si="4"/>
        <v>0.94107378999999991</v>
      </c>
      <c r="J11" s="46">
        <f t="shared" ca="1" si="1"/>
        <v>0</v>
      </c>
      <c r="K11" s="46">
        <f t="shared" ca="1" si="2"/>
        <v>0</v>
      </c>
      <c r="L11" s="47">
        <f t="shared" ca="1" si="3"/>
        <v>0.18062510772358426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958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90"/>
      <c r="B16" s="91"/>
      <c r="C16" s="91"/>
      <c r="D16" s="93"/>
    </row>
    <row r="17" spans="1:4" x14ac:dyDescent="0.25">
      <c r="A17" s="17"/>
      <c r="B17" s="19">
        <v>3000001</v>
      </c>
      <c r="C17" s="19" t="s">
        <v>275</v>
      </c>
      <c r="D17" s="23">
        <v>0.15006112645472525</v>
      </c>
    </row>
    <row r="18" spans="1:4" ht="25.5" x14ac:dyDescent="0.25">
      <c r="A18" s="17"/>
      <c r="B18" s="19">
        <v>3000597</v>
      </c>
      <c r="C18" s="19" t="s">
        <v>947</v>
      </c>
      <c r="D18" s="23">
        <v>9.9297184979450184E-2</v>
      </c>
    </row>
    <row r="19" spans="1:4" ht="39" thickBot="1" x14ac:dyDescent="0.3">
      <c r="A19" s="24"/>
      <c r="B19" s="26">
        <v>3000598</v>
      </c>
      <c r="C19" s="26" t="s">
        <v>948</v>
      </c>
      <c r="D19" s="30">
        <v>0.12832148107322736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workbookViewId="0">
      <selection activeCell="A16" sqref="A16:XFD3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60</v>
      </c>
      <c r="B1" s="49" t="s">
        <v>37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946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6.7568009999999994</v>
      </c>
      <c r="I6" s="14">
        <v>13.032100999999999</v>
      </c>
      <c r="J6" s="14">
        <v>1.8984029778591918</v>
      </c>
      <c r="K6" s="14">
        <v>0.32683479785919189</v>
      </c>
      <c r="L6" s="14">
        <v>0.28903460000000003</v>
      </c>
      <c r="M6" s="14">
        <v>1.28253358</v>
      </c>
      <c r="N6" s="15">
        <v>2.5079210010664581E-2</v>
      </c>
      <c r="O6" s="15">
        <v>4.7257874832246312E-2</v>
      </c>
      <c r="P6" s="16">
        <v>0.14567129105730472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SUM(H8:OFFSET(H6,MATCH("PROYECTOS",$A$8:$A$35,0),0))</f>
        <v>6.3174159999999997</v>
      </c>
      <c r="I7" s="38">
        <f ca="1">SUM(I8:OFFSET(I6,MATCH("PROYECTOS",$A$8:$A$35,0),0))</f>
        <v>7.8220069999999993</v>
      </c>
      <c r="J7" s="38">
        <f ca="1">SUM(J8:OFFSET(J6,MATCH("PROYECTOS",$A$8:$A$35,0),0))</f>
        <v>0.95732918785919185</v>
      </c>
      <c r="K7" s="38">
        <f ca="1">SUM(K8:OFFSET(K6,MATCH("PROYECTOS",$A$8:$A$35,0),0))</f>
        <v>0.32683479785919189</v>
      </c>
      <c r="L7" s="38">
        <f ca="1">SUM(L8:OFFSET(L6,MATCH("PROYECTOS",$A$8:$A$35,0),0))</f>
        <v>0.28903460000000003</v>
      </c>
      <c r="M7" s="38">
        <f ca="1">SUM(M8:OFFSET(M6,MATCH("PROYECTOS",$A$8:$A$35,0),0))</f>
        <v>0.34145979000000004</v>
      </c>
      <c r="N7" s="39">
        <f ca="1">IFERROR(K7/I7,0)</f>
        <v>4.1784007334587134E-2</v>
      </c>
      <c r="O7" s="39">
        <f ca="1">IFERROR(SUM(K7,L7)/I7,0)</f>
        <v>7.8735470047417752E-2</v>
      </c>
      <c r="P7" s="40">
        <f ca="1">IFERROR(SUM(K7,L7,M7)/I7,0)</f>
        <v>0.12238920111669448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2.9099999999999993</v>
      </c>
      <c r="I8" s="21">
        <v>2.9612779999999992</v>
      </c>
      <c r="J8" s="21">
        <f t="shared" ref="J8:J15" si="0">SUM(K8,L8,M8)</f>
        <v>0.44437271242559573</v>
      </c>
      <c r="K8" s="21">
        <v>0.16508127242559567</v>
      </c>
      <c r="L8" s="21">
        <v>0.11409983</v>
      </c>
      <c r="M8" s="21">
        <v>0.16519161000000004</v>
      </c>
      <c r="N8" s="22">
        <f t="shared" ref="N8:N16" si="1">IFERROR(K8/I8,0)</f>
        <v>5.5746631159112964E-2</v>
      </c>
      <c r="O8" s="22">
        <f t="shared" ref="O8:O16" si="2">IFERROR(SUM(K8,L8)/I8,0)</f>
        <v>9.4277235175351914E-2</v>
      </c>
      <c r="P8" s="23">
        <f t="shared" ref="P8:P16" si="3">IFERROR(SUM(K8,L8,M8)/I8,0)</f>
        <v>0.15006112645472525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5005053</v>
      </c>
      <c r="C9" s="19" t="s">
        <v>949</v>
      </c>
      <c r="D9" s="68">
        <v>3000597</v>
      </c>
      <c r="E9" s="19" t="s">
        <v>947</v>
      </c>
      <c r="F9" s="69">
        <v>59</v>
      </c>
      <c r="G9" s="19" t="s">
        <v>577</v>
      </c>
      <c r="H9" s="20">
        <v>2.3008359999999999</v>
      </c>
      <c r="I9" s="21">
        <v>1.3302839999999998</v>
      </c>
      <c r="J9" s="21">
        <f t="shared" si="0"/>
        <v>0.18218805043412448</v>
      </c>
      <c r="K9" s="21">
        <v>4.385135043412447E-2</v>
      </c>
      <c r="L9" s="21">
        <v>4.8778350000000005E-2</v>
      </c>
      <c r="M9" s="21">
        <v>8.9558350000000009E-2</v>
      </c>
      <c r="N9" s="22">
        <f t="shared" si="1"/>
        <v>3.2963901267792799E-2</v>
      </c>
      <c r="O9" s="22">
        <f t="shared" si="2"/>
        <v>6.963152261782031E-2</v>
      </c>
      <c r="P9" s="23">
        <f t="shared" si="3"/>
        <v>0.13695425220037563</v>
      </c>
      <c r="Q9" s="70">
        <v>0</v>
      </c>
      <c r="R9" s="21">
        <v>0</v>
      </c>
      <c r="S9" s="23">
        <f t="shared" ref="S9:S15" si="4">IFERROR(R9/Q9,0)</f>
        <v>0</v>
      </c>
    </row>
    <row r="10" spans="1:19" ht="25.5" x14ac:dyDescent="0.25">
      <c r="A10" s="17"/>
      <c r="B10" s="19">
        <v>5005054</v>
      </c>
      <c r="C10" s="19" t="s">
        <v>950</v>
      </c>
      <c r="D10" s="68">
        <v>3000597</v>
      </c>
      <c r="E10" s="19" t="s">
        <v>947</v>
      </c>
      <c r="F10" s="69">
        <v>59</v>
      </c>
      <c r="G10" s="19" t="s">
        <v>577</v>
      </c>
      <c r="H10" s="20">
        <v>0.35199999999999998</v>
      </c>
      <c r="I10" s="21">
        <v>0.35199999999999998</v>
      </c>
      <c r="J10" s="21">
        <f t="shared" si="0"/>
        <v>0</v>
      </c>
      <c r="K10" s="21">
        <v>0</v>
      </c>
      <c r="L10" s="21">
        <v>0</v>
      </c>
      <c r="M10" s="21">
        <v>0</v>
      </c>
      <c r="N10" s="22">
        <f t="shared" si="1"/>
        <v>0</v>
      </c>
      <c r="O10" s="22">
        <f t="shared" si="2"/>
        <v>0</v>
      </c>
      <c r="P10" s="23">
        <f t="shared" si="3"/>
        <v>0</v>
      </c>
      <c r="Q10" s="70">
        <v>0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5005055</v>
      </c>
      <c r="C11" s="19" t="s">
        <v>951</v>
      </c>
      <c r="D11" s="68">
        <v>3000597</v>
      </c>
      <c r="E11" s="19" t="s">
        <v>947</v>
      </c>
      <c r="F11" s="69">
        <v>46</v>
      </c>
      <c r="G11" s="19" t="s">
        <v>736</v>
      </c>
      <c r="H11" s="20">
        <v>4.1251999999999997E-2</v>
      </c>
      <c r="I11" s="21">
        <v>1.8420320000000001</v>
      </c>
      <c r="J11" s="21">
        <f t="shared" si="0"/>
        <v>0.19680785644048138</v>
      </c>
      <c r="K11" s="21">
        <v>6.6320996440481395E-2</v>
      </c>
      <c r="L11" s="21">
        <v>8.1869259999999999E-2</v>
      </c>
      <c r="M11" s="21">
        <v>4.8617599999999997E-2</v>
      </c>
      <c r="N11" s="22">
        <f t="shared" si="1"/>
        <v>3.6004258579916848E-2</v>
      </c>
      <c r="O11" s="22">
        <f t="shared" si="2"/>
        <v>8.0449338795678574E-2</v>
      </c>
      <c r="P11" s="23">
        <f t="shared" si="3"/>
        <v>0.10684279992990424</v>
      </c>
      <c r="Q11" s="70">
        <v>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5005056</v>
      </c>
      <c r="C12" s="19" t="s">
        <v>952</v>
      </c>
      <c r="D12" s="68">
        <v>3000597</v>
      </c>
      <c r="E12" s="19" t="s">
        <v>947</v>
      </c>
      <c r="F12" s="69">
        <v>59</v>
      </c>
      <c r="G12" s="19" t="s">
        <v>577</v>
      </c>
      <c r="H12" s="20">
        <v>0.29246800000000001</v>
      </c>
      <c r="I12" s="21">
        <v>0.29246800000000001</v>
      </c>
      <c r="J12" s="21">
        <f t="shared" si="0"/>
        <v>0</v>
      </c>
      <c r="K12" s="21">
        <v>0</v>
      </c>
      <c r="L12" s="21">
        <v>0</v>
      </c>
      <c r="M12" s="21">
        <v>0</v>
      </c>
      <c r="N12" s="22">
        <f t="shared" si="1"/>
        <v>0</v>
      </c>
      <c r="O12" s="22">
        <f t="shared" si="2"/>
        <v>0</v>
      </c>
      <c r="P12" s="23">
        <f t="shared" si="3"/>
        <v>0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5005057</v>
      </c>
      <c r="C13" s="19" t="s">
        <v>953</v>
      </c>
      <c r="D13" s="68">
        <v>3000598</v>
      </c>
      <c r="E13" s="19" t="s">
        <v>948</v>
      </c>
      <c r="F13" s="69">
        <v>59</v>
      </c>
      <c r="G13" s="19" t="s">
        <v>577</v>
      </c>
      <c r="H13" s="20">
        <v>0.14035999999999998</v>
      </c>
      <c r="I13" s="21">
        <v>0.76344500000000015</v>
      </c>
      <c r="J13" s="21">
        <f t="shared" si="0"/>
        <v>0.13396056855899036</v>
      </c>
      <c r="K13" s="21">
        <v>5.1581178558990359E-2</v>
      </c>
      <c r="L13" s="21">
        <v>4.4287160000000006E-2</v>
      </c>
      <c r="M13" s="21">
        <v>3.8092230000000005E-2</v>
      </c>
      <c r="N13" s="22">
        <f t="shared" si="1"/>
        <v>6.7563712590940211E-2</v>
      </c>
      <c r="O13" s="22">
        <f t="shared" si="2"/>
        <v>0.12557334000352396</v>
      </c>
      <c r="P13" s="23">
        <f t="shared" si="3"/>
        <v>0.17546852564230603</v>
      </c>
      <c r="Q13" s="70">
        <v>0</v>
      </c>
      <c r="R13" s="21">
        <v>0</v>
      </c>
      <c r="S13" s="23">
        <f t="shared" si="4"/>
        <v>0</v>
      </c>
    </row>
    <row r="14" spans="1:19" ht="51" x14ac:dyDescent="0.25">
      <c r="A14" s="17"/>
      <c r="B14" s="19">
        <v>5005058</v>
      </c>
      <c r="C14" s="19" t="s">
        <v>954</v>
      </c>
      <c r="D14" s="68">
        <v>3000598</v>
      </c>
      <c r="E14" s="19" t="s">
        <v>948</v>
      </c>
      <c r="F14" s="69">
        <v>36</v>
      </c>
      <c r="G14" s="19" t="s">
        <v>533</v>
      </c>
      <c r="H14" s="20">
        <v>4.3999999999999997E-2</v>
      </c>
      <c r="I14" s="21">
        <v>4.3999999999999997E-2</v>
      </c>
      <c r="J14" s="21">
        <f t="shared" si="0"/>
        <v>0</v>
      </c>
      <c r="K14" s="21">
        <v>0</v>
      </c>
      <c r="L14" s="21">
        <v>0</v>
      </c>
      <c r="M14" s="21">
        <v>0</v>
      </c>
      <c r="N14" s="22">
        <f t="shared" si="1"/>
        <v>0</v>
      </c>
      <c r="O14" s="22">
        <f t="shared" si="2"/>
        <v>0</v>
      </c>
      <c r="P14" s="23">
        <f t="shared" si="3"/>
        <v>0</v>
      </c>
      <c r="Q14" s="70">
        <v>0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5005059</v>
      </c>
      <c r="C15" s="19" t="s">
        <v>955</v>
      </c>
      <c r="D15" s="68">
        <v>3000598</v>
      </c>
      <c r="E15" s="19" t="s">
        <v>948</v>
      </c>
      <c r="F15" s="69">
        <v>487</v>
      </c>
      <c r="G15" s="19" t="s">
        <v>956</v>
      </c>
      <c r="H15" s="20">
        <v>0.23649999999999999</v>
      </c>
      <c r="I15" s="21">
        <v>0.23649999999999999</v>
      </c>
      <c r="J15" s="21">
        <f t="shared" si="0"/>
        <v>0</v>
      </c>
      <c r="K15" s="21">
        <v>0</v>
      </c>
      <c r="L15" s="21">
        <v>0</v>
      </c>
      <c r="M15" s="21">
        <v>0</v>
      </c>
      <c r="N15" s="22">
        <f t="shared" si="1"/>
        <v>0</v>
      </c>
      <c r="O15" s="22">
        <f t="shared" si="2"/>
        <v>0</v>
      </c>
      <c r="P15" s="23">
        <f t="shared" si="3"/>
        <v>0</v>
      </c>
      <c r="Q15" s="70">
        <v>0</v>
      </c>
      <c r="R15" s="21">
        <v>0</v>
      </c>
      <c r="S15" s="23">
        <f t="shared" si="4"/>
        <v>0</v>
      </c>
    </row>
    <row r="16" spans="1:19" ht="15.75" thickBot="1" x14ac:dyDescent="0.3">
      <c r="A16" s="41" t="s">
        <v>293</v>
      </c>
      <c r="B16" s="43"/>
      <c r="C16" s="43"/>
      <c r="D16" s="65"/>
      <c r="E16" s="43"/>
      <c r="F16" s="66"/>
      <c r="G16" s="43"/>
      <c r="H16" s="44">
        <f t="shared" ref="H16:M16" ca="1" si="5">OFFSET(H16,-MATCH("PROYECTOS",$A$8:$A$35,0)-1,0)-(OFFSET(H16,-MATCH("PROYECTOS",$A$8:$A$35,0),0))</f>
        <v>0.43938499999999969</v>
      </c>
      <c r="I16" s="45">
        <f t="shared" ca="1" si="5"/>
        <v>5.2100939999999998</v>
      </c>
      <c r="J16" s="45">
        <f t="shared" ca="1" si="5"/>
        <v>0.94107378999999991</v>
      </c>
      <c r="K16" s="45">
        <f t="shared" ca="1" si="5"/>
        <v>0</v>
      </c>
      <c r="L16" s="45">
        <f t="shared" ca="1" si="5"/>
        <v>0</v>
      </c>
      <c r="M16" s="45">
        <f t="shared" ca="1" si="5"/>
        <v>0.94107378999999991</v>
      </c>
      <c r="N16" s="46">
        <f t="shared" ca="1" si="1"/>
        <v>0</v>
      </c>
      <c r="O16" s="46">
        <f t="shared" ca="1" si="2"/>
        <v>0</v>
      </c>
      <c r="P16" s="47">
        <f t="shared" ca="1" si="3"/>
        <v>0.18062510772358426</v>
      </c>
      <c r="Q16" s="67"/>
      <c r="R16" s="45"/>
      <c r="S16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topLeftCell="A11" workbookViewId="0">
      <selection activeCell="A35" sqref="A35:L35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61</v>
      </c>
      <c r="B1" s="50" t="s">
        <v>38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959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8533.6599669999996</v>
      </c>
      <c r="E6" s="14">
        <v>8981.3227379999971</v>
      </c>
      <c r="F6" s="14">
        <v>1502.2986778992595</v>
      </c>
      <c r="G6" s="14">
        <v>470.98162205925911</v>
      </c>
      <c r="H6" s="14">
        <v>553.68954484999995</v>
      </c>
      <c r="I6" s="14">
        <v>477.62751099000008</v>
      </c>
      <c r="J6" s="15">
        <v>5.2440117764228064E-2</v>
      </c>
      <c r="K6" s="15">
        <v>0.11408911546779997</v>
      </c>
      <c r="L6" s="16">
        <v>0.16726920095444625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6566.8053720000062</v>
      </c>
      <c r="E7" s="38">
        <f ca="1">SUM(E8:OFFSET(E6,MATCH("GOBIERNOS REGIONALES",$A$8:$A$50,0),0))</f>
        <v>6743.3879180000058</v>
      </c>
      <c r="F7" s="38">
        <f ca="1">SUM(F8:OFFSET(F6,MATCH("GOBIERNOS REGIONALES",$A$8:$A$50,0),0))</f>
        <v>1291.6619464283701</v>
      </c>
      <c r="G7" s="38">
        <f ca="1">SUM(G8:OFFSET(G6,MATCH("GOBIERNOS REGIONALES",$A$8:$A$50,0),0))</f>
        <v>450.22302859836964</v>
      </c>
      <c r="H7" s="38">
        <f ca="1">SUM(H8:OFFSET(H6,MATCH("GOBIERNOS REGIONALES",$A$8:$A$50,0),0))</f>
        <v>479.8341836700003</v>
      </c>
      <c r="I7" s="38">
        <f ca="1">SUM(I8:OFFSET(I6,MATCH("GOBIERNOS REGIONALES",$A$8:$A$50,0),0))</f>
        <v>361.60473416000031</v>
      </c>
      <c r="J7" s="39">
        <f ca="1">IFERROR(G7/E7,0)</f>
        <v>6.6765108884897048E-2</v>
      </c>
      <c r="K7" s="39">
        <f ca="1">IFERROR(SUM(G7,H7)/E7,0)</f>
        <v>0.13792135697633304</v>
      </c>
      <c r="L7" s="40">
        <f ca="1">IFERROR(SUM(G7,H7,I7)/E7,0)</f>
        <v>0.19154495665013724</v>
      </c>
      <c r="M7" s="4"/>
    </row>
    <row r="8" spans="1:13" ht="25.5" x14ac:dyDescent="0.25">
      <c r="A8" s="17"/>
      <c r="B8" s="18">
        <v>36</v>
      </c>
      <c r="C8" s="19" t="s">
        <v>123</v>
      </c>
      <c r="D8" s="20">
        <v>6492.4721290000061</v>
      </c>
      <c r="E8" s="21">
        <v>6662.8006040000055</v>
      </c>
      <c r="F8" s="21">
        <f t="shared" ref="F8:F36" si="0">SUM(G8,H8,I8)</f>
        <v>1283.2456591290097</v>
      </c>
      <c r="G8" s="21">
        <v>447.97080243900928</v>
      </c>
      <c r="H8" s="21">
        <v>477.15503375000031</v>
      </c>
      <c r="I8" s="21">
        <v>358.11982294000029</v>
      </c>
      <c r="J8" s="22">
        <f t="shared" ref="J8:J36" si="1">IFERROR(G8/E8,0)</f>
        <v>6.7234610348397714E-2</v>
      </c>
      <c r="K8" s="22">
        <f t="shared" ref="K8:K36" si="2">IFERROR(SUM(G8,H8)/E8,0)</f>
        <v>0.13884939549798492</v>
      </c>
      <c r="L8" s="23">
        <f t="shared" ref="L8:L36" si="3">IFERROR(SUM(G8,H8,I8)/E8,0)</f>
        <v>0.19259853857229564</v>
      </c>
      <c r="M8" s="4"/>
    </row>
    <row r="9" spans="1:13" ht="38.25" x14ac:dyDescent="0.25">
      <c r="A9" s="17"/>
      <c r="B9" s="18">
        <v>202</v>
      </c>
      <c r="C9" s="19" t="s">
        <v>153</v>
      </c>
      <c r="D9" s="20">
        <v>74.333243000000024</v>
      </c>
      <c r="E9" s="21">
        <v>80.587314000000006</v>
      </c>
      <c r="F9" s="21">
        <f t="shared" si="0"/>
        <v>8.4162872993603628</v>
      </c>
      <c r="G9" s="21">
        <v>2.2522261593603616</v>
      </c>
      <c r="H9" s="21">
        <v>2.67914992</v>
      </c>
      <c r="I9" s="21">
        <v>3.4849112200000012</v>
      </c>
      <c r="J9" s="22">
        <f t="shared" si="1"/>
        <v>2.7947651405286465E-2</v>
      </c>
      <c r="K9" s="22">
        <f t="shared" si="2"/>
        <v>6.1192957484106761E-2</v>
      </c>
      <c r="L9" s="23">
        <f t="shared" si="3"/>
        <v>0.10443687575144101</v>
      </c>
      <c r="M9" s="4"/>
    </row>
    <row r="10" spans="1:13" x14ac:dyDescent="0.25">
      <c r="A10" s="34" t="s">
        <v>205</v>
      </c>
      <c r="B10" s="57"/>
      <c r="C10" s="36"/>
      <c r="D10" s="37">
        <f ca="1">SUM(D11:OFFSET(D9,(MATCH("GOBIERNOS LOCALES",$A$8:$A$50,0)-MATCH("GOBIERNOS REGIONALES",$A$8:$A$50,0)),0))</f>
        <v>915.02964900000006</v>
      </c>
      <c r="E10" s="38">
        <f ca="1">SUM(E11:OFFSET(E9,(MATCH("GOBIERNOS LOCALES",$A$8:$A$50,0)-MATCH("GOBIERNOS REGIONALES",$A$8:$A$50,0)),0))</f>
        <v>954.04117499999995</v>
      </c>
      <c r="F10" s="38">
        <f ca="1">SUM(F11:OFFSET(F9,(MATCH("GOBIERNOS LOCALES",$A$8:$A$50,0)-MATCH("GOBIERNOS REGIONALES",$A$8:$A$50,0)),0))</f>
        <v>109.53810030262939</v>
      </c>
      <c r="G10" s="38">
        <f ca="1">SUM(G11:OFFSET(G9,(MATCH("GOBIERNOS LOCALES",$A$8:$A$50,0)-MATCH("GOBIERNOS REGIONALES",$A$8:$A$50,0)),0))</f>
        <v>14.273619132629392</v>
      </c>
      <c r="H10" s="38">
        <f ca="1">SUM(H11:OFFSET(H9,(MATCH("GOBIERNOS LOCALES",$A$8:$A$50,0)-MATCH("GOBIERNOS REGIONALES",$A$8:$A$50,0)),0))</f>
        <v>38.044132660000002</v>
      </c>
      <c r="I10" s="38">
        <f ca="1">SUM(I11:OFFSET(I9,(MATCH("GOBIERNOS LOCALES",$A$8:$A$50,0)-MATCH("GOBIERNOS REGIONALES",$A$8:$A$50,0)),0))</f>
        <v>57.220348510000022</v>
      </c>
      <c r="J10" s="39">
        <f t="shared" ca="1" si="1"/>
        <v>1.4961219187032878E-2</v>
      </c>
      <c r="K10" s="39">
        <f t="shared" ca="1" si="2"/>
        <v>5.4838043853431585E-2</v>
      </c>
      <c r="L10" s="40">
        <f t="shared" ca="1" si="3"/>
        <v>0.114814856185457</v>
      </c>
      <c r="M10" s="4"/>
    </row>
    <row r="11" spans="1:13" x14ac:dyDescent="0.25">
      <c r="A11" s="17"/>
      <c r="B11" s="18">
        <v>440</v>
      </c>
      <c r="C11" s="19" t="s">
        <v>206</v>
      </c>
      <c r="D11" s="20">
        <v>25.666318000000004</v>
      </c>
      <c r="E11" s="21">
        <v>34.936799000000008</v>
      </c>
      <c r="F11" s="21">
        <f t="shared" si="0"/>
        <v>11.681415459907143</v>
      </c>
      <c r="G11" s="21">
        <v>6.0229999071452767E-3</v>
      </c>
      <c r="H11" s="21">
        <v>5.4309568499999994</v>
      </c>
      <c r="I11" s="21">
        <v>6.2444356099999991</v>
      </c>
      <c r="J11" s="22">
        <f t="shared" si="1"/>
        <v>1.7239701631352304E-4</v>
      </c>
      <c r="K11" s="22">
        <f t="shared" si="2"/>
        <v>0.15562329708303108</v>
      </c>
      <c r="L11" s="23">
        <f t="shared" si="3"/>
        <v>0.33435849288617253</v>
      </c>
      <c r="M11" s="4"/>
    </row>
    <row r="12" spans="1:13" x14ac:dyDescent="0.25">
      <c r="A12" s="17"/>
      <c r="B12" s="18">
        <v>441</v>
      </c>
      <c r="C12" s="19" t="s">
        <v>207</v>
      </c>
      <c r="D12" s="20">
        <v>7.0194640000000001</v>
      </c>
      <c r="E12" s="21">
        <v>12.004459000000001</v>
      </c>
      <c r="F12" s="21">
        <f t="shared" si="0"/>
        <v>9.3705950358951393E-2</v>
      </c>
      <c r="G12" s="21">
        <v>3.744012035895139E-2</v>
      </c>
      <c r="H12" s="21">
        <v>3.0212710000000004E-2</v>
      </c>
      <c r="I12" s="21">
        <v>2.6053119999999999E-2</v>
      </c>
      <c r="J12" s="22">
        <f t="shared" si="1"/>
        <v>3.1188511168184579E-3</v>
      </c>
      <c r="K12" s="22">
        <f t="shared" si="2"/>
        <v>5.6356417526980092E-3</v>
      </c>
      <c r="L12" s="23">
        <f t="shared" si="3"/>
        <v>7.805928643594133E-3</v>
      </c>
      <c r="M12" s="4"/>
    </row>
    <row r="13" spans="1:13" x14ac:dyDescent="0.25">
      <c r="A13" s="17"/>
      <c r="B13" s="18">
        <v>442</v>
      </c>
      <c r="C13" s="19" t="s">
        <v>208</v>
      </c>
      <c r="D13" s="20">
        <v>15.732501000000001</v>
      </c>
      <c r="E13" s="21">
        <v>16.444162000000002</v>
      </c>
      <c r="F13" s="21">
        <f t="shared" si="0"/>
        <v>0.90490849020867492</v>
      </c>
      <c r="G13" s="21">
        <v>0.21802979020867497</v>
      </c>
      <c r="H13" s="21">
        <v>0.13821526999999997</v>
      </c>
      <c r="I13" s="21">
        <v>0.54866342999999995</v>
      </c>
      <c r="J13" s="22">
        <f t="shared" si="1"/>
        <v>1.3258796052281347E-2</v>
      </c>
      <c r="K13" s="22">
        <f t="shared" si="2"/>
        <v>2.1663923051151827E-2</v>
      </c>
      <c r="L13" s="23">
        <f t="shared" si="3"/>
        <v>5.5029164162252522E-2</v>
      </c>
      <c r="M13" s="4"/>
    </row>
    <row r="14" spans="1:13" x14ac:dyDescent="0.25">
      <c r="A14" s="17"/>
      <c r="B14" s="18">
        <v>443</v>
      </c>
      <c r="C14" s="19" t="s">
        <v>209</v>
      </c>
      <c r="D14" s="20">
        <v>121.10658899999999</v>
      </c>
      <c r="E14" s="21">
        <v>67.474437000000009</v>
      </c>
      <c r="F14" s="21">
        <f t="shared" si="0"/>
        <v>1.8951020411031867</v>
      </c>
      <c r="G14" s="21">
        <v>0.40226618110318668</v>
      </c>
      <c r="H14" s="21">
        <v>0.41496733999999996</v>
      </c>
      <c r="I14" s="21">
        <v>1.07786852</v>
      </c>
      <c r="J14" s="22">
        <f t="shared" si="1"/>
        <v>5.9617567628342961E-3</v>
      </c>
      <c r="K14" s="22">
        <f t="shared" si="2"/>
        <v>1.2111750129951979E-2</v>
      </c>
      <c r="L14" s="23">
        <f t="shared" si="3"/>
        <v>2.8086222358597618E-2</v>
      </c>
      <c r="M14" s="4"/>
    </row>
    <row r="15" spans="1:13" x14ac:dyDescent="0.25">
      <c r="A15" s="17"/>
      <c r="B15" s="18">
        <v>444</v>
      </c>
      <c r="C15" s="19" t="s">
        <v>210</v>
      </c>
      <c r="D15" s="20">
        <v>34.659817000000004</v>
      </c>
      <c r="E15" s="21">
        <v>33.853597000000001</v>
      </c>
      <c r="F15" s="21">
        <f t="shared" si="0"/>
        <v>9.6845101601525876</v>
      </c>
      <c r="G15" s="21">
        <v>2.2043530152586754E-2</v>
      </c>
      <c r="H15" s="21">
        <v>1.88067509</v>
      </c>
      <c r="I15" s="21">
        <v>7.7817915400000013</v>
      </c>
      <c r="J15" s="22">
        <f t="shared" si="1"/>
        <v>6.5114292441617811E-4</v>
      </c>
      <c r="K15" s="22">
        <f t="shared" si="2"/>
        <v>5.6204326534417794E-2</v>
      </c>
      <c r="L15" s="23">
        <f t="shared" si="3"/>
        <v>0.28607034461220138</v>
      </c>
      <c r="M15" s="4"/>
    </row>
    <row r="16" spans="1:13" x14ac:dyDescent="0.25">
      <c r="A16" s="17"/>
      <c r="B16" s="18">
        <v>445</v>
      </c>
      <c r="C16" s="19" t="s">
        <v>211</v>
      </c>
      <c r="D16" s="20">
        <v>12.557455999999998</v>
      </c>
      <c r="E16" s="21">
        <v>17.649795999999995</v>
      </c>
      <c r="F16" s="21">
        <f t="shared" si="0"/>
        <v>2.6432743058666852</v>
      </c>
      <c r="G16" s="21">
        <v>1.0562835558666848</v>
      </c>
      <c r="H16" s="21">
        <v>0.38890551000000007</v>
      </c>
      <c r="I16" s="21">
        <v>1.1980852400000004</v>
      </c>
      <c r="J16" s="22">
        <f t="shared" si="1"/>
        <v>5.9846785530364488E-2</v>
      </c>
      <c r="K16" s="22">
        <f t="shared" si="2"/>
        <v>8.1881346723026438E-2</v>
      </c>
      <c r="L16" s="23">
        <f t="shared" si="3"/>
        <v>0.14976231486566111</v>
      </c>
      <c r="M16" s="4"/>
    </row>
    <row r="17" spans="1:13" x14ac:dyDescent="0.25">
      <c r="A17" s="17"/>
      <c r="B17" s="18">
        <v>446</v>
      </c>
      <c r="C17" s="19" t="s">
        <v>212</v>
      </c>
      <c r="D17" s="20">
        <v>116.05076300000002</v>
      </c>
      <c r="E17" s="21">
        <v>173.67511300000007</v>
      </c>
      <c r="F17" s="21">
        <f t="shared" si="0"/>
        <v>3.5200671205802361</v>
      </c>
      <c r="G17" s="21">
        <v>8.3981840580236167E-2</v>
      </c>
      <c r="H17" s="21">
        <v>1.1153131699999999</v>
      </c>
      <c r="I17" s="21">
        <v>2.3207721100000001</v>
      </c>
      <c r="J17" s="22">
        <f t="shared" si="1"/>
        <v>4.8355713797771434E-4</v>
      </c>
      <c r="K17" s="22">
        <f t="shared" si="2"/>
        <v>6.9053935815215827E-3</v>
      </c>
      <c r="L17" s="23">
        <f t="shared" si="3"/>
        <v>2.0268114756201338E-2</v>
      </c>
      <c r="M17" s="4"/>
    </row>
    <row r="18" spans="1:13" x14ac:dyDescent="0.25">
      <c r="A18" s="17"/>
      <c r="B18" s="18">
        <v>447</v>
      </c>
      <c r="C18" s="19" t="s">
        <v>213</v>
      </c>
      <c r="D18" s="20">
        <v>30.230563000000007</v>
      </c>
      <c r="E18" s="21">
        <v>32.617381999999992</v>
      </c>
      <c r="F18" s="21">
        <f t="shared" si="0"/>
        <v>9.7081093031371495</v>
      </c>
      <c r="G18" s="21">
        <v>0.29816533313714899</v>
      </c>
      <c r="H18" s="21">
        <v>5.8742352800000006</v>
      </c>
      <c r="I18" s="21">
        <v>3.535708689999999</v>
      </c>
      <c r="J18" s="22">
        <f t="shared" si="1"/>
        <v>9.1413018107078317E-3</v>
      </c>
      <c r="K18" s="22">
        <f t="shared" si="2"/>
        <v>0.18923654305355198</v>
      </c>
      <c r="L18" s="23">
        <f t="shared" si="3"/>
        <v>0.29763606727042508</v>
      </c>
      <c r="M18" s="4"/>
    </row>
    <row r="19" spans="1:13" x14ac:dyDescent="0.25">
      <c r="A19" s="17"/>
      <c r="B19" s="18">
        <v>448</v>
      </c>
      <c r="C19" s="19" t="s">
        <v>214</v>
      </c>
      <c r="D19" s="20">
        <v>19.31841</v>
      </c>
      <c r="E19" s="21">
        <v>33.23955500000001</v>
      </c>
      <c r="F19" s="21">
        <f t="shared" si="0"/>
        <v>6.7949580097775995</v>
      </c>
      <c r="G19" s="21">
        <v>1.0493969777598977E-2</v>
      </c>
      <c r="H19" s="21">
        <v>2.11614185</v>
      </c>
      <c r="I19" s="21">
        <v>4.6683221900000005</v>
      </c>
      <c r="J19" s="22">
        <f t="shared" si="1"/>
        <v>3.1570728842786778E-4</v>
      </c>
      <c r="K19" s="22">
        <f t="shared" si="2"/>
        <v>6.3979070110222538E-2</v>
      </c>
      <c r="L19" s="23">
        <f t="shared" si="3"/>
        <v>0.20442385614902478</v>
      </c>
      <c r="M19" s="4"/>
    </row>
    <row r="20" spans="1:13" x14ac:dyDescent="0.25">
      <c r="A20" s="17"/>
      <c r="B20" s="18">
        <v>449</v>
      </c>
      <c r="C20" s="19" t="s">
        <v>215</v>
      </c>
      <c r="D20" s="20">
        <v>3.834225</v>
      </c>
      <c r="E20" s="21">
        <v>11.325353</v>
      </c>
      <c r="F20" s="21">
        <f t="shared" si="0"/>
        <v>1.9652725452042314</v>
      </c>
      <c r="G20" s="21">
        <v>0.41456766520423116</v>
      </c>
      <c r="H20" s="21">
        <v>1.2918307400000002</v>
      </c>
      <c r="I20" s="21">
        <v>0.25887414000000003</v>
      </c>
      <c r="J20" s="22">
        <f t="shared" si="1"/>
        <v>3.6605275367949337E-2</v>
      </c>
      <c r="K20" s="22">
        <f t="shared" si="2"/>
        <v>0.15067065946679378</v>
      </c>
      <c r="L20" s="23">
        <f t="shared" si="3"/>
        <v>0.1735285906941913</v>
      </c>
      <c r="M20" s="4"/>
    </row>
    <row r="21" spans="1:13" x14ac:dyDescent="0.25">
      <c r="A21" s="17"/>
      <c r="B21" s="18">
        <v>450</v>
      </c>
      <c r="C21" s="19" t="s">
        <v>216</v>
      </c>
      <c r="D21" s="20">
        <v>18.304377000000002</v>
      </c>
      <c r="E21" s="21">
        <v>18.866417999999999</v>
      </c>
      <c r="F21" s="21">
        <f t="shared" si="0"/>
        <v>0.61806694911064508</v>
      </c>
      <c r="G21" s="21">
        <v>0.21310195911064511</v>
      </c>
      <c r="H21" s="21">
        <v>0.20392856999999998</v>
      </c>
      <c r="I21" s="21">
        <v>0.20103642000000002</v>
      </c>
      <c r="J21" s="22">
        <f t="shared" si="1"/>
        <v>1.1295305717844538E-2</v>
      </c>
      <c r="K21" s="22">
        <f t="shared" si="2"/>
        <v>2.2104382989428364E-2</v>
      </c>
      <c r="L21" s="23">
        <f t="shared" si="3"/>
        <v>3.2760164070924594E-2</v>
      </c>
      <c r="M21" s="4"/>
    </row>
    <row r="22" spans="1:13" x14ac:dyDescent="0.25">
      <c r="A22" s="17"/>
      <c r="B22" s="18">
        <v>451</v>
      </c>
      <c r="C22" s="19" t="s">
        <v>217</v>
      </c>
      <c r="D22" s="20">
        <v>38.921267999999991</v>
      </c>
      <c r="E22" s="21">
        <v>58.615708999999995</v>
      </c>
      <c r="F22" s="21">
        <f t="shared" si="0"/>
        <v>2.0560636903230032</v>
      </c>
      <c r="G22" s="21">
        <v>5.45592603230034E-2</v>
      </c>
      <c r="H22" s="21">
        <v>0.67345124999999983</v>
      </c>
      <c r="I22" s="21">
        <v>1.3280531800000002</v>
      </c>
      <c r="J22" s="22">
        <f t="shared" si="1"/>
        <v>9.3079587799583564E-4</v>
      </c>
      <c r="K22" s="22">
        <f t="shared" si="2"/>
        <v>1.2420058082433214E-2</v>
      </c>
      <c r="L22" s="23">
        <f t="shared" si="3"/>
        <v>3.507700794548102E-2</v>
      </c>
      <c r="M22" s="4"/>
    </row>
    <row r="23" spans="1:13" x14ac:dyDescent="0.25">
      <c r="A23" s="17"/>
      <c r="B23" s="18">
        <v>452</v>
      </c>
      <c r="C23" s="19" t="s">
        <v>218</v>
      </c>
      <c r="D23" s="20">
        <v>4.4454979999999988</v>
      </c>
      <c r="E23" s="21">
        <v>11.997631</v>
      </c>
      <c r="F23" s="21">
        <f t="shared" si="0"/>
        <v>3.3416772901026262</v>
      </c>
      <c r="G23" s="21">
        <v>1.7765320102625992E-2</v>
      </c>
      <c r="H23" s="21">
        <v>0.87681161000000007</v>
      </c>
      <c r="I23" s="21">
        <v>2.4471003600000003</v>
      </c>
      <c r="J23" s="22">
        <f t="shared" si="1"/>
        <v>1.4807356637844581E-3</v>
      </c>
      <c r="K23" s="22">
        <f t="shared" si="2"/>
        <v>7.4562797447481594E-2</v>
      </c>
      <c r="L23" s="23">
        <f t="shared" si="3"/>
        <v>0.27852809359636299</v>
      </c>
      <c r="M23" s="4"/>
    </row>
    <row r="24" spans="1:13" x14ac:dyDescent="0.25">
      <c r="A24" s="17"/>
      <c r="B24" s="18">
        <v>453</v>
      </c>
      <c r="C24" s="19" t="s">
        <v>219</v>
      </c>
      <c r="D24" s="20">
        <v>14.620632999999998</v>
      </c>
      <c r="E24" s="21">
        <v>26.081780999999996</v>
      </c>
      <c r="F24" s="21">
        <f t="shared" si="0"/>
        <v>7.5144113653670592</v>
      </c>
      <c r="G24" s="21">
        <v>1.4512139653670602</v>
      </c>
      <c r="H24" s="21">
        <v>5.5062763499999994</v>
      </c>
      <c r="I24" s="21">
        <v>0.55692104999999992</v>
      </c>
      <c r="J24" s="22">
        <f t="shared" si="1"/>
        <v>5.5640907550257412E-2</v>
      </c>
      <c r="K24" s="22">
        <f t="shared" si="2"/>
        <v>0.26675671862159495</v>
      </c>
      <c r="L24" s="23">
        <f t="shared" si="3"/>
        <v>0.28810959517553886</v>
      </c>
      <c r="M24" s="4"/>
    </row>
    <row r="25" spans="1:13" x14ac:dyDescent="0.25">
      <c r="A25" s="17"/>
      <c r="B25" s="18">
        <v>454</v>
      </c>
      <c r="C25" s="19" t="s">
        <v>220</v>
      </c>
      <c r="D25" s="20">
        <v>9.9275740000000017</v>
      </c>
      <c r="E25" s="21">
        <v>20.505081999999998</v>
      </c>
      <c r="F25" s="21">
        <f t="shared" si="0"/>
        <v>0.6286894899720471</v>
      </c>
      <c r="G25" s="21">
        <v>4.9079009972047061E-2</v>
      </c>
      <c r="H25" s="21">
        <v>0.13878793</v>
      </c>
      <c r="I25" s="21">
        <v>0.44082255000000004</v>
      </c>
      <c r="J25" s="22">
        <f t="shared" si="1"/>
        <v>2.393504691766025E-3</v>
      </c>
      <c r="K25" s="22">
        <f t="shared" si="2"/>
        <v>9.1619696996113973E-3</v>
      </c>
      <c r="L25" s="23">
        <f t="shared" si="3"/>
        <v>3.0660179265415626E-2</v>
      </c>
      <c r="M25" s="4"/>
    </row>
    <row r="26" spans="1:13" x14ac:dyDescent="0.25">
      <c r="A26" s="17"/>
      <c r="B26" s="18">
        <v>455</v>
      </c>
      <c r="C26" s="19" t="s">
        <v>221</v>
      </c>
      <c r="D26" s="20">
        <v>14.856515</v>
      </c>
      <c r="E26" s="21">
        <v>16.285184999999995</v>
      </c>
      <c r="F26" s="21">
        <f t="shared" si="0"/>
        <v>1.4027647382066672</v>
      </c>
      <c r="G26" s="21">
        <v>0.15146075820666738</v>
      </c>
      <c r="H26" s="21">
        <v>0.49501534000000003</v>
      </c>
      <c r="I26" s="21">
        <v>0.75628863999999996</v>
      </c>
      <c r="J26" s="22">
        <f t="shared" si="1"/>
        <v>9.3005242621847662E-3</v>
      </c>
      <c r="K26" s="22">
        <f t="shared" si="2"/>
        <v>3.9697190925781167E-2</v>
      </c>
      <c r="L26" s="23">
        <f t="shared" si="3"/>
        <v>8.6137476375409167E-2</v>
      </c>
      <c r="M26" s="4"/>
    </row>
    <row r="27" spans="1:13" x14ac:dyDescent="0.25">
      <c r="A27" s="17"/>
      <c r="B27" s="18">
        <v>456</v>
      </c>
      <c r="C27" s="19" t="s">
        <v>222</v>
      </c>
      <c r="D27" s="20">
        <v>32.448531000000003</v>
      </c>
      <c r="E27" s="21">
        <v>40.439358999999989</v>
      </c>
      <c r="F27" s="21">
        <f t="shared" si="0"/>
        <v>0.19939141983226416</v>
      </c>
      <c r="G27" s="21">
        <v>6.4207499832264148E-2</v>
      </c>
      <c r="H27" s="21">
        <v>7.0210819999999993E-2</v>
      </c>
      <c r="I27" s="21">
        <v>6.4973100000000006E-2</v>
      </c>
      <c r="J27" s="22">
        <f t="shared" si="1"/>
        <v>1.5877477146030966E-3</v>
      </c>
      <c r="K27" s="22">
        <f t="shared" si="2"/>
        <v>3.3239478358760384E-3</v>
      </c>
      <c r="L27" s="23">
        <f t="shared" si="3"/>
        <v>4.930627605453989E-3</v>
      </c>
      <c r="M27" s="4"/>
    </row>
    <row r="28" spans="1:13" x14ac:dyDescent="0.25">
      <c r="A28" s="17"/>
      <c r="B28" s="18">
        <v>457</v>
      </c>
      <c r="C28" s="19" t="s">
        <v>223</v>
      </c>
      <c r="D28" s="20">
        <v>19.622557</v>
      </c>
      <c r="E28" s="21">
        <v>14.870641000000004</v>
      </c>
      <c r="F28" s="21">
        <f t="shared" si="0"/>
        <v>1.7826669491729821</v>
      </c>
      <c r="G28" s="21">
        <v>0.20763852917298209</v>
      </c>
      <c r="H28" s="21">
        <v>0.53304171</v>
      </c>
      <c r="I28" s="21">
        <v>1.04198671</v>
      </c>
      <c r="J28" s="22">
        <f t="shared" si="1"/>
        <v>1.3962984458637797E-2</v>
      </c>
      <c r="K28" s="22">
        <f t="shared" si="2"/>
        <v>4.9808225427066789E-2</v>
      </c>
      <c r="L28" s="23">
        <f t="shared" si="3"/>
        <v>0.11987828562151299</v>
      </c>
      <c r="M28" s="4"/>
    </row>
    <row r="29" spans="1:13" x14ac:dyDescent="0.25">
      <c r="A29" s="17"/>
      <c r="B29" s="18">
        <v>458</v>
      </c>
      <c r="C29" s="19" t="s">
        <v>224</v>
      </c>
      <c r="D29" s="20">
        <v>105.373735</v>
      </c>
      <c r="E29" s="21">
        <v>91.620153999999985</v>
      </c>
      <c r="F29" s="21">
        <f t="shared" si="0"/>
        <v>2.1734931836667997</v>
      </c>
      <c r="G29" s="21">
        <v>0.1368268836667994</v>
      </c>
      <c r="H29" s="21">
        <v>0.79478252000000005</v>
      </c>
      <c r="I29" s="21">
        <v>1.2418837800000002</v>
      </c>
      <c r="J29" s="22">
        <f t="shared" si="1"/>
        <v>1.4934146876330226E-3</v>
      </c>
      <c r="K29" s="22">
        <f t="shared" si="2"/>
        <v>1.0168171117315515E-2</v>
      </c>
      <c r="L29" s="23">
        <f t="shared" si="3"/>
        <v>2.3722871974945599E-2</v>
      </c>
      <c r="M29" s="4"/>
    </row>
    <row r="30" spans="1:13" x14ac:dyDescent="0.25">
      <c r="A30" s="17"/>
      <c r="B30" s="18">
        <v>459</v>
      </c>
      <c r="C30" s="19" t="s">
        <v>225</v>
      </c>
      <c r="D30" s="20">
        <v>85.039577999999992</v>
      </c>
      <c r="E30" s="21">
        <v>93.625508999999994</v>
      </c>
      <c r="F30" s="21">
        <f t="shared" si="0"/>
        <v>10.015694607409959</v>
      </c>
      <c r="G30" s="21">
        <v>7.1195733174099587</v>
      </c>
      <c r="H30" s="21">
        <v>0.84032277000000011</v>
      </c>
      <c r="I30" s="21">
        <v>2.0557985200000002</v>
      </c>
      <c r="J30" s="22">
        <f t="shared" si="1"/>
        <v>7.6043093313489588E-2</v>
      </c>
      <c r="K30" s="22">
        <f t="shared" si="2"/>
        <v>8.501845461165887E-2</v>
      </c>
      <c r="L30" s="23">
        <f t="shared" si="3"/>
        <v>0.10697612984309607</v>
      </c>
      <c r="M30" s="4"/>
    </row>
    <row r="31" spans="1:13" x14ac:dyDescent="0.25">
      <c r="A31" s="17"/>
      <c r="B31" s="18">
        <v>460</v>
      </c>
      <c r="C31" s="19" t="s">
        <v>226</v>
      </c>
      <c r="D31" s="20">
        <v>14.97771</v>
      </c>
      <c r="E31" s="21">
        <v>23.182789</v>
      </c>
      <c r="F31" s="21">
        <f t="shared" si="0"/>
        <v>2.1621591200670869</v>
      </c>
      <c r="G31" s="21">
        <v>8.0222240067087114E-2</v>
      </c>
      <c r="H31" s="21">
        <v>0.56289548</v>
      </c>
      <c r="I31" s="21">
        <v>1.5190413999999999</v>
      </c>
      <c r="J31" s="22">
        <f t="shared" si="1"/>
        <v>3.4604223015223543E-3</v>
      </c>
      <c r="K31" s="22">
        <f t="shared" si="2"/>
        <v>2.7741171265764749E-2</v>
      </c>
      <c r="L31" s="23">
        <f t="shared" si="3"/>
        <v>9.3265703279578949E-2</v>
      </c>
      <c r="M31" s="4"/>
    </row>
    <row r="32" spans="1:13" x14ac:dyDescent="0.25">
      <c r="A32" s="17"/>
      <c r="B32" s="18">
        <v>461</v>
      </c>
      <c r="C32" s="19" t="s">
        <v>227</v>
      </c>
      <c r="D32" s="20">
        <v>25.779995</v>
      </c>
      <c r="E32" s="21">
        <v>39.754666000000007</v>
      </c>
      <c r="F32" s="21">
        <f t="shared" si="0"/>
        <v>5.7783887410396817</v>
      </c>
      <c r="G32" s="21">
        <v>6.8017381039680913E-2</v>
      </c>
      <c r="H32" s="21">
        <v>3.5816409600000005</v>
      </c>
      <c r="I32" s="21">
        <v>2.1287304000000002</v>
      </c>
      <c r="J32" s="22">
        <f t="shared" si="1"/>
        <v>1.710928247760424E-3</v>
      </c>
      <c r="K32" s="22">
        <f t="shared" si="2"/>
        <v>9.1804527826738147E-2</v>
      </c>
      <c r="L32" s="23">
        <f t="shared" si="3"/>
        <v>0.14535120835978552</v>
      </c>
      <c r="M32" s="4"/>
    </row>
    <row r="33" spans="1:13" x14ac:dyDescent="0.25">
      <c r="A33" s="17"/>
      <c r="B33" s="18">
        <v>462</v>
      </c>
      <c r="C33" s="19" t="s">
        <v>228</v>
      </c>
      <c r="D33" s="20">
        <v>44.046073</v>
      </c>
      <c r="E33" s="21">
        <v>43.60132200000001</v>
      </c>
      <c r="F33" s="21">
        <f t="shared" si="0"/>
        <v>13.880582079164689</v>
      </c>
      <c r="G33" s="21">
        <v>0.21898438916468876</v>
      </c>
      <c r="H33" s="21">
        <v>2.9120505800000012</v>
      </c>
      <c r="I33" s="21">
        <v>10.74954711</v>
      </c>
      <c r="J33" s="22">
        <f t="shared" si="1"/>
        <v>5.0224254476662136E-3</v>
      </c>
      <c r="K33" s="22">
        <f t="shared" si="2"/>
        <v>7.1810551275594103E-2</v>
      </c>
      <c r="L33" s="23">
        <f t="shared" si="3"/>
        <v>0.31835232149990056</v>
      </c>
      <c r="M33" s="4"/>
    </row>
    <row r="34" spans="1:13" x14ac:dyDescent="0.25">
      <c r="A34" s="17"/>
      <c r="B34" s="18">
        <v>463</v>
      </c>
      <c r="C34" s="19" t="s">
        <v>229</v>
      </c>
      <c r="D34" s="20">
        <v>10.427686</v>
      </c>
      <c r="E34" s="21">
        <v>20.042463000000001</v>
      </c>
      <c r="F34" s="21">
        <f t="shared" si="0"/>
        <v>8.9100572934228506</v>
      </c>
      <c r="G34" s="21">
        <v>1.8165836334228516</v>
      </c>
      <c r="H34" s="21">
        <v>2.0658829599999997</v>
      </c>
      <c r="I34" s="21">
        <v>5.0275906999999993</v>
      </c>
      <c r="J34" s="22">
        <f t="shared" si="1"/>
        <v>9.0636746263313611E-2</v>
      </c>
      <c r="K34" s="22">
        <f t="shared" si="2"/>
        <v>0.19371204993232874</v>
      </c>
      <c r="L34" s="23">
        <f t="shared" si="3"/>
        <v>0.44455899923192321</v>
      </c>
      <c r="M34" s="4"/>
    </row>
    <row r="35" spans="1:13" x14ac:dyDescent="0.25">
      <c r="A35" s="17"/>
      <c r="B35" s="18">
        <v>464</v>
      </c>
      <c r="C35" s="19" t="s">
        <v>230</v>
      </c>
      <c r="D35" s="20">
        <v>90.061813000000001</v>
      </c>
      <c r="E35" s="21">
        <v>1.3318130000000001</v>
      </c>
      <c r="F35" s="21">
        <f t="shared" si="0"/>
        <v>0.18266999947458507</v>
      </c>
      <c r="G35" s="21">
        <v>7.5089999474585056E-2</v>
      </c>
      <c r="H35" s="21">
        <v>0.10758</v>
      </c>
      <c r="I35" s="21">
        <v>0</v>
      </c>
      <c r="J35" s="22">
        <f t="shared" si="1"/>
        <v>5.6381788940778506E-2</v>
      </c>
      <c r="K35" s="22">
        <f t="shared" si="2"/>
        <v>0.13715889503600359</v>
      </c>
      <c r="L35" s="23">
        <f t="shared" si="3"/>
        <v>0.13715889503600359</v>
      </c>
      <c r="M35" s="4"/>
    </row>
    <row r="36" spans="1:13" ht="15.75" thickBot="1" x14ac:dyDescent="0.3">
      <c r="A36" s="41" t="s">
        <v>232</v>
      </c>
      <c r="B36" s="58"/>
      <c r="C36" s="43"/>
      <c r="D36" s="44">
        <v>1051.8249459999945</v>
      </c>
      <c r="E36" s="45">
        <v>1283.8936449999931</v>
      </c>
      <c r="F36" s="45">
        <f t="shared" si="0"/>
        <v>101.09863116826014</v>
      </c>
      <c r="G36" s="45">
        <v>6.484974328260094</v>
      </c>
      <c r="H36" s="45">
        <v>35.81122852</v>
      </c>
      <c r="I36" s="45">
        <v>58.80242832000004</v>
      </c>
      <c r="J36" s="46">
        <f t="shared" si="1"/>
        <v>5.0510214405338292E-3</v>
      </c>
      <c r="K36" s="46">
        <f t="shared" si="2"/>
        <v>3.2943696709598035E-2</v>
      </c>
      <c r="L36" s="47">
        <f t="shared" si="3"/>
        <v>7.874377411398488E-2</v>
      </c>
      <c r="M36" s="4"/>
    </row>
    <row r="37" spans="1:13" x14ac:dyDescent="0.25">
      <c r="D37" s="5"/>
      <c r="E37" s="5"/>
      <c r="F37" s="5"/>
      <c r="G37" s="5"/>
      <c r="H37" s="5"/>
      <c r="I37" s="5"/>
      <c r="J37" s="4"/>
      <c r="K37" s="4"/>
      <c r="L37" s="4"/>
      <c r="M37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61</v>
      </c>
      <c r="B1" s="51" t="s">
        <v>38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960</v>
      </c>
      <c r="N2" s="72" t="s">
        <v>1017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8533.6599669999996</v>
      </c>
      <c r="E6" s="14">
        <f ca="1">SUM(E7:OFFSET(E7,50,0))</f>
        <v>8981.3227379999971</v>
      </c>
      <c r="F6" s="14">
        <f ca="1">SUM(F7:OFFSET(F7,50,0))</f>
        <v>1502.2986778992595</v>
      </c>
      <c r="G6" s="14">
        <f ca="1">SUM(G7:OFFSET(G7,50,0))</f>
        <v>470.98162205925911</v>
      </c>
      <c r="H6" s="14">
        <f ca="1">SUM(H7:OFFSET(H7,50,0))</f>
        <v>553.68954484999995</v>
      </c>
      <c r="I6" s="14">
        <f ca="1">SUM(I7:OFFSET(I7,50,0))</f>
        <v>477.62751099000008</v>
      </c>
      <c r="J6" s="15">
        <f ca="1">IFERROR(G6/E6,0)</f>
        <v>5.2440117764228064E-2</v>
      </c>
      <c r="K6" s="15">
        <f ca="1">IFERROR(SUM(G6,H6)/E6,0)</f>
        <v>0.11408911546779997</v>
      </c>
      <c r="L6" s="16">
        <f ca="1">IFERROR(SUM(G6,H6,I6)/E6,0)</f>
        <v>0.16726920095444625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392.94763499999982</v>
      </c>
      <c r="E7" s="21">
        <v>348.6533339999998</v>
      </c>
      <c r="F7" s="21">
        <f t="shared" ref="F7:F31" si="0">SUM(G7,H7,I7)</f>
        <v>55.230960124695969</v>
      </c>
      <c r="G7" s="21">
        <v>18.712833114695968</v>
      </c>
      <c r="H7" s="21">
        <v>22.321253040000002</v>
      </c>
      <c r="I7" s="21">
        <v>14.196873969999999</v>
      </c>
      <c r="J7" s="22">
        <f t="shared" ref="J7:J31" si="1">IFERROR(G7/E7,0)</f>
        <v>5.3671745799786265E-2</v>
      </c>
      <c r="K7" s="22">
        <f t="shared" ref="K7:K31" si="2">IFERROR(SUM(G7,H7)/E7,0)</f>
        <v>0.11769308408419234</v>
      </c>
      <c r="L7" s="23">
        <f t="shared" ref="L7:L31" si="3">IFERROR(SUM(G7,H7,I7)/E7,0)</f>
        <v>0.15841225291336522</v>
      </c>
      <c r="M7" s="4"/>
      <c r="N7" t="s">
        <v>261</v>
      </c>
      <c r="O7" s="5">
        <v>105.91877404433967</v>
      </c>
      <c r="P7" s="71">
        <v>0.40297903279986219</v>
      </c>
    </row>
    <row r="8" spans="1:16" x14ac:dyDescent="0.25">
      <c r="A8" s="17"/>
      <c r="B8" s="55">
        <v>2</v>
      </c>
      <c r="C8" s="19" t="s">
        <v>250</v>
      </c>
      <c r="D8" s="20">
        <v>213.27397000000011</v>
      </c>
      <c r="E8" s="21">
        <v>266.99388399999987</v>
      </c>
      <c r="F8" s="21">
        <f t="shared" si="0"/>
        <v>38.31306722868748</v>
      </c>
      <c r="G8" s="21">
        <v>14.74491614868748</v>
      </c>
      <c r="H8" s="21">
        <v>10.667332030000001</v>
      </c>
      <c r="I8" s="21">
        <v>12.900819049999997</v>
      </c>
      <c r="J8" s="22">
        <f t="shared" si="1"/>
        <v>5.5225670070732737E-2</v>
      </c>
      <c r="K8" s="22">
        <f t="shared" si="2"/>
        <v>9.5179139679047828E-2</v>
      </c>
      <c r="L8" s="23">
        <f t="shared" si="3"/>
        <v>0.14349792083135321</v>
      </c>
      <c r="M8" s="4"/>
      <c r="N8" t="s">
        <v>256</v>
      </c>
      <c r="O8" s="5">
        <v>272.7748837301811</v>
      </c>
      <c r="P8" s="71">
        <v>0.2398922904485061</v>
      </c>
    </row>
    <row r="9" spans="1:16" x14ac:dyDescent="0.25">
      <c r="A9" s="17"/>
      <c r="B9" s="55">
        <v>3</v>
      </c>
      <c r="C9" s="19" t="s">
        <v>251</v>
      </c>
      <c r="D9" s="20">
        <v>202.23443300000014</v>
      </c>
      <c r="E9" s="21">
        <v>226.14138999999994</v>
      </c>
      <c r="F9" s="21">
        <f t="shared" si="0"/>
        <v>37.467379529526696</v>
      </c>
      <c r="G9" s="21">
        <v>30.138981039526698</v>
      </c>
      <c r="H9" s="21">
        <v>4.2519626200000005</v>
      </c>
      <c r="I9" s="21">
        <v>3.0764358700000001</v>
      </c>
      <c r="J9" s="22">
        <f t="shared" si="1"/>
        <v>0.13327494378418167</v>
      </c>
      <c r="K9" s="22">
        <f t="shared" si="2"/>
        <v>0.15207717463630477</v>
      </c>
      <c r="L9" s="23">
        <f t="shared" si="3"/>
        <v>0.16568121178315348</v>
      </c>
      <c r="M9" s="4"/>
      <c r="N9" t="s">
        <v>254</v>
      </c>
      <c r="O9" s="5">
        <v>149.16475406098283</v>
      </c>
      <c r="P9" s="71">
        <v>0.229700605445817</v>
      </c>
    </row>
    <row r="10" spans="1:16" x14ac:dyDescent="0.25">
      <c r="A10" s="17"/>
      <c r="B10" s="55">
        <v>4</v>
      </c>
      <c r="C10" s="19" t="s">
        <v>252</v>
      </c>
      <c r="D10" s="20">
        <v>608.605816</v>
      </c>
      <c r="E10" s="21">
        <v>427.33004100000011</v>
      </c>
      <c r="F10" s="21">
        <f t="shared" si="0"/>
        <v>35.930304052791435</v>
      </c>
      <c r="G10" s="21">
        <v>12.956370832791436</v>
      </c>
      <c r="H10" s="21">
        <v>11.784981920000003</v>
      </c>
      <c r="I10" s="21">
        <v>11.188951299999994</v>
      </c>
      <c r="J10" s="22">
        <f t="shared" si="1"/>
        <v>3.031935410501934E-2</v>
      </c>
      <c r="K10" s="22">
        <f t="shared" si="2"/>
        <v>5.7897527388652351E-2</v>
      </c>
      <c r="L10" s="23">
        <f t="shared" si="3"/>
        <v>8.4080922484903009E-2</v>
      </c>
      <c r="M10" s="4"/>
      <c r="N10" t="s">
        <v>253</v>
      </c>
      <c r="O10" s="5">
        <v>99.613517581582244</v>
      </c>
      <c r="P10" s="71">
        <v>0.20934695400825659</v>
      </c>
    </row>
    <row r="11" spans="1:16" x14ac:dyDescent="0.25">
      <c r="A11" s="17"/>
      <c r="B11" s="55">
        <v>5</v>
      </c>
      <c r="C11" s="19" t="s">
        <v>253</v>
      </c>
      <c r="D11" s="20">
        <v>468.24198100000007</v>
      </c>
      <c r="E11" s="21">
        <v>475.82979199999971</v>
      </c>
      <c r="F11" s="21">
        <f t="shared" si="0"/>
        <v>99.613517581582244</v>
      </c>
      <c r="G11" s="21">
        <v>30.158269501582254</v>
      </c>
      <c r="H11" s="21">
        <v>37.90631488999999</v>
      </c>
      <c r="I11" s="21">
        <v>31.548933189999993</v>
      </c>
      <c r="J11" s="22">
        <f t="shared" si="1"/>
        <v>6.3380372579912511E-2</v>
      </c>
      <c r="K11" s="22">
        <f t="shared" si="2"/>
        <v>0.14304397399224278</v>
      </c>
      <c r="L11" s="23">
        <f t="shared" si="3"/>
        <v>0.20934695400825659</v>
      </c>
      <c r="M11" s="4"/>
      <c r="N11" t="s">
        <v>268</v>
      </c>
      <c r="O11" s="5">
        <v>90.069700363890362</v>
      </c>
      <c r="P11" s="71">
        <v>0.20035376217756326</v>
      </c>
    </row>
    <row r="12" spans="1:16" x14ac:dyDescent="0.25">
      <c r="A12" s="17"/>
      <c r="B12" s="55">
        <v>6</v>
      </c>
      <c r="C12" s="19" t="s">
        <v>254</v>
      </c>
      <c r="D12" s="20">
        <v>897.44205600000032</v>
      </c>
      <c r="E12" s="21">
        <v>649.38772699999959</v>
      </c>
      <c r="F12" s="21">
        <f t="shared" si="0"/>
        <v>149.16475406098283</v>
      </c>
      <c r="G12" s="21">
        <v>44.244622480982798</v>
      </c>
      <c r="H12" s="21">
        <v>23.375271500000004</v>
      </c>
      <c r="I12" s="21">
        <v>81.544860080000021</v>
      </c>
      <c r="J12" s="22">
        <f t="shared" si="1"/>
        <v>6.8132828264835424E-2</v>
      </c>
      <c r="K12" s="22">
        <f t="shared" si="2"/>
        <v>0.10412869102619003</v>
      </c>
      <c r="L12" s="23">
        <f t="shared" si="3"/>
        <v>0.229700605445817</v>
      </c>
      <c r="M12" s="4"/>
      <c r="N12" t="s">
        <v>263</v>
      </c>
      <c r="O12" s="5">
        <v>214.54240635638871</v>
      </c>
      <c r="P12" s="71">
        <v>0.19803811117938197</v>
      </c>
    </row>
    <row r="13" spans="1:16" x14ac:dyDescent="0.25">
      <c r="A13" s="17"/>
      <c r="B13" s="55">
        <v>7</v>
      </c>
      <c r="C13" s="19" t="s">
        <v>255</v>
      </c>
      <c r="D13" s="20">
        <v>117.76320400000002</v>
      </c>
      <c r="E13" s="21">
        <v>31.786586999999997</v>
      </c>
      <c r="F13" s="21">
        <f t="shared" si="0"/>
        <v>1.8208018329531122</v>
      </c>
      <c r="G13" s="21">
        <v>0.14563000295311213</v>
      </c>
      <c r="H13" s="21">
        <v>0.72065725000000003</v>
      </c>
      <c r="I13" s="21">
        <v>0.95451458</v>
      </c>
      <c r="J13" s="22">
        <f t="shared" si="1"/>
        <v>4.5814922801593059E-3</v>
      </c>
      <c r="K13" s="22">
        <f t="shared" si="2"/>
        <v>2.7253232722126229E-2</v>
      </c>
      <c r="L13" s="23">
        <f t="shared" si="3"/>
        <v>5.7282080424460556E-2</v>
      </c>
      <c r="M13" s="4"/>
      <c r="N13" t="s">
        <v>260</v>
      </c>
      <c r="O13" s="5">
        <v>64.841751602283182</v>
      </c>
      <c r="P13" s="71">
        <v>0.19704119461026781</v>
      </c>
    </row>
    <row r="14" spans="1:16" x14ac:dyDescent="0.25">
      <c r="A14" s="17"/>
      <c r="B14" s="55">
        <v>8</v>
      </c>
      <c r="C14" s="19" t="s">
        <v>256</v>
      </c>
      <c r="D14" s="20">
        <v>844.81578899999909</v>
      </c>
      <c r="E14" s="21">
        <v>1137.0723219999993</v>
      </c>
      <c r="F14" s="21">
        <f t="shared" si="0"/>
        <v>272.7748837301811</v>
      </c>
      <c r="G14" s="21">
        <v>63.633723320181161</v>
      </c>
      <c r="H14" s="21">
        <v>180.67425489999997</v>
      </c>
      <c r="I14" s="21">
        <v>28.466905509999989</v>
      </c>
      <c r="J14" s="22">
        <f t="shared" si="1"/>
        <v>5.5962775708281814E-2</v>
      </c>
      <c r="K14" s="22">
        <f t="shared" si="2"/>
        <v>0.21485702667572387</v>
      </c>
      <c r="L14" s="23">
        <f t="shared" si="3"/>
        <v>0.2398922904485061</v>
      </c>
      <c r="M14" s="4"/>
      <c r="N14" t="s">
        <v>259</v>
      </c>
      <c r="O14" s="5">
        <v>15.259298911209225</v>
      </c>
      <c r="P14" s="71">
        <v>0.1813737492773447</v>
      </c>
    </row>
    <row r="15" spans="1:16" x14ac:dyDescent="0.25">
      <c r="A15" s="17"/>
      <c r="B15" s="55">
        <v>9</v>
      </c>
      <c r="C15" s="19" t="s">
        <v>257</v>
      </c>
      <c r="D15" s="20">
        <v>360.33294600000011</v>
      </c>
      <c r="E15" s="21">
        <v>405.10904699999998</v>
      </c>
      <c r="F15" s="21">
        <f t="shared" si="0"/>
        <v>44.203484309952429</v>
      </c>
      <c r="G15" s="21">
        <v>10.552710449952428</v>
      </c>
      <c r="H15" s="21">
        <v>19.411785940000001</v>
      </c>
      <c r="I15" s="21">
        <v>14.238987920000001</v>
      </c>
      <c r="J15" s="22">
        <f t="shared" si="1"/>
        <v>2.6049061427039492E-2</v>
      </c>
      <c r="K15" s="22">
        <f t="shared" si="2"/>
        <v>7.3966495223574777E-2</v>
      </c>
      <c r="L15" s="23">
        <f t="shared" si="3"/>
        <v>0.10911502628069532</v>
      </c>
      <c r="M15" s="4"/>
      <c r="N15" t="s">
        <v>251</v>
      </c>
      <c r="O15" s="5">
        <v>37.467379529526696</v>
      </c>
      <c r="P15" s="71">
        <v>0.16568121178315348</v>
      </c>
    </row>
    <row r="16" spans="1:16" x14ac:dyDescent="0.25">
      <c r="A16" s="17"/>
      <c r="B16" s="55">
        <v>10</v>
      </c>
      <c r="C16" s="19" t="s">
        <v>258</v>
      </c>
      <c r="D16" s="20">
        <v>200.71596599999992</v>
      </c>
      <c r="E16" s="21">
        <v>293.91912200000019</v>
      </c>
      <c r="F16" s="21">
        <f t="shared" si="0"/>
        <v>41.491412533788974</v>
      </c>
      <c r="G16" s="21">
        <v>22.843940493788978</v>
      </c>
      <c r="H16" s="21">
        <v>6.9789540399999987</v>
      </c>
      <c r="I16" s="21">
        <v>11.668518000000001</v>
      </c>
      <c r="J16" s="22">
        <f t="shared" si="1"/>
        <v>7.7721858783277684E-2</v>
      </c>
      <c r="K16" s="22">
        <f t="shared" si="2"/>
        <v>0.10146632968571863</v>
      </c>
      <c r="L16" s="23">
        <f t="shared" si="3"/>
        <v>0.14116608763477781</v>
      </c>
      <c r="M16" s="4"/>
      <c r="N16" t="s">
        <v>249</v>
      </c>
      <c r="O16" s="5">
        <v>55.230960124695969</v>
      </c>
      <c r="P16" s="71">
        <v>0.15841225291336522</v>
      </c>
    </row>
    <row r="17" spans="1:16" x14ac:dyDescent="0.25">
      <c r="A17" s="17"/>
      <c r="B17" s="55">
        <v>11</v>
      </c>
      <c r="C17" s="19" t="s">
        <v>259</v>
      </c>
      <c r="D17" s="20">
        <v>62.982686999999999</v>
      </c>
      <c r="E17" s="21">
        <v>84.131794000000056</v>
      </c>
      <c r="F17" s="21">
        <f t="shared" si="0"/>
        <v>15.259298911209225</v>
      </c>
      <c r="G17" s="21">
        <v>2.570134001209226</v>
      </c>
      <c r="H17" s="21">
        <v>6.0530929099999993</v>
      </c>
      <c r="I17" s="21">
        <v>6.6360719999999995</v>
      </c>
      <c r="J17" s="22">
        <f t="shared" si="1"/>
        <v>3.0548902846517505E-2</v>
      </c>
      <c r="K17" s="22">
        <f t="shared" si="2"/>
        <v>0.10249664842769453</v>
      </c>
      <c r="L17" s="23">
        <f t="shared" si="3"/>
        <v>0.1813737492773447</v>
      </c>
      <c r="M17" s="4"/>
      <c r="N17" t="s">
        <v>250</v>
      </c>
      <c r="O17" s="5">
        <v>38.31306722868748</v>
      </c>
      <c r="P17" s="71">
        <v>0.14349792083135321</v>
      </c>
    </row>
    <row r="18" spans="1:16" x14ac:dyDescent="0.25">
      <c r="A18" s="17"/>
      <c r="B18" s="55">
        <v>12</v>
      </c>
      <c r="C18" s="19" t="s">
        <v>260</v>
      </c>
      <c r="D18" s="20">
        <v>363.16075499999999</v>
      </c>
      <c r="E18" s="21">
        <v>329.077134</v>
      </c>
      <c r="F18" s="21">
        <f t="shared" si="0"/>
        <v>64.841751602283182</v>
      </c>
      <c r="G18" s="21">
        <v>40.448877812283172</v>
      </c>
      <c r="H18" s="21">
        <v>8.7859412199999998</v>
      </c>
      <c r="I18" s="21">
        <v>15.606932570000007</v>
      </c>
      <c r="J18" s="22">
        <f t="shared" si="1"/>
        <v>0.12291609970166803</v>
      </c>
      <c r="K18" s="22">
        <f t="shared" si="2"/>
        <v>0.14961482869935039</v>
      </c>
      <c r="L18" s="23">
        <f t="shared" si="3"/>
        <v>0.19704119461026781</v>
      </c>
      <c r="M18" s="4"/>
      <c r="N18" t="s">
        <v>258</v>
      </c>
      <c r="O18" s="5">
        <v>41.491412533788974</v>
      </c>
      <c r="P18" s="71">
        <v>0.14116608763477781</v>
      </c>
    </row>
    <row r="19" spans="1:16" x14ac:dyDescent="0.25">
      <c r="A19" s="17"/>
      <c r="B19" s="55">
        <v>13</v>
      </c>
      <c r="C19" s="19" t="s">
        <v>261</v>
      </c>
      <c r="D19" s="20">
        <v>330.26508499999971</v>
      </c>
      <c r="E19" s="21">
        <v>262.83941700000003</v>
      </c>
      <c r="F19" s="21">
        <f t="shared" si="0"/>
        <v>105.91877404433967</v>
      </c>
      <c r="G19" s="21">
        <v>32.977706704339653</v>
      </c>
      <c r="H19" s="21">
        <v>38.059558819999999</v>
      </c>
      <c r="I19" s="21">
        <v>34.881508520000004</v>
      </c>
      <c r="J19" s="22">
        <f t="shared" si="1"/>
        <v>0.12546712772665924</v>
      </c>
      <c r="K19" s="22">
        <f t="shared" si="2"/>
        <v>0.27026869232608158</v>
      </c>
      <c r="L19" s="23">
        <f t="shared" si="3"/>
        <v>0.40297903279986219</v>
      </c>
      <c r="M19" s="4"/>
      <c r="N19" t="s">
        <v>272</v>
      </c>
      <c r="O19" s="5">
        <v>13.073177868501787</v>
      </c>
      <c r="P19" s="71">
        <v>0.12878449910551784</v>
      </c>
    </row>
    <row r="20" spans="1:16" x14ac:dyDescent="0.25">
      <c r="A20" s="17"/>
      <c r="B20" s="55">
        <v>14</v>
      </c>
      <c r="C20" s="19" t="s">
        <v>262</v>
      </c>
      <c r="D20" s="20">
        <v>132.63741099999996</v>
      </c>
      <c r="E20" s="21">
        <v>126.60336700000002</v>
      </c>
      <c r="F20" s="21">
        <f t="shared" si="0"/>
        <v>14.246562101450401</v>
      </c>
      <c r="G20" s="21">
        <v>3.7147481414504</v>
      </c>
      <c r="H20" s="21">
        <v>3.2564938299999997</v>
      </c>
      <c r="I20" s="21">
        <v>7.2753201299999999</v>
      </c>
      <c r="J20" s="22">
        <f t="shared" si="1"/>
        <v>2.9341622023768131E-2</v>
      </c>
      <c r="K20" s="22">
        <f t="shared" si="2"/>
        <v>5.5063638010910083E-2</v>
      </c>
      <c r="L20" s="23">
        <f t="shared" si="3"/>
        <v>0.11252909333327919</v>
      </c>
      <c r="M20" s="4"/>
      <c r="N20" t="s">
        <v>270</v>
      </c>
      <c r="O20" s="5">
        <v>50.725526348474936</v>
      </c>
      <c r="P20" s="71">
        <v>0.12046739531702136</v>
      </c>
    </row>
    <row r="21" spans="1:16" x14ac:dyDescent="0.25">
      <c r="A21" s="17"/>
      <c r="B21" s="55">
        <v>15</v>
      </c>
      <c r="C21" s="19" t="s">
        <v>263</v>
      </c>
      <c r="D21" s="20">
        <v>1064.8689159999997</v>
      </c>
      <c r="E21" s="21">
        <v>1083.3389849999994</v>
      </c>
      <c r="F21" s="21">
        <f t="shared" si="0"/>
        <v>214.54240635638871</v>
      </c>
      <c r="G21" s="21">
        <v>62.603924316388657</v>
      </c>
      <c r="H21" s="21">
        <v>74.283645710000002</v>
      </c>
      <c r="I21" s="21">
        <v>77.654836330000052</v>
      </c>
      <c r="J21" s="22">
        <f t="shared" si="1"/>
        <v>5.7787936355293897E-2</v>
      </c>
      <c r="K21" s="22">
        <f t="shared" si="2"/>
        <v>0.12635709775217654</v>
      </c>
      <c r="L21" s="23">
        <f t="shared" si="3"/>
        <v>0.19803811117938197</v>
      </c>
      <c r="M21" s="4"/>
      <c r="N21" t="s">
        <v>262</v>
      </c>
      <c r="O21" s="5">
        <v>14.246562101450401</v>
      </c>
      <c r="P21" s="71">
        <v>0.11252909333327919</v>
      </c>
    </row>
    <row r="22" spans="1:16" x14ac:dyDescent="0.25">
      <c r="A22" s="17"/>
      <c r="B22" s="55">
        <v>16</v>
      </c>
      <c r="C22" s="19" t="s">
        <v>264</v>
      </c>
      <c r="D22" s="20">
        <v>90.81889500000004</v>
      </c>
      <c r="E22" s="21">
        <v>138.14129899999998</v>
      </c>
      <c r="F22" s="21">
        <f t="shared" si="0"/>
        <v>12.900267093272623</v>
      </c>
      <c r="G22" s="21">
        <v>2.0998350632726215</v>
      </c>
      <c r="H22" s="21">
        <v>6.4892705400000006</v>
      </c>
      <c r="I22" s="21">
        <v>4.3111614900000017</v>
      </c>
      <c r="J22" s="22">
        <f t="shared" si="1"/>
        <v>1.5200632095349139E-2</v>
      </c>
      <c r="K22" s="22">
        <f t="shared" si="2"/>
        <v>6.2176233070405852E-2</v>
      </c>
      <c r="L22" s="23">
        <f t="shared" si="3"/>
        <v>9.3384579315941033E-2</v>
      </c>
      <c r="M22" s="4"/>
      <c r="N22" t="s">
        <v>257</v>
      </c>
      <c r="O22" s="5">
        <v>44.203484309952429</v>
      </c>
      <c r="P22" s="71">
        <v>0.10911502628069532</v>
      </c>
    </row>
    <row r="23" spans="1:16" x14ac:dyDescent="0.25">
      <c r="A23" s="17"/>
      <c r="B23" s="55">
        <v>17</v>
      </c>
      <c r="C23" s="19" t="s">
        <v>265</v>
      </c>
      <c r="D23" s="20">
        <v>224.37277000000003</v>
      </c>
      <c r="E23" s="21">
        <v>280.77486399999992</v>
      </c>
      <c r="F23" s="21">
        <f t="shared" si="0"/>
        <v>21.816997341560487</v>
      </c>
      <c r="G23" s="21">
        <v>18.396347611560486</v>
      </c>
      <c r="H23" s="21">
        <v>2.3592004499999999</v>
      </c>
      <c r="I23" s="21">
        <v>1.0614492800000002</v>
      </c>
      <c r="J23" s="22">
        <f t="shared" si="1"/>
        <v>6.5519923505547459E-2</v>
      </c>
      <c r="K23" s="22">
        <f t="shared" si="2"/>
        <v>7.3922386661935985E-2</v>
      </c>
      <c r="L23" s="23">
        <f t="shared" si="3"/>
        <v>7.770281509800854E-2</v>
      </c>
      <c r="M23" s="4"/>
      <c r="N23" t="s">
        <v>264</v>
      </c>
      <c r="O23" s="5">
        <v>12.900267093272623</v>
      </c>
      <c r="P23" s="71">
        <v>9.3384579315941033E-2</v>
      </c>
    </row>
    <row r="24" spans="1:16" x14ac:dyDescent="0.25">
      <c r="A24" s="17"/>
      <c r="B24" s="55">
        <v>18</v>
      </c>
      <c r="C24" s="19" t="s">
        <v>266</v>
      </c>
      <c r="D24" s="20">
        <v>31.299949000000002</v>
      </c>
      <c r="E24" s="21">
        <v>38.854382000000008</v>
      </c>
      <c r="F24" s="21">
        <f t="shared" si="0"/>
        <v>2.4509809877819935</v>
      </c>
      <c r="G24" s="21">
        <v>0.25157774778199382</v>
      </c>
      <c r="H24" s="21">
        <v>0.66492789000000008</v>
      </c>
      <c r="I24" s="21">
        <v>1.5344753499999997</v>
      </c>
      <c r="J24" s="22">
        <f t="shared" si="1"/>
        <v>6.4748873828952879E-3</v>
      </c>
      <c r="K24" s="22">
        <f t="shared" si="2"/>
        <v>2.3588218126387745E-2</v>
      </c>
      <c r="L24" s="23">
        <f t="shared" si="3"/>
        <v>6.3081198609258357E-2</v>
      </c>
      <c r="M24" s="4"/>
      <c r="N24" t="s">
        <v>269</v>
      </c>
      <c r="O24" s="5">
        <v>75.945264836749516</v>
      </c>
      <c r="P24" s="71">
        <v>9.1519463849614249E-2</v>
      </c>
    </row>
    <row r="25" spans="1:16" x14ac:dyDescent="0.25">
      <c r="A25" s="17"/>
      <c r="B25" s="55">
        <v>19</v>
      </c>
      <c r="C25" s="19" t="s">
        <v>267</v>
      </c>
      <c r="D25" s="20">
        <v>76.141455000000008</v>
      </c>
      <c r="E25" s="21">
        <v>126.02165699999999</v>
      </c>
      <c r="F25" s="21">
        <f t="shared" si="0"/>
        <v>9.9296134031014738</v>
      </c>
      <c r="G25" s="21">
        <v>3.9082032331014744</v>
      </c>
      <c r="H25" s="21">
        <v>1.9049558000000002</v>
      </c>
      <c r="I25" s="21">
        <v>4.1164543699999996</v>
      </c>
      <c r="J25" s="22">
        <f t="shared" si="1"/>
        <v>3.1012155578159672E-2</v>
      </c>
      <c r="K25" s="22">
        <f t="shared" si="2"/>
        <v>4.6128254234123221E-2</v>
      </c>
      <c r="L25" s="23">
        <f t="shared" si="3"/>
        <v>7.8792912579315436E-2</v>
      </c>
      <c r="M25" s="4"/>
      <c r="N25" t="s">
        <v>252</v>
      </c>
      <c r="O25" s="5">
        <v>35.930304052791435</v>
      </c>
      <c r="P25" s="71">
        <v>8.4080922484903009E-2</v>
      </c>
    </row>
    <row r="26" spans="1:16" x14ac:dyDescent="0.25">
      <c r="A26" s="17"/>
      <c r="B26" s="55">
        <v>20</v>
      </c>
      <c r="C26" s="19" t="s">
        <v>268</v>
      </c>
      <c r="D26" s="20">
        <v>248.92877499999997</v>
      </c>
      <c r="E26" s="21">
        <v>449.55332700000019</v>
      </c>
      <c r="F26" s="21">
        <f t="shared" si="0"/>
        <v>90.069700363890362</v>
      </c>
      <c r="G26" s="21">
        <v>16.572276123890333</v>
      </c>
      <c r="H26" s="21">
        <v>14.618550729999995</v>
      </c>
      <c r="I26" s="21">
        <v>58.878873510000034</v>
      </c>
      <c r="J26" s="22">
        <f t="shared" si="1"/>
        <v>3.6863871600021157E-2</v>
      </c>
      <c r="K26" s="22">
        <f t="shared" si="2"/>
        <v>6.9381817418715963E-2</v>
      </c>
      <c r="L26" s="23">
        <f t="shared" si="3"/>
        <v>0.20035376217756326</v>
      </c>
      <c r="M26" s="4"/>
      <c r="N26" t="s">
        <v>273</v>
      </c>
      <c r="O26" s="5">
        <v>30.366121791050801</v>
      </c>
      <c r="P26" s="71">
        <v>8.1956485661181966E-2</v>
      </c>
    </row>
    <row r="27" spans="1:16" x14ac:dyDescent="0.25">
      <c r="A27" s="17"/>
      <c r="B27" s="55">
        <v>21</v>
      </c>
      <c r="C27" s="19" t="s">
        <v>269</v>
      </c>
      <c r="D27" s="20">
        <v>920.25146899999959</v>
      </c>
      <c r="E27" s="21">
        <v>829.82637400000044</v>
      </c>
      <c r="F27" s="21">
        <f t="shared" si="0"/>
        <v>75.945264836749516</v>
      </c>
      <c r="G27" s="21">
        <v>11.86054004674952</v>
      </c>
      <c r="H27" s="21">
        <v>35.397281169999999</v>
      </c>
      <c r="I27" s="21">
        <v>28.687443620000003</v>
      </c>
      <c r="J27" s="22">
        <f t="shared" si="1"/>
        <v>1.4292797166205172E-2</v>
      </c>
      <c r="K27" s="22">
        <f t="shared" si="2"/>
        <v>5.6949047050593615E-2</v>
      </c>
      <c r="L27" s="23">
        <f t="shared" si="3"/>
        <v>9.1519463849614249E-2</v>
      </c>
      <c r="M27" s="4"/>
      <c r="N27" t="s">
        <v>267</v>
      </c>
      <c r="O27" s="5">
        <v>9.9296134031014738</v>
      </c>
      <c r="P27" s="71">
        <v>7.8792912579315436E-2</v>
      </c>
    </row>
    <row r="28" spans="1:16" x14ac:dyDescent="0.25">
      <c r="A28" s="17"/>
      <c r="B28" s="55">
        <v>22</v>
      </c>
      <c r="C28" s="19" t="s">
        <v>270</v>
      </c>
      <c r="D28" s="20">
        <v>244.402648</v>
      </c>
      <c r="E28" s="21">
        <v>421.07265799999999</v>
      </c>
      <c r="F28" s="21">
        <f t="shared" si="0"/>
        <v>50.725526348474936</v>
      </c>
      <c r="G28" s="21">
        <v>15.981144788474921</v>
      </c>
      <c r="H28" s="21">
        <v>27.410258160000009</v>
      </c>
      <c r="I28" s="21">
        <v>7.3341234000000011</v>
      </c>
      <c r="J28" s="22">
        <f t="shared" si="1"/>
        <v>3.7953413703900291E-2</v>
      </c>
      <c r="K28" s="22">
        <f t="shared" si="2"/>
        <v>0.10304968067642838</v>
      </c>
      <c r="L28" s="23">
        <f t="shared" si="3"/>
        <v>0.12046739531702136</v>
      </c>
      <c r="M28" s="4"/>
      <c r="N28" t="s">
        <v>265</v>
      </c>
      <c r="O28" s="5">
        <v>21.816997341560487</v>
      </c>
      <c r="P28" s="71">
        <v>7.770281509800854E-2</v>
      </c>
    </row>
    <row r="29" spans="1:16" x14ac:dyDescent="0.25">
      <c r="A29" s="17"/>
      <c r="B29" s="55">
        <v>23</v>
      </c>
      <c r="C29" s="19" t="s">
        <v>271</v>
      </c>
      <c r="D29" s="20">
        <v>85.581299000000001</v>
      </c>
      <c r="E29" s="21">
        <v>76.837012000000016</v>
      </c>
      <c r="F29" s="21">
        <f t="shared" si="0"/>
        <v>4.2016698640617633</v>
      </c>
      <c r="G29" s="21">
        <v>0.51494164406176424</v>
      </c>
      <c r="H29" s="21">
        <v>1.3654024200000001</v>
      </c>
      <c r="I29" s="21">
        <v>2.3213257999999994</v>
      </c>
      <c r="J29" s="22">
        <f t="shared" si="1"/>
        <v>6.7017395739147707E-3</v>
      </c>
      <c r="K29" s="22">
        <f t="shared" si="2"/>
        <v>2.4471853018721811E-2</v>
      </c>
      <c r="L29" s="23">
        <f t="shared" si="3"/>
        <v>5.4682889856020982E-2</v>
      </c>
      <c r="M29" s="4"/>
      <c r="N29" t="s">
        <v>266</v>
      </c>
      <c r="O29" s="5">
        <v>2.4509809877819935</v>
      </c>
      <c r="P29" s="71">
        <v>6.3081198609258357E-2</v>
      </c>
    </row>
    <row r="30" spans="1:16" x14ac:dyDescent="0.25">
      <c r="A30" s="17"/>
      <c r="B30" s="55">
        <v>24</v>
      </c>
      <c r="C30" s="19" t="s">
        <v>272</v>
      </c>
      <c r="D30" s="20">
        <v>67.111422000000005</v>
      </c>
      <c r="E30" s="21">
        <v>101.512045</v>
      </c>
      <c r="F30" s="21">
        <f t="shared" si="0"/>
        <v>13.073177868501787</v>
      </c>
      <c r="G30" s="21">
        <v>2.8902692385017872</v>
      </c>
      <c r="H30" s="21">
        <v>6.2371285800000003</v>
      </c>
      <c r="I30" s="21">
        <v>3.9457800499999998</v>
      </c>
      <c r="J30" s="22">
        <f t="shared" si="1"/>
        <v>2.847218020779492E-2</v>
      </c>
      <c r="K30" s="22">
        <f t="shared" si="2"/>
        <v>8.9914431518957061E-2</v>
      </c>
      <c r="L30" s="23">
        <f t="shared" si="3"/>
        <v>0.12878449910551784</v>
      </c>
      <c r="M30" s="4"/>
      <c r="N30" t="s">
        <v>255</v>
      </c>
      <c r="O30" s="5">
        <v>1.8208018329531122</v>
      </c>
      <c r="P30" s="71">
        <v>5.7282080424460556E-2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284.46263500000009</v>
      </c>
      <c r="E31" s="28">
        <v>370.51517700000005</v>
      </c>
      <c r="F31" s="28">
        <f t="shared" si="0"/>
        <v>30.366121791050801</v>
      </c>
      <c r="G31" s="28">
        <v>8.0590982010508014</v>
      </c>
      <c r="H31" s="28">
        <v>8.7110684900000006</v>
      </c>
      <c r="I31" s="28">
        <v>13.595955099999999</v>
      </c>
      <c r="J31" s="29">
        <f t="shared" si="1"/>
        <v>2.1751060958700757E-2</v>
      </c>
      <c r="K31" s="29">
        <f t="shared" si="2"/>
        <v>4.5261753720417242E-2</v>
      </c>
      <c r="L31" s="30">
        <f t="shared" si="3"/>
        <v>8.1956485661181966E-2</v>
      </c>
      <c r="M31" s="4"/>
      <c r="N31" t="s">
        <v>271</v>
      </c>
      <c r="O31" s="5">
        <v>4.2016698640617633</v>
      </c>
      <c r="P31" s="71">
        <v>5.4682889856020982E-2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5"/>
  <sheetViews>
    <sheetView topLeftCell="A28" workbookViewId="0">
      <selection activeCell="A35" sqref="A35:D3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61</v>
      </c>
      <c r="B1" s="49" t="s">
        <v>38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961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8533.6599669999996</v>
      </c>
      <c r="E6" s="14">
        <v>8981.3227379999971</v>
      </c>
      <c r="F6" s="14">
        <v>1502.2986778992595</v>
      </c>
      <c r="G6" s="14">
        <v>470.98162205925911</v>
      </c>
      <c r="H6" s="14">
        <v>553.68954484999995</v>
      </c>
      <c r="I6" s="14">
        <v>477.62751099000008</v>
      </c>
      <c r="J6" s="15">
        <v>5.2440117764228064E-2</v>
      </c>
      <c r="K6" s="15">
        <v>0.11408911546779997</v>
      </c>
      <c r="L6" s="16">
        <v>0.16726920095444625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2300.0230639999986</v>
      </c>
      <c r="E7" s="38">
        <f ca="1">SUM(E8:OFFSET(E6,MATCH("PROYECTOS",$A$8:$A$50,0),0))</f>
        <v>2504.3471790000008</v>
      </c>
      <c r="F7" s="38">
        <f ca="1">SUM(F8:OFFSET(F6,MATCH("PROYECTOS",$A$8:$A$50,0),0))</f>
        <v>431.78561640736507</v>
      </c>
      <c r="G7" s="38">
        <f ca="1">SUM(G8:OFFSET(G6,MATCH("PROYECTOS",$A$8:$A$50,0),0))</f>
        <v>182.26283142736503</v>
      </c>
      <c r="H7" s="38">
        <f ca="1">SUM(H8:OFFSET(H6,MATCH("PROYECTOS",$A$8:$A$50,0),0))</f>
        <v>135.11971331999999</v>
      </c>
      <c r="I7" s="38">
        <f ca="1">SUM(I8:OFFSET(I6,MATCH("PROYECTOS",$A$8:$A$50,0),0))</f>
        <v>114.40307166000007</v>
      </c>
      <c r="J7" s="39">
        <f ca="1">IFERROR(G7/E7,0)</f>
        <v>7.2778579965156256E-2</v>
      </c>
      <c r="K7" s="39">
        <f ca="1">IFERROR(SUM(G7,H7)/E7,0)</f>
        <v>0.1267326460998501</v>
      </c>
      <c r="L7" s="40">
        <f ca="1">IFERROR(SUM(G7,H7,I7)/E7,0)</f>
        <v>0.17241443998981779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159.01878400000015</v>
      </c>
      <c r="E8" s="21">
        <v>164.18589600000016</v>
      </c>
      <c r="F8" s="21">
        <f t="shared" ref="F8:F19" si="0">SUM(G8,H8,I8)</f>
        <v>29.070015230238912</v>
      </c>
      <c r="G8" s="21">
        <v>8.6813906902389135</v>
      </c>
      <c r="H8" s="21">
        <v>10.847009309999997</v>
      </c>
      <c r="I8" s="21">
        <v>9.5416152300000014</v>
      </c>
      <c r="J8" s="22">
        <f t="shared" ref="J8:J20" si="1">IFERROR(G8/E8,0)</f>
        <v>5.2875374205339207E-2</v>
      </c>
      <c r="K8" s="22">
        <f t="shared" ref="K8:K20" si="2">IFERROR(SUM(G8,H8)/E8,0)</f>
        <v>0.11894078892281279</v>
      </c>
      <c r="L8" s="23">
        <f t="shared" ref="L8:L20" si="3">IFERROR(SUM(G8,H8,I8)/E8,0)</f>
        <v>0.17705549586451008</v>
      </c>
      <c r="M8" s="4"/>
    </row>
    <row r="9" spans="1:13" ht="25.5" x14ac:dyDescent="0.25">
      <c r="A9" s="17"/>
      <c r="B9" s="19">
        <v>3000131</v>
      </c>
      <c r="C9" s="19" t="s">
        <v>963</v>
      </c>
      <c r="D9" s="20">
        <v>1649.5931289999987</v>
      </c>
      <c r="E9" s="21">
        <v>1647.9674199999997</v>
      </c>
      <c r="F9" s="21">
        <f t="shared" si="0"/>
        <v>347.65559729411655</v>
      </c>
      <c r="G9" s="21">
        <v>166.35143185411653</v>
      </c>
      <c r="H9" s="21">
        <v>106.75728565999999</v>
      </c>
      <c r="I9" s="21">
        <v>74.546879780000026</v>
      </c>
      <c r="J9" s="22">
        <f t="shared" si="1"/>
        <v>0.10094339841628457</v>
      </c>
      <c r="K9" s="22">
        <f t="shared" si="2"/>
        <v>0.16572458544970298</v>
      </c>
      <c r="L9" s="23">
        <f t="shared" si="3"/>
        <v>0.21096023688023918</v>
      </c>
      <c r="M9" s="4"/>
    </row>
    <row r="10" spans="1:13" ht="25.5" x14ac:dyDescent="0.25">
      <c r="A10" s="17"/>
      <c r="B10" s="19">
        <v>3000132</v>
      </c>
      <c r="C10" s="19" t="s">
        <v>964</v>
      </c>
      <c r="D10" s="20">
        <v>128.32744599999998</v>
      </c>
      <c r="E10" s="21">
        <v>236.12990100000016</v>
      </c>
      <c r="F10" s="21">
        <f t="shared" si="0"/>
        <v>7.7139681169120546</v>
      </c>
      <c r="G10" s="21">
        <v>1.3435902269120561</v>
      </c>
      <c r="H10" s="21">
        <v>1.7434833899999993</v>
      </c>
      <c r="I10" s="21">
        <v>4.6268944999999997</v>
      </c>
      <c r="J10" s="22">
        <f t="shared" si="1"/>
        <v>5.6900469666145972E-3</v>
      </c>
      <c r="K10" s="22">
        <f t="shared" si="2"/>
        <v>1.3073624322199048E-2</v>
      </c>
      <c r="L10" s="23">
        <f t="shared" si="3"/>
        <v>3.266832402098898E-2</v>
      </c>
      <c r="M10" s="4"/>
    </row>
    <row r="11" spans="1:13" ht="25.5" x14ac:dyDescent="0.25">
      <c r="A11" s="17"/>
      <c r="B11" s="19">
        <v>3000133</v>
      </c>
      <c r="C11" s="19" t="s">
        <v>965</v>
      </c>
      <c r="D11" s="20">
        <v>173.65909200000004</v>
      </c>
      <c r="E11" s="21">
        <v>242.22454200000018</v>
      </c>
      <c r="F11" s="21">
        <f t="shared" si="0"/>
        <v>19.022049842474871</v>
      </c>
      <c r="G11" s="21">
        <v>0.37910275247486425</v>
      </c>
      <c r="H11" s="21">
        <v>7.2216684000000013</v>
      </c>
      <c r="I11" s="21">
        <v>11.421278690000007</v>
      </c>
      <c r="J11" s="22">
        <f t="shared" si="1"/>
        <v>1.565088117598191E-3</v>
      </c>
      <c r="K11" s="22">
        <f t="shared" si="2"/>
        <v>3.1379029927012352E-2</v>
      </c>
      <c r="L11" s="23">
        <f t="shared" si="3"/>
        <v>7.8530646339192406E-2</v>
      </c>
      <c r="M11" s="4"/>
    </row>
    <row r="12" spans="1:13" ht="25.5" x14ac:dyDescent="0.25">
      <c r="A12" s="17"/>
      <c r="B12" s="19">
        <v>3000134</v>
      </c>
      <c r="C12" s="19" t="s">
        <v>966</v>
      </c>
      <c r="D12" s="20">
        <v>4.7273680000000002</v>
      </c>
      <c r="E12" s="21">
        <v>8.3236689999999989</v>
      </c>
      <c r="F12" s="21">
        <f t="shared" si="0"/>
        <v>3.2807756868658831</v>
      </c>
      <c r="G12" s="21">
        <v>0.18609310686588287</v>
      </c>
      <c r="H12" s="21">
        <v>1.8510000000000002E-2</v>
      </c>
      <c r="I12" s="21">
        <v>3.0761725800000002</v>
      </c>
      <c r="J12" s="22">
        <f t="shared" si="1"/>
        <v>2.2357100800846706E-2</v>
      </c>
      <c r="K12" s="22">
        <f t="shared" si="2"/>
        <v>2.4580879761783282E-2</v>
      </c>
      <c r="L12" s="23">
        <f t="shared" si="3"/>
        <v>0.39415018627793624</v>
      </c>
      <c r="M12" s="4"/>
    </row>
    <row r="13" spans="1:13" ht="25.5" x14ac:dyDescent="0.25">
      <c r="A13" s="17"/>
      <c r="B13" s="19">
        <v>3000143</v>
      </c>
      <c r="C13" s="19" t="s">
        <v>967</v>
      </c>
      <c r="D13" s="20">
        <v>7.3123449999999988</v>
      </c>
      <c r="E13" s="21">
        <v>7.730279999999996</v>
      </c>
      <c r="F13" s="21">
        <f t="shared" si="0"/>
        <v>0.72576800784426898</v>
      </c>
      <c r="G13" s="21">
        <v>0.26938764784426894</v>
      </c>
      <c r="H13" s="21">
        <v>0.13597642999999998</v>
      </c>
      <c r="I13" s="21">
        <v>0.32040393</v>
      </c>
      <c r="J13" s="22">
        <f t="shared" si="1"/>
        <v>3.4848368732344634E-2</v>
      </c>
      <c r="K13" s="22">
        <f t="shared" si="2"/>
        <v>5.2438472842415686E-2</v>
      </c>
      <c r="L13" s="23">
        <f t="shared" si="3"/>
        <v>9.3886380292081184E-2</v>
      </c>
      <c r="M13" s="4"/>
    </row>
    <row r="14" spans="1:13" ht="38.25" x14ac:dyDescent="0.25">
      <c r="A14" s="17"/>
      <c r="B14" s="19">
        <v>3000476</v>
      </c>
      <c r="C14" s="19" t="s">
        <v>968</v>
      </c>
      <c r="D14" s="20">
        <v>4.9111199999999995</v>
      </c>
      <c r="E14" s="21">
        <v>5.4731169999999993</v>
      </c>
      <c r="F14" s="21">
        <f t="shared" si="0"/>
        <v>0.68121558133664895</v>
      </c>
      <c r="G14" s="21">
        <v>0.17603438133664895</v>
      </c>
      <c r="H14" s="21">
        <v>0.22289549999999997</v>
      </c>
      <c r="I14" s="21">
        <v>0.28228569999999997</v>
      </c>
      <c r="J14" s="22">
        <f t="shared" si="1"/>
        <v>3.21634602981535E-2</v>
      </c>
      <c r="K14" s="22">
        <f t="shared" si="2"/>
        <v>7.2888973748715585E-2</v>
      </c>
      <c r="L14" s="23">
        <f t="shared" si="3"/>
        <v>0.12446574435310793</v>
      </c>
      <c r="M14" s="4"/>
    </row>
    <row r="15" spans="1:13" ht="38.25" x14ac:dyDescent="0.25">
      <c r="A15" s="17"/>
      <c r="B15" s="19">
        <v>3000477</v>
      </c>
      <c r="C15" s="19" t="s">
        <v>969</v>
      </c>
      <c r="D15" s="20">
        <v>6.0959600000000007</v>
      </c>
      <c r="E15" s="21">
        <v>6.3336380000000005</v>
      </c>
      <c r="F15" s="21">
        <f t="shared" si="0"/>
        <v>0.60584911826399812</v>
      </c>
      <c r="G15" s="21">
        <v>0.14729486826399807</v>
      </c>
      <c r="H15" s="21">
        <v>0.23166502000000005</v>
      </c>
      <c r="I15" s="21">
        <v>0.22688923000000003</v>
      </c>
      <c r="J15" s="22">
        <f t="shared" si="1"/>
        <v>2.3255965728385179E-2</v>
      </c>
      <c r="K15" s="22">
        <f t="shared" si="2"/>
        <v>5.9832893554067679E-2</v>
      </c>
      <c r="L15" s="23">
        <f t="shared" si="3"/>
        <v>9.5655785547579142E-2</v>
      </c>
      <c r="M15" s="4"/>
    </row>
    <row r="16" spans="1:13" ht="25.5" x14ac:dyDescent="0.25">
      <c r="A16" s="17"/>
      <c r="B16" s="19">
        <v>3000478</v>
      </c>
      <c r="C16" s="19" t="s">
        <v>970</v>
      </c>
      <c r="D16" s="20">
        <v>141.65922800000004</v>
      </c>
      <c r="E16" s="21">
        <v>160.42355399999985</v>
      </c>
      <c r="F16" s="21">
        <f t="shared" si="0"/>
        <v>19.798939655246947</v>
      </c>
      <c r="G16" s="21">
        <v>3.7813931752469472</v>
      </c>
      <c r="H16" s="21">
        <v>6.7573730900000006</v>
      </c>
      <c r="I16" s="21">
        <v>9.2601733900000003</v>
      </c>
      <c r="J16" s="22">
        <f t="shared" si="1"/>
        <v>2.3571309081252188E-2</v>
      </c>
      <c r="K16" s="22">
        <f t="shared" si="2"/>
        <v>6.5693384808361482E-2</v>
      </c>
      <c r="L16" s="23">
        <f t="shared" si="3"/>
        <v>0.12341666271305125</v>
      </c>
      <c r="M16" s="4"/>
    </row>
    <row r="17" spans="1:13" ht="25.5" x14ac:dyDescent="0.25">
      <c r="A17" s="17"/>
      <c r="B17" s="19">
        <v>3000479</v>
      </c>
      <c r="C17" s="19" t="s">
        <v>971</v>
      </c>
      <c r="D17" s="20">
        <v>21.161913999999996</v>
      </c>
      <c r="E17" s="21">
        <v>21.867712999999998</v>
      </c>
      <c r="F17" s="21">
        <f t="shared" si="0"/>
        <v>2.9581616441249912</v>
      </c>
      <c r="G17" s="21">
        <v>0.86389130412499071</v>
      </c>
      <c r="H17" s="21">
        <v>1.08577882</v>
      </c>
      <c r="I17" s="21">
        <v>1.0084915200000002</v>
      </c>
      <c r="J17" s="22">
        <f t="shared" si="1"/>
        <v>3.9505333919692048E-2</v>
      </c>
      <c r="K17" s="22">
        <f t="shared" si="2"/>
        <v>8.915747724167547E-2</v>
      </c>
      <c r="L17" s="23">
        <f t="shared" si="3"/>
        <v>0.13527530949967156</v>
      </c>
      <c r="M17" s="4"/>
    </row>
    <row r="18" spans="1:13" ht="25.5" x14ac:dyDescent="0.25">
      <c r="A18" s="17"/>
      <c r="B18" s="19">
        <v>3000480</v>
      </c>
      <c r="C18" s="19" t="s">
        <v>972</v>
      </c>
      <c r="D18" s="20">
        <v>3.5016780000000001</v>
      </c>
      <c r="E18" s="21">
        <v>3.6324489999999994</v>
      </c>
      <c r="F18" s="21">
        <f t="shared" si="0"/>
        <v>0.27327622993994588</v>
      </c>
      <c r="G18" s="21">
        <v>8.3221419939945918E-2</v>
      </c>
      <c r="H18" s="21">
        <v>9.8067699999999994E-2</v>
      </c>
      <c r="I18" s="21">
        <v>9.1987109999999997E-2</v>
      </c>
      <c r="J18" s="22">
        <f t="shared" si="1"/>
        <v>2.2910554267918402E-2</v>
      </c>
      <c r="K18" s="22">
        <f t="shared" si="2"/>
        <v>4.9908235446649338E-2</v>
      </c>
      <c r="L18" s="23">
        <f t="shared" si="3"/>
        <v>7.5231952310946676E-2</v>
      </c>
      <c r="M18" s="4"/>
    </row>
    <row r="19" spans="1:13" x14ac:dyDescent="0.25">
      <c r="A19" s="17"/>
      <c r="B19" s="19">
        <v>3000599</v>
      </c>
      <c r="C19" s="19" t="s">
        <v>973</v>
      </c>
      <c r="D19" s="20">
        <v>5.5E-2</v>
      </c>
      <c r="E19" s="21">
        <v>5.5E-2</v>
      </c>
      <c r="F19" s="21">
        <f t="shared" si="0"/>
        <v>0</v>
      </c>
      <c r="G19" s="21">
        <v>0</v>
      </c>
      <c r="H19" s="21">
        <v>0</v>
      </c>
      <c r="I19" s="21">
        <v>0</v>
      </c>
      <c r="J19" s="22">
        <f t="shared" si="1"/>
        <v>0</v>
      </c>
      <c r="K19" s="22">
        <f t="shared" si="2"/>
        <v>0</v>
      </c>
      <c r="L19" s="23">
        <f t="shared" si="3"/>
        <v>0</v>
      </c>
      <c r="M19" s="4"/>
    </row>
    <row r="20" spans="1:13" ht="15.75" thickBot="1" x14ac:dyDescent="0.3">
      <c r="A20" s="41" t="s">
        <v>293</v>
      </c>
      <c r="B20" s="43"/>
      <c r="C20" s="43"/>
      <c r="D20" s="44">
        <f ca="1">OFFSET(D20,-MATCH("PROYECTOS",$A$8:$A$50,0)-1,0)-(OFFSET(D20,-MATCH("PROYECTOS",$A$8:$A$50,0),0))</f>
        <v>6233.6369030000005</v>
      </c>
      <c r="E20" s="45">
        <f t="shared" ref="E20:I20" ca="1" si="4">OFFSET(E20,-MATCH("PROYECTOS",$A$8:$A$50,0)-1,0)-(OFFSET(E20,-MATCH("PROYECTOS",$A$8:$A$50,0),0))</f>
        <v>6476.9755589999968</v>
      </c>
      <c r="F20" s="45">
        <f t="shared" ca="1" si="4"/>
        <v>1070.5130614918944</v>
      </c>
      <c r="G20" s="45">
        <f t="shared" ca="1" si="4"/>
        <v>288.71879063189408</v>
      </c>
      <c r="H20" s="45">
        <f t="shared" ca="1" si="4"/>
        <v>418.56983152999999</v>
      </c>
      <c r="I20" s="45">
        <f t="shared" ca="1" si="4"/>
        <v>363.22443933</v>
      </c>
      <c r="J20" s="46">
        <f t="shared" ca="1" si="1"/>
        <v>4.4576174172945376E-2</v>
      </c>
      <c r="K20" s="46">
        <f t="shared" ca="1" si="2"/>
        <v>0.10920044636868985</v>
      </c>
      <c r="L20" s="47">
        <f t="shared" ca="1" si="3"/>
        <v>0.16527977475603972</v>
      </c>
      <c r="M20" s="4"/>
    </row>
    <row r="21" spans="1:13" ht="15.75" thickBot="1" x14ac:dyDescent="0.3"/>
    <row r="22" spans="1:13" ht="15.75" thickBot="1" x14ac:dyDescent="0.3">
      <c r="A22" s="87" t="s">
        <v>315</v>
      </c>
      <c r="B22" s="88"/>
      <c r="C22" s="88"/>
      <c r="D22" s="89"/>
    </row>
    <row r="23" spans="1:13" ht="15.75" thickBot="1" x14ac:dyDescent="0.3">
      <c r="A23" s="1" t="s">
        <v>1018</v>
      </c>
    </row>
    <row r="24" spans="1:13" ht="45" customHeight="1" x14ac:dyDescent="0.25">
      <c r="A24" s="80" t="s">
        <v>317</v>
      </c>
      <c r="B24" s="81"/>
      <c r="C24" s="81"/>
      <c r="D24" s="92" t="s">
        <v>318</v>
      </c>
    </row>
    <row r="25" spans="1:13" ht="15.75" thickBot="1" x14ac:dyDescent="0.3">
      <c r="A25" s="90"/>
      <c r="B25" s="91"/>
      <c r="C25" s="91"/>
      <c r="D25" s="93"/>
    </row>
    <row r="26" spans="1:13" x14ac:dyDescent="0.25">
      <c r="A26" s="17"/>
      <c r="B26" s="19">
        <v>3000001</v>
      </c>
      <c r="C26" s="19" t="s">
        <v>275</v>
      </c>
      <c r="D26" s="23">
        <v>0.17705549586451008</v>
      </c>
    </row>
    <row r="27" spans="1:13" ht="25.5" x14ac:dyDescent="0.25">
      <c r="A27" s="17"/>
      <c r="B27" s="19">
        <v>3000132</v>
      </c>
      <c r="C27" s="19" t="s">
        <v>964</v>
      </c>
      <c r="D27" s="23">
        <v>3.266832402098898E-2</v>
      </c>
    </row>
    <row r="28" spans="1:13" ht="25.5" x14ac:dyDescent="0.25">
      <c r="A28" s="17"/>
      <c r="B28" s="19">
        <v>3000133</v>
      </c>
      <c r="C28" s="19" t="s">
        <v>965</v>
      </c>
      <c r="D28" s="23">
        <v>7.8530646339192406E-2</v>
      </c>
    </row>
    <row r="29" spans="1:13" ht="25.5" x14ac:dyDescent="0.25">
      <c r="A29" s="17"/>
      <c r="B29" s="19">
        <v>3000143</v>
      </c>
      <c r="C29" s="19" t="s">
        <v>967</v>
      </c>
      <c r="D29" s="23">
        <v>9.3886380292081184E-2</v>
      </c>
    </row>
    <row r="30" spans="1:13" ht="38.25" x14ac:dyDescent="0.25">
      <c r="A30" s="17"/>
      <c r="B30" s="19">
        <v>3000476</v>
      </c>
      <c r="C30" s="19" t="s">
        <v>968</v>
      </c>
      <c r="D30" s="23">
        <v>0.12446574435310793</v>
      </c>
    </row>
    <row r="31" spans="1:13" ht="38.25" x14ac:dyDescent="0.25">
      <c r="A31" s="17"/>
      <c r="B31" s="19">
        <v>3000477</v>
      </c>
      <c r="C31" s="19" t="s">
        <v>969</v>
      </c>
      <c r="D31" s="23">
        <v>9.5655785547579142E-2</v>
      </c>
    </row>
    <row r="32" spans="1:13" ht="25.5" x14ac:dyDescent="0.25">
      <c r="A32" s="17"/>
      <c r="B32" s="19">
        <v>3000478</v>
      </c>
      <c r="C32" s="19" t="s">
        <v>970</v>
      </c>
      <c r="D32" s="23">
        <v>0.12341666271305125</v>
      </c>
    </row>
    <row r="33" spans="1:4" ht="25.5" x14ac:dyDescent="0.25">
      <c r="A33" s="17"/>
      <c r="B33" s="19">
        <v>3000479</v>
      </c>
      <c r="C33" s="19" t="s">
        <v>971</v>
      </c>
      <c r="D33" s="23">
        <v>0.13527530949967156</v>
      </c>
    </row>
    <row r="34" spans="1:4" ht="25.5" x14ac:dyDescent="0.25">
      <c r="A34" s="17"/>
      <c r="B34" s="19">
        <v>3000480</v>
      </c>
      <c r="C34" s="19" t="s">
        <v>972</v>
      </c>
      <c r="D34" s="23">
        <v>7.5231952310946676E-2</v>
      </c>
    </row>
    <row r="35" spans="1:4" ht="15.75" thickBot="1" x14ac:dyDescent="0.3">
      <c r="A35" s="24"/>
      <c r="B35" s="26">
        <v>3000599</v>
      </c>
      <c r="C35" s="26" t="s">
        <v>973</v>
      </c>
      <c r="D35" s="30">
        <v>0</v>
      </c>
    </row>
  </sheetData>
  <mergeCells count="10">
    <mergeCell ref="A22:D22"/>
    <mergeCell ref="A24:C25"/>
    <mergeCell ref="D24:D2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0"/>
  <sheetViews>
    <sheetView topLeftCell="A31" workbookViewId="0">
      <selection activeCell="A49" sqref="A49:S4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61</v>
      </c>
      <c r="B1" s="49" t="s">
        <v>38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962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8533.6599669999996</v>
      </c>
      <c r="I6" s="14">
        <v>8981.3227379999971</v>
      </c>
      <c r="J6" s="14">
        <v>1502.2986778992595</v>
      </c>
      <c r="K6" s="14">
        <v>470.98162205925911</v>
      </c>
      <c r="L6" s="14">
        <v>553.68954484999995</v>
      </c>
      <c r="M6" s="14">
        <v>477.62751099000008</v>
      </c>
      <c r="N6" s="15">
        <v>5.2440117764228064E-2</v>
      </c>
      <c r="O6" s="15">
        <v>0.11408911546779997</v>
      </c>
      <c r="P6" s="16">
        <v>0.16726920095444625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SUM(H8:OFFSET(H6,MATCH("PROYECTOS",$A$8:$A$50,0),0))</f>
        <v>2300.0230639999991</v>
      </c>
      <c r="I7" s="38">
        <f ca="1">SUM(I8:OFFSET(I6,MATCH("PROYECTOS",$A$8:$A$50,0),0))</f>
        <v>2504.3471790000003</v>
      </c>
      <c r="J7" s="38">
        <f ca="1">SUM(J8:OFFSET(J6,MATCH("PROYECTOS",$A$8:$A$50,0),0))</f>
        <v>431.78561640736513</v>
      </c>
      <c r="K7" s="38">
        <f ca="1">SUM(K8:OFFSET(K6,MATCH("PROYECTOS",$A$8:$A$50,0),0))</f>
        <v>182.26283142736503</v>
      </c>
      <c r="L7" s="38">
        <f ca="1">SUM(L8:OFFSET(L6,MATCH("PROYECTOS",$A$8:$A$50,0),0))</f>
        <v>135.11971332000002</v>
      </c>
      <c r="M7" s="38">
        <f ca="1">SUM(M8:OFFSET(M6,MATCH("PROYECTOS",$A$8:$A$50,0),0))</f>
        <v>114.40307165999998</v>
      </c>
      <c r="N7" s="39">
        <f ca="1">IFERROR(K7/I7,0)</f>
        <v>7.2778579965156256E-2</v>
      </c>
      <c r="O7" s="39">
        <f ca="1">IFERROR(SUM(K7,L7)/I7,0)</f>
        <v>0.12673264609985013</v>
      </c>
      <c r="P7" s="40">
        <f ca="1">IFERROR(SUM(K7,L7,M7)/I7,0)</f>
        <v>0.17241443998981779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60</v>
      </c>
      <c r="G8" s="19" t="s">
        <v>309</v>
      </c>
      <c r="H8" s="20">
        <v>125.59280500000003</v>
      </c>
      <c r="I8" s="21">
        <v>136.47224400000002</v>
      </c>
      <c r="J8" s="21">
        <f t="shared" ref="J8:J49" si="0">SUM(K8,L8,M8)</f>
        <v>25.701542533533274</v>
      </c>
      <c r="K8" s="21">
        <v>7.896271493533277</v>
      </c>
      <c r="L8" s="21">
        <v>9.8502645099999988</v>
      </c>
      <c r="M8" s="21">
        <v>7.9550065299999986</v>
      </c>
      <c r="N8" s="22">
        <f t="shared" ref="N8:N50" si="1">IFERROR(K8/I8,0)</f>
        <v>5.7859908081626298E-2</v>
      </c>
      <c r="O8" s="22">
        <f t="shared" ref="O8:O50" si="2">IFERROR(SUM(K8,L8)/I8,0)</f>
        <v>0.13003769472372179</v>
      </c>
      <c r="P8" s="23">
        <f t="shared" ref="P8:P50" si="3">IFERROR(SUM(K8,L8,M8)/I8,0)</f>
        <v>0.1883279836267166</v>
      </c>
      <c r="Q8" s="70">
        <v>0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5001433</v>
      </c>
      <c r="C9" s="19" t="s">
        <v>974</v>
      </c>
      <c r="D9" s="68">
        <v>3000131</v>
      </c>
      <c r="E9" s="19" t="s">
        <v>963</v>
      </c>
      <c r="F9" s="69">
        <v>67</v>
      </c>
      <c r="G9" s="19" t="s">
        <v>1010</v>
      </c>
      <c r="H9" s="20">
        <v>960.30697100000009</v>
      </c>
      <c r="I9" s="21">
        <v>962.21241799999984</v>
      </c>
      <c r="J9" s="21">
        <f t="shared" si="0"/>
        <v>235.6924945245442</v>
      </c>
      <c r="K9" s="21">
        <v>112.5825922045442</v>
      </c>
      <c r="L9" s="21">
        <v>67.543431369999979</v>
      </c>
      <c r="M9" s="21">
        <v>55.56647095000001</v>
      </c>
      <c r="N9" s="22">
        <f t="shared" si="1"/>
        <v>0.11700388614662861</v>
      </c>
      <c r="O9" s="22">
        <f t="shared" si="2"/>
        <v>0.18719985338470679</v>
      </c>
      <c r="P9" s="23">
        <f t="shared" si="3"/>
        <v>0.24494850629182405</v>
      </c>
      <c r="Q9" s="70">
        <v>13395.764999999999</v>
      </c>
      <c r="R9" s="21">
        <v>0</v>
      </c>
      <c r="S9" s="23">
        <f t="shared" ref="S9:S49" si="4">IFERROR(R9/Q9,0)</f>
        <v>0</v>
      </c>
    </row>
    <row r="10" spans="1:19" ht="38.25" x14ac:dyDescent="0.25">
      <c r="A10" s="17"/>
      <c r="B10" s="19">
        <v>5001433</v>
      </c>
      <c r="C10" s="19" t="s">
        <v>974</v>
      </c>
      <c r="D10" s="68">
        <v>3000132</v>
      </c>
      <c r="E10" s="19" t="s">
        <v>964</v>
      </c>
      <c r="F10" s="69">
        <v>67</v>
      </c>
      <c r="G10" s="19" t="s">
        <v>1010</v>
      </c>
      <c r="H10" s="20">
        <v>14.67765</v>
      </c>
      <c r="I10" s="21">
        <v>19.670785000000002</v>
      </c>
      <c r="J10" s="21">
        <f t="shared" si="0"/>
        <v>0.22941147074481946</v>
      </c>
      <c r="K10" s="21">
        <v>6.5397550744819455E-2</v>
      </c>
      <c r="L10" s="21">
        <v>1.6374320000000001E-2</v>
      </c>
      <c r="M10" s="21">
        <v>0.14763960000000001</v>
      </c>
      <c r="N10" s="22">
        <f t="shared" si="1"/>
        <v>3.3246029960075029E-3</v>
      </c>
      <c r="O10" s="22">
        <f t="shared" si="2"/>
        <v>4.1570212243598539E-3</v>
      </c>
      <c r="P10" s="23">
        <f t="shared" si="3"/>
        <v>1.1662547821290276E-2</v>
      </c>
      <c r="Q10" s="70">
        <v>77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5001434</v>
      </c>
      <c r="C11" s="19" t="s">
        <v>975</v>
      </c>
      <c r="D11" s="68">
        <v>3000131</v>
      </c>
      <c r="E11" s="19" t="s">
        <v>963</v>
      </c>
      <c r="F11" s="69">
        <v>67</v>
      </c>
      <c r="G11" s="19" t="s">
        <v>1010</v>
      </c>
      <c r="H11" s="20">
        <v>20.392873999999999</v>
      </c>
      <c r="I11" s="21">
        <v>18.696082000000001</v>
      </c>
      <c r="J11" s="21">
        <f t="shared" si="0"/>
        <v>3.8999588099999998</v>
      </c>
      <c r="K11" s="21">
        <v>0</v>
      </c>
      <c r="L11" s="21">
        <v>0.18461100999999999</v>
      </c>
      <c r="M11" s="21">
        <v>3.7153478</v>
      </c>
      <c r="N11" s="22">
        <f t="shared" si="1"/>
        <v>0</v>
      </c>
      <c r="O11" s="22">
        <f t="shared" si="2"/>
        <v>9.8743153779492394E-3</v>
      </c>
      <c r="P11" s="23">
        <f t="shared" si="3"/>
        <v>0.2085976521711875</v>
      </c>
      <c r="Q11" s="70">
        <v>12.370999999999999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5001435</v>
      </c>
      <c r="C12" s="19" t="s">
        <v>976</v>
      </c>
      <c r="D12" s="68">
        <v>3000131</v>
      </c>
      <c r="E12" s="19" t="s">
        <v>963</v>
      </c>
      <c r="F12" s="69">
        <v>67</v>
      </c>
      <c r="G12" s="19" t="s">
        <v>1010</v>
      </c>
      <c r="H12" s="20">
        <v>8.7173429999999996</v>
      </c>
      <c r="I12" s="21">
        <v>8.8356510000000004</v>
      </c>
      <c r="J12" s="21">
        <f t="shared" si="0"/>
        <v>1.4076662105395443</v>
      </c>
      <c r="K12" s="21">
        <v>1.9019610539544374E-2</v>
      </c>
      <c r="L12" s="21">
        <v>0.75617246000000005</v>
      </c>
      <c r="M12" s="21">
        <v>0.63247414000000002</v>
      </c>
      <c r="N12" s="22">
        <f t="shared" si="1"/>
        <v>2.1525986641555187E-3</v>
      </c>
      <c r="O12" s="22">
        <f t="shared" si="2"/>
        <v>8.7734573325671694E-2</v>
      </c>
      <c r="P12" s="23">
        <f t="shared" si="3"/>
        <v>0.15931663785040223</v>
      </c>
      <c r="Q12" s="70">
        <v>893.52500000000009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5001436</v>
      </c>
      <c r="C13" s="19" t="s">
        <v>977</v>
      </c>
      <c r="D13" s="68">
        <v>3000131</v>
      </c>
      <c r="E13" s="19" t="s">
        <v>963</v>
      </c>
      <c r="F13" s="69">
        <v>67</v>
      </c>
      <c r="G13" s="19" t="s">
        <v>1010</v>
      </c>
      <c r="H13" s="20">
        <v>20.07685</v>
      </c>
      <c r="I13" s="21">
        <v>20.348357999999998</v>
      </c>
      <c r="J13" s="21">
        <f t="shared" si="0"/>
        <v>2.4339559500444814</v>
      </c>
      <c r="K13" s="21">
        <v>1.4744100044481456E-2</v>
      </c>
      <c r="L13" s="21">
        <v>0.76964811</v>
      </c>
      <c r="M13" s="21">
        <v>1.6495637399999998</v>
      </c>
      <c r="N13" s="22">
        <f t="shared" si="1"/>
        <v>7.2458426593838472E-4</v>
      </c>
      <c r="O13" s="22">
        <f t="shared" si="2"/>
        <v>3.8548182120861127E-2</v>
      </c>
      <c r="P13" s="23">
        <f t="shared" si="3"/>
        <v>0.11961436642919697</v>
      </c>
      <c r="Q13" s="70">
        <v>1940.066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5001437</v>
      </c>
      <c r="C14" s="19" t="s">
        <v>978</v>
      </c>
      <c r="D14" s="68">
        <v>3000131</v>
      </c>
      <c r="E14" s="19" t="s">
        <v>963</v>
      </c>
      <c r="F14" s="69">
        <v>65</v>
      </c>
      <c r="G14" s="19" t="s">
        <v>1011</v>
      </c>
      <c r="H14" s="20">
        <v>154.64393599999997</v>
      </c>
      <c r="I14" s="21">
        <v>154.25281000000001</v>
      </c>
      <c r="J14" s="21">
        <f t="shared" si="0"/>
        <v>15.054476144616469</v>
      </c>
      <c r="K14" s="21">
        <v>2.3292082846164703</v>
      </c>
      <c r="L14" s="21">
        <v>6.5244102799999997</v>
      </c>
      <c r="M14" s="21">
        <v>6.2008575799999992</v>
      </c>
      <c r="N14" s="22">
        <f t="shared" si="1"/>
        <v>1.5099940705238823E-2</v>
      </c>
      <c r="O14" s="22">
        <f t="shared" si="2"/>
        <v>5.7396805702382141E-2</v>
      </c>
      <c r="P14" s="23">
        <f t="shared" si="3"/>
        <v>9.7596122525200474E-2</v>
      </c>
      <c r="Q14" s="70">
        <v>177.001</v>
      </c>
      <c r="R14" s="21">
        <v>0</v>
      </c>
      <c r="S14" s="23">
        <f t="shared" si="4"/>
        <v>0</v>
      </c>
    </row>
    <row r="15" spans="1:19" ht="25.5" x14ac:dyDescent="0.25">
      <c r="A15" s="17"/>
      <c r="B15" s="19">
        <v>5001437</v>
      </c>
      <c r="C15" s="19" t="s">
        <v>978</v>
      </c>
      <c r="D15" s="68">
        <v>3000132</v>
      </c>
      <c r="E15" s="19" t="s">
        <v>964</v>
      </c>
      <c r="F15" s="69">
        <v>65</v>
      </c>
      <c r="G15" s="19" t="s">
        <v>1011</v>
      </c>
      <c r="H15" s="20">
        <v>6.1776980000000004</v>
      </c>
      <c r="I15" s="21">
        <v>3.5829119999999999</v>
      </c>
      <c r="J15" s="21">
        <f t="shared" si="0"/>
        <v>0.26641327000000004</v>
      </c>
      <c r="K15" s="21">
        <v>0</v>
      </c>
      <c r="L15" s="21">
        <v>5.4300020000000004E-2</v>
      </c>
      <c r="M15" s="21">
        <v>0.21211325</v>
      </c>
      <c r="N15" s="22">
        <f t="shared" si="1"/>
        <v>0</v>
      </c>
      <c r="O15" s="22">
        <f t="shared" si="2"/>
        <v>1.5155275931979352E-2</v>
      </c>
      <c r="P15" s="23">
        <f t="shared" si="3"/>
        <v>7.4356632258900032E-2</v>
      </c>
      <c r="Q15" s="70">
        <v>102</v>
      </c>
      <c r="R15" s="21">
        <v>0</v>
      </c>
      <c r="S15" s="23">
        <f t="shared" si="4"/>
        <v>0</v>
      </c>
    </row>
    <row r="16" spans="1:19" ht="25.5" x14ac:dyDescent="0.25">
      <c r="A16" s="17"/>
      <c r="B16" s="19">
        <v>5001437</v>
      </c>
      <c r="C16" s="19" t="s">
        <v>978</v>
      </c>
      <c r="D16" s="68">
        <v>3000133</v>
      </c>
      <c r="E16" s="19" t="s">
        <v>965</v>
      </c>
      <c r="F16" s="69">
        <v>65</v>
      </c>
      <c r="G16" s="19" t="s">
        <v>1011</v>
      </c>
      <c r="H16" s="20">
        <v>1.3464750000000001</v>
      </c>
      <c r="I16" s="21">
        <v>3.8813049999999993</v>
      </c>
      <c r="J16" s="21">
        <f t="shared" si="0"/>
        <v>0.57342975039219857</v>
      </c>
      <c r="K16" s="21">
        <v>3.3870000392198563E-2</v>
      </c>
      <c r="L16" s="21">
        <v>5.9747000000000001E-2</v>
      </c>
      <c r="M16" s="21">
        <v>0.47981274999999995</v>
      </c>
      <c r="N16" s="22">
        <f t="shared" si="1"/>
        <v>8.7264464895695053E-3</v>
      </c>
      <c r="O16" s="22">
        <f t="shared" si="2"/>
        <v>2.4119980365417966E-2</v>
      </c>
      <c r="P16" s="23">
        <f t="shared" si="3"/>
        <v>0.14774148138118459</v>
      </c>
      <c r="Q16" s="70">
        <v>54</v>
      </c>
      <c r="R16" s="21">
        <v>0</v>
      </c>
      <c r="S16" s="23">
        <f t="shared" si="4"/>
        <v>0</v>
      </c>
    </row>
    <row r="17" spans="1:19" ht="25.5" x14ac:dyDescent="0.25">
      <c r="A17" s="17"/>
      <c r="B17" s="19">
        <v>5001439</v>
      </c>
      <c r="C17" s="19" t="s">
        <v>979</v>
      </c>
      <c r="D17" s="68">
        <v>3000131</v>
      </c>
      <c r="E17" s="19" t="s">
        <v>963</v>
      </c>
      <c r="F17" s="69">
        <v>67</v>
      </c>
      <c r="G17" s="19" t="s">
        <v>1010</v>
      </c>
      <c r="H17" s="20">
        <v>453.50028500000002</v>
      </c>
      <c r="I17" s="21">
        <v>453.50028499999996</v>
      </c>
      <c r="J17" s="21">
        <f t="shared" si="0"/>
        <v>83.60156643284968</v>
      </c>
      <c r="K17" s="21">
        <v>50.334512272849679</v>
      </c>
      <c r="L17" s="21">
        <v>27.692769689999999</v>
      </c>
      <c r="M17" s="21">
        <v>5.5742844700000003</v>
      </c>
      <c r="N17" s="22">
        <f t="shared" si="1"/>
        <v>0.11099113702398154</v>
      </c>
      <c r="O17" s="22">
        <f t="shared" si="2"/>
        <v>0.17205564041233115</v>
      </c>
      <c r="P17" s="23">
        <f t="shared" si="3"/>
        <v>0.18434732942416934</v>
      </c>
      <c r="Q17" s="70">
        <v>4653.0419999999995</v>
      </c>
      <c r="R17" s="21">
        <v>0</v>
      </c>
      <c r="S17" s="23">
        <f t="shared" si="4"/>
        <v>0</v>
      </c>
    </row>
    <row r="18" spans="1:19" ht="25.5" x14ac:dyDescent="0.25">
      <c r="A18" s="17"/>
      <c r="B18" s="19">
        <v>5001441</v>
      </c>
      <c r="C18" s="19" t="s">
        <v>980</v>
      </c>
      <c r="D18" s="68">
        <v>3000131</v>
      </c>
      <c r="E18" s="19" t="s">
        <v>963</v>
      </c>
      <c r="F18" s="69">
        <v>46</v>
      </c>
      <c r="G18" s="19" t="s">
        <v>736</v>
      </c>
      <c r="H18" s="20">
        <v>0.32943699999999998</v>
      </c>
      <c r="I18" s="21">
        <v>0.32943699999999998</v>
      </c>
      <c r="J18" s="21">
        <f t="shared" si="0"/>
        <v>0</v>
      </c>
      <c r="K18" s="21">
        <v>0</v>
      </c>
      <c r="L18" s="21">
        <v>0</v>
      </c>
      <c r="M18" s="21">
        <v>0</v>
      </c>
      <c r="N18" s="22">
        <f t="shared" si="1"/>
        <v>0</v>
      </c>
      <c r="O18" s="22">
        <f t="shared" si="2"/>
        <v>0</v>
      </c>
      <c r="P18" s="23">
        <f t="shared" si="3"/>
        <v>0</v>
      </c>
      <c r="Q18" s="70">
        <v>0</v>
      </c>
      <c r="R18" s="21">
        <v>0</v>
      </c>
      <c r="S18" s="23">
        <f t="shared" si="4"/>
        <v>0</v>
      </c>
    </row>
    <row r="19" spans="1:19" ht="25.5" x14ac:dyDescent="0.25">
      <c r="A19" s="17"/>
      <c r="B19" s="19">
        <v>5001442</v>
      </c>
      <c r="C19" s="19" t="s">
        <v>981</v>
      </c>
      <c r="D19" s="68">
        <v>3000132</v>
      </c>
      <c r="E19" s="19" t="s">
        <v>964</v>
      </c>
      <c r="F19" s="69">
        <v>67</v>
      </c>
      <c r="G19" s="19" t="s">
        <v>1010</v>
      </c>
      <c r="H19" s="20">
        <v>1.6259849999999996</v>
      </c>
      <c r="I19" s="21">
        <v>1.6499859999999993</v>
      </c>
      <c r="J19" s="21">
        <f t="shared" si="0"/>
        <v>0.30782104835007518</v>
      </c>
      <c r="K19" s="21">
        <v>9.5028928350075148E-2</v>
      </c>
      <c r="L19" s="21">
        <v>9.7598569999999996E-2</v>
      </c>
      <c r="M19" s="21">
        <v>0.11519355000000001</v>
      </c>
      <c r="N19" s="22">
        <f t="shared" si="1"/>
        <v>5.7593778583621427E-2</v>
      </c>
      <c r="O19" s="22">
        <f t="shared" si="2"/>
        <v>0.11674492895701856</v>
      </c>
      <c r="P19" s="23">
        <f t="shared" si="3"/>
        <v>0.18655979405284367</v>
      </c>
      <c r="Q19" s="70">
        <v>0</v>
      </c>
      <c r="R19" s="21">
        <v>0</v>
      </c>
      <c r="S19" s="23">
        <f t="shared" si="4"/>
        <v>0</v>
      </c>
    </row>
    <row r="20" spans="1:19" ht="38.25" x14ac:dyDescent="0.25">
      <c r="A20" s="17"/>
      <c r="B20" s="19">
        <v>5001443</v>
      </c>
      <c r="C20" s="19" t="s">
        <v>982</v>
      </c>
      <c r="D20" s="68">
        <v>3000131</v>
      </c>
      <c r="E20" s="19" t="s">
        <v>963</v>
      </c>
      <c r="F20" s="69">
        <v>63</v>
      </c>
      <c r="G20" s="19" t="s">
        <v>738</v>
      </c>
      <c r="H20" s="20">
        <v>0.45</v>
      </c>
      <c r="I20" s="21">
        <v>0.44</v>
      </c>
      <c r="J20" s="21">
        <f t="shared" si="0"/>
        <v>8.1357270654208294E-2</v>
      </c>
      <c r="K20" s="21">
        <v>2.3848300654208288E-2</v>
      </c>
      <c r="L20" s="21">
        <v>3.1543160000000001E-2</v>
      </c>
      <c r="M20" s="21">
        <v>2.5965810000000002E-2</v>
      </c>
      <c r="N20" s="22">
        <f t="shared" si="1"/>
        <v>5.4200683305018836E-2</v>
      </c>
      <c r="O20" s="22">
        <f t="shared" si="2"/>
        <v>0.12588968330501885</v>
      </c>
      <c r="P20" s="23">
        <f t="shared" si="3"/>
        <v>0.1849028878504734</v>
      </c>
      <c r="Q20" s="70">
        <v>0</v>
      </c>
      <c r="R20" s="21">
        <v>0</v>
      </c>
      <c r="S20" s="23">
        <f t="shared" si="4"/>
        <v>0</v>
      </c>
    </row>
    <row r="21" spans="1:19" ht="25.5" x14ac:dyDescent="0.25">
      <c r="A21" s="17"/>
      <c r="B21" s="19">
        <v>5001444</v>
      </c>
      <c r="C21" s="19" t="s">
        <v>983</v>
      </c>
      <c r="D21" s="68">
        <v>3000131</v>
      </c>
      <c r="E21" s="19" t="s">
        <v>963</v>
      </c>
      <c r="F21" s="69">
        <v>46</v>
      </c>
      <c r="G21" s="19" t="s">
        <v>736</v>
      </c>
      <c r="H21" s="20">
        <v>1.1071</v>
      </c>
      <c r="I21" s="21">
        <v>1.1193499999999998</v>
      </c>
      <c r="J21" s="21">
        <f t="shared" si="0"/>
        <v>0.31210491978815047</v>
      </c>
      <c r="K21" s="21">
        <v>6.8531069788150489E-2</v>
      </c>
      <c r="L21" s="21">
        <v>0.11755718</v>
      </c>
      <c r="M21" s="21">
        <v>0.12601667</v>
      </c>
      <c r="N21" s="22">
        <f t="shared" si="1"/>
        <v>6.1223986946129898E-2</v>
      </c>
      <c r="O21" s="22">
        <f t="shared" si="2"/>
        <v>0.16624670548814088</v>
      </c>
      <c r="P21" s="23">
        <f t="shared" si="3"/>
        <v>0.27882692615191901</v>
      </c>
      <c r="Q21" s="70">
        <v>0</v>
      </c>
      <c r="R21" s="21">
        <v>0</v>
      </c>
      <c r="S21" s="23">
        <f t="shared" si="4"/>
        <v>0</v>
      </c>
    </row>
    <row r="22" spans="1:19" ht="25.5" x14ac:dyDescent="0.25">
      <c r="A22" s="17"/>
      <c r="B22" s="19">
        <v>5001447</v>
      </c>
      <c r="C22" s="19" t="s">
        <v>984</v>
      </c>
      <c r="D22" s="68">
        <v>3000132</v>
      </c>
      <c r="E22" s="19" t="s">
        <v>964</v>
      </c>
      <c r="F22" s="69">
        <v>67</v>
      </c>
      <c r="G22" s="19" t="s">
        <v>1010</v>
      </c>
      <c r="H22" s="20">
        <v>10.019367000000001</v>
      </c>
      <c r="I22" s="21">
        <v>10.285255000000001</v>
      </c>
      <c r="J22" s="21">
        <f t="shared" si="0"/>
        <v>0.55579046955515621</v>
      </c>
      <c r="K22" s="21">
        <v>0.18292492955515627</v>
      </c>
      <c r="L22" s="21">
        <v>0.16445781999999998</v>
      </c>
      <c r="M22" s="21">
        <v>0.20840771999999996</v>
      </c>
      <c r="N22" s="22">
        <f t="shared" si="1"/>
        <v>1.7785162308096032E-2</v>
      </c>
      <c r="O22" s="22">
        <f t="shared" si="2"/>
        <v>3.377483101344169E-2</v>
      </c>
      <c r="P22" s="23">
        <f t="shared" si="3"/>
        <v>5.4037597468916052E-2</v>
      </c>
      <c r="Q22" s="70">
        <v>10</v>
      </c>
      <c r="R22" s="21">
        <v>0</v>
      </c>
      <c r="S22" s="23">
        <f t="shared" si="4"/>
        <v>0</v>
      </c>
    </row>
    <row r="23" spans="1:19" ht="25.5" x14ac:dyDescent="0.25">
      <c r="A23" s="17"/>
      <c r="B23" s="19">
        <v>5001448</v>
      </c>
      <c r="C23" s="19" t="s">
        <v>985</v>
      </c>
      <c r="D23" s="68">
        <v>3000132</v>
      </c>
      <c r="E23" s="19" t="s">
        <v>964</v>
      </c>
      <c r="F23" s="69">
        <v>67</v>
      </c>
      <c r="G23" s="19" t="s">
        <v>1010</v>
      </c>
      <c r="H23" s="20">
        <v>14.014387000000001</v>
      </c>
      <c r="I23" s="21">
        <v>25.18391699999999</v>
      </c>
      <c r="J23" s="21">
        <f t="shared" si="0"/>
        <v>0.57740599999999997</v>
      </c>
      <c r="K23" s="21">
        <v>0</v>
      </c>
      <c r="L23" s="21">
        <v>7.8849999999999996E-3</v>
      </c>
      <c r="M23" s="21">
        <v>0.56952099999999994</v>
      </c>
      <c r="N23" s="22">
        <f t="shared" si="1"/>
        <v>0</v>
      </c>
      <c r="O23" s="22">
        <f t="shared" si="2"/>
        <v>3.1309664815048441E-4</v>
      </c>
      <c r="P23" s="23">
        <f t="shared" si="3"/>
        <v>2.292756921014313E-2</v>
      </c>
      <c r="Q23" s="70">
        <v>0</v>
      </c>
      <c r="R23" s="21">
        <v>0</v>
      </c>
      <c r="S23" s="23">
        <f t="shared" si="4"/>
        <v>0</v>
      </c>
    </row>
    <row r="24" spans="1:19" ht="25.5" x14ac:dyDescent="0.25">
      <c r="A24" s="17"/>
      <c r="B24" s="19">
        <v>5001449</v>
      </c>
      <c r="C24" s="19" t="s">
        <v>986</v>
      </c>
      <c r="D24" s="68">
        <v>3000132</v>
      </c>
      <c r="E24" s="19" t="s">
        <v>964</v>
      </c>
      <c r="F24" s="69">
        <v>67</v>
      </c>
      <c r="G24" s="19" t="s">
        <v>1010</v>
      </c>
      <c r="H24" s="20">
        <v>19.813018999999993</v>
      </c>
      <c r="I24" s="21">
        <v>60.594547000000027</v>
      </c>
      <c r="J24" s="21">
        <f t="shared" si="0"/>
        <v>4.9465004907890009</v>
      </c>
      <c r="K24" s="21">
        <v>0.54742734078899957</v>
      </c>
      <c r="L24" s="21">
        <v>1.0894086199999999</v>
      </c>
      <c r="M24" s="21">
        <v>3.3096645300000014</v>
      </c>
      <c r="N24" s="22">
        <f t="shared" si="1"/>
        <v>9.0342674034513265E-3</v>
      </c>
      <c r="O24" s="22">
        <f t="shared" si="2"/>
        <v>2.7012925119961683E-2</v>
      </c>
      <c r="P24" s="23">
        <f t="shared" si="3"/>
        <v>8.1632766241968913E-2</v>
      </c>
      <c r="Q24" s="70">
        <v>3665.4700000000003</v>
      </c>
      <c r="R24" s="21">
        <v>0</v>
      </c>
      <c r="S24" s="23">
        <f t="shared" si="4"/>
        <v>0</v>
      </c>
    </row>
    <row r="25" spans="1:19" ht="25.5" x14ac:dyDescent="0.25">
      <c r="A25" s="17"/>
      <c r="B25" s="19">
        <v>5001452</v>
      </c>
      <c r="C25" s="19" t="s">
        <v>987</v>
      </c>
      <c r="D25" s="68">
        <v>3000133</v>
      </c>
      <c r="E25" s="19" t="s">
        <v>965</v>
      </c>
      <c r="F25" s="69">
        <v>67</v>
      </c>
      <c r="G25" s="19" t="s">
        <v>1010</v>
      </c>
      <c r="H25" s="20">
        <v>72.320284000000015</v>
      </c>
      <c r="I25" s="21">
        <v>114.71053300000007</v>
      </c>
      <c r="J25" s="21">
        <f t="shared" si="0"/>
        <v>7.0982807387126572</v>
      </c>
      <c r="K25" s="21">
        <v>0.19169421871265513</v>
      </c>
      <c r="L25" s="21">
        <v>1.7083595600000008</v>
      </c>
      <c r="M25" s="21">
        <v>5.1982269600000013</v>
      </c>
      <c r="N25" s="22">
        <f t="shared" si="1"/>
        <v>1.6711126145029333E-3</v>
      </c>
      <c r="O25" s="22">
        <f t="shared" si="2"/>
        <v>1.6563899835707805E-2</v>
      </c>
      <c r="P25" s="23">
        <f t="shared" si="3"/>
        <v>6.187993859912283E-2</v>
      </c>
      <c r="Q25" s="70">
        <v>1316.7019969511032</v>
      </c>
      <c r="R25" s="21">
        <v>0</v>
      </c>
      <c r="S25" s="23">
        <f t="shared" si="4"/>
        <v>0</v>
      </c>
    </row>
    <row r="26" spans="1:19" ht="25.5" x14ac:dyDescent="0.25">
      <c r="A26" s="17"/>
      <c r="B26" s="19">
        <v>5001453</v>
      </c>
      <c r="C26" s="19" t="s">
        <v>988</v>
      </c>
      <c r="D26" s="68">
        <v>3000133</v>
      </c>
      <c r="E26" s="19" t="s">
        <v>965</v>
      </c>
      <c r="F26" s="69">
        <v>67</v>
      </c>
      <c r="G26" s="19" t="s">
        <v>1010</v>
      </c>
      <c r="H26" s="20">
        <v>94.158603999999983</v>
      </c>
      <c r="I26" s="21">
        <v>37.348089000000002</v>
      </c>
      <c r="J26" s="21">
        <f t="shared" si="0"/>
        <v>4.3096930530907684</v>
      </c>
      <c r="K26" s="21">
        <v>9.4541183090768754E-2</v>
      </c>
      <c r="L26" s="21">
        <v>1.3332955399999999</v>
      </c>
      <c r="M26" s="21">
        <v>2.8818563300000002</v>
      </c>
      <c r="N26" s="22">
        <f t="shared" si="1"/>
        <v>2.5313526239794694E-3</v>
      </c>
      <c r="O26" s="22">
        <f t="shared" si="2"/>
        <v>3.8230516241159453E-2</v>
      </c>
      <c r="P26" s="23">
        <f t="shared" si="3"/>
        <v>0.11539259888479886</v>
      </c>
      <c r="Q26" s="70">
        <v>308.34100000000001</v>
      </c>
      <c r="R26" s="21">
        <v>0</v>
      </c>
      <c r="S26" s="23">
        <f t="shared" si="4"/>
        <v>0</v>
      </c>
    </row>
    <row r="27" spans="1:19" ht="25.5" x14ac:dyDescent="0.25">
      <c r="A27" s="17"/>
      <c r="B27" s="19">
        <v>5001454</v>
      </c>
      <c r="C27" s="19" t="s">
        <v>989</v>
      </c>
      <c r="D27" s="68">
        <v>3000133</v>
      </c>
      <c r="E27" s="19" t="s">
        <v>965</v>
      </c>
      <c r="F27" s="69">
        <v>67</v>
      </c>
      <c r="G27" s="19" t="s">
        <v>1010</v>
      </c>
      <c r="H27" s="20">
        <v>4.0297879999999999</v>
      </c>
      <c r="I27" s="21">
        <v>4.365799</v>
      </c>
      <c r="J27" s="21">
        <f t="shared" si="0"/>
        <v>0.1374455</v>
      </c>
      <c r="K27" s="21">
        <v>0</v>
      </c>
      <c r="L27" s="21">
        <v>2.0452999999999999E-2</v>
      </c>
      <c r="M27" s="21">
        <v>0.1169925</v>
      </c>
      <c r="N27" s="22">
        <f t="shared" si="1"/>
        <v>0</v>
      </c>
      <c r="O27" s="22">
        <f t="shared" si="2"/>
        <v>4.6848240150313839E-3</v>
      </c>
      <c r="P27" s="23">
        <f t="shared" si="3"/>
        <v>3.148232431222784E-2</v>
      </c>
      <c r="Q27" s="70">
        <v>7.8000001907348633</v>
      </c>
      <c r="R27" s="21">
        <v>0</v>
      </c>
      <c r="S27" s="23">
        <f t="shared" si="4"/>
        <v>0</v>
      </c>
    </row>
    <row r="28" spans="1:19" ht="38.25" x14ac:dyDescent="0.25">
      <c r="A28" s="17"/>
      <c r="B28" s="19">
        <v>5001495</v>
      </c>
      <c r="C28" s="19" t="s">
        <v>990</v>
      </c>
      <c r="D28" s="68">
        <v>3000001</v>
      </c>
      <c r="E28" s="19" t="s">
        <v>275</v>
      </c>
      <c r="F28" s="69">
        <v>80</v>
      </c>
      <c r="G28" s="19" t="s">
        <v>310</v>
      </c>
      <c r="H28" s="20">
        <v>1.4629999999999999</v>
      </c>
      <c r="I28" s="21">
        <v>1.373432</v>
      </c>
      <c r="J28" s="21">
        <f t="shared" si="0"/>
        <v>5.4275140053987619E-2</v>
      </c>
      <c r="K28" s="21">
        <v>1.3224510053987615E-2</v>
      </c>
      <c r="L28" s="21">
        <v>1.2806330000000001E-2</v>
      </c>
      <c r="M28" s="21">
        <v>2.82443E-2</v>
      </c>
      <c r="N28" s="22">
        <f t="shared" si="1"/>
        <v>9.6288058338436962E-3</v>
      </c>
      <c r="O28" s="22">
        <f t="shared" si="2"/>
        <v>1.8953133503506265E-2</v>
      </c>
      <c r="P28" s="23">
        <f t="shared" si="3"/>
        <v>3.951789389936132E-2</v>
      </c>
      <c r="Q28" s="70">
        <v>0</v>
      </c>
      <c r="R28" s="21">
        <v>0</v>
      </c>
      <c r="S28" s="23">
        <f t="shared" si="4"/>
        <v>0</v>
      </c>
    </row>
    <row r="29" spans="1:19" ht="25.5" x14ac:dyDescent="0.25">
      <c r="A29" s="17"/>
      <c r="B29" s="19">
        <v>5002376</v>
      </c>
      <c r="C29" s="19" t="s">
        <v>991</v>
      </c>
      <c r="D29" s="68">
        <v>3000132</v>
      </c>
      <c r="E29" s="19" t="s">
        <v>964</v>
      </c>
      <c r="F29" s="69">
        <v>67</v>
      </c>
      <c r="G29" s="19" t="s">
        <v>1010</v>
      </c>
      <c r="H29" s="20">
        <v>13.492713999999999</v>
      </c>
      <c r="I29" s="21">
        <v>81.55368</v>
      </c>
      <c r="J29" s="21">
        <f t="shared" si="0"/>
        <v>0.83062536747300564</v>
      </c>
      <c r="K29" s="21">
        <v>0.45281147747300565</v>
      </c>
      <c r="L29" s="21">
        <v>0.31345904000000002</v>
      </c>
      <c r="M29" s="21">
        <v>6.4354850000000005E-2</v>
      </c>
      <c r="N29" s="22">
        <f t="shared" si="1"/>
        <v>5.5523120167355498E-3</v>
      </c>
      <c r="O29" s="22">
        <f t="shared" si="2"/>
        <v>9.3959036241283746E-3</v>
      </c>
      <c r="P29" s="23">
        <f t="shared" si="3"/>
        <v>1.0185013937727956E-2</v>
      </c>
      <c r="Q29" s="70">
        <v>124.5</v>
      </c>
      <c r="R29" s="21">
        <v>0</v>
      </c>
      <c r="S29" s="23">
        <f t="shared" si="4"/>
        <v>0</v>
      </c>
    </row>
    <row r="30" spans="1:19" ht="25.5" x14ac:dyDescent="0.25">
      <c r="A30" s="17"/>
      <c r="B30" s="19">
        <v>5002377</v>
      </c>
      <c r="C30" s="19" t="s">
        <v>992</v>
      </c>
      <c r="D30" s="68">
        <v>3000133</v>
      </c>
      <c r="E30" s="19" t="s">
        <v>965</v>
      </c>
      <c r="F30" s="69">
        <v>67</v>
      </c>
      <c r="G30" s="19" t="s">
        <v>1010</v>
      </c>
      <c r="H30" s="20">
        <v>1.1479409999999999</v>
      </c>
      <c r="I30" s="21">
        <v>0.99994099999999997</v>
      </c>
      <c r="J30" s="21">
        <f t="shared" si="0"/>
        <v>1.1190440000000001E-2</v>
      </c>
      <c r="K30" s="21">
        <v>0</v>
      </c>
      <c r="L30" s="21">
        <v>2.1997200000000001E-3</v>
      </c>
      <c r="M30" s="21">
        <v>8.9907200000000007E-3</v>
      </c>
      <c r="N30" s="22">
        <f t="shared" si="1"/>
        <v>0</v>
      </c>
      <c r="O30" s="22">
        <f t="shared" si="2"/>
        <v>2.1998497911376773E-3</v>
      </c>
      <c r="P30" s="23">
        <f t="shared" si="3"/>
        <v>1.1191100274916221E-2</v>
      </c>
      <c r="Q30" s="70">
        <v>0</v>
      </c>
      <c r="R30" s="21">
        <v>0</v>
      </c>
      <c r="S30" s="23">
        <f t="shared" si="4"/>
        <v>0</v>
      </c>
    </row>
    <row r="31" spans="1:19" ht="25.5" x14ac:dyDescent="0.25">
      <c r="A31" s="17"/>
      <c r="B31" s="19">
        <v>5003240</v>
      </c>
      <c r="C31" s="19" t="s">
        <v>993</v>
      </c>
      <c r="D31" s="68">
        <v>3000131</v>
      </c>
      <c r="E31" s="19" t="s">
        <v>963</v>
      </c>
      <c r="F31" s="69">
        <v>281</v>
      </c>
      <c r="G31" s="19" t="s">
        <v>1012</v>
      </c>
      <c r="H31" s="20">
        <v>30.068332999999996</v>
      </c>
      <c r="I31" s="21">
        <v>28.233029000000002</v>
      </c>
      <c r="J31" s="21">
        <f t="shared" si="0"/>
        <v>5.1720170310797942</v>
      </c>
      <c r="K31" s="21">
        <v>0.97897601107979426</v>
      </c>
      <c r="L31" s="21">
        <v>3.1371424000000006</v>
      </c>
      <c r="M31" s="21">
        <v>1.05589862</v>
      </c>
      <c r="N31" s="22">
        <f t="shared" si="1"/>
        <v>3.4674848776579878E-2</v>
      </c>
      <c r="O31" s="22">
        <f t="shared" si="2"/>
        <v>0.14579088949612151</v>
      </c>
      <c r="P31" s="23">
        <f t="shared" si="3"/>
        <v>0.18319029924418645</v>
      </c>
      <c r="Q31" s="70">
        <v>3157231.3</v>
      </c>
      <c r="R31" s="21">
        <v>0</v>
      </c>
      <c r="S31" s="23">
        <f t="shared" si="4"/>
        <v>0</v>
      </c>
    </row>
    <row r="32" spans="1:19" ht="25.5" x14ac:dyDescent="0.25">
      <c r="A32" s="17"/>
      <c r="B32" s="19">
        <v>5003241</v>
      </c>
      <c r="C32" s="19" t="s">
        <v>994</v>
      </c>
      <c r="D32" s="68">
        <v>3000132</v>
      </c>
      <c r="E32" s="19" t="s">
        <v>964</v>
      </c>
      <c r="F32" s="69">
        <v>98</v>
      </c>
      <c r="G32" s="19" t="s">
        <v>1013</v>
      </c>
      <c r="H32" s="20">
        <v>48.506625999999997</v>
      </c>
      <c r="I32" s="21">
        <v>33.608818999999997</v>
      </c>
      <c r="J32" s="21">
        <f t="shared" si="0"/>
        <v>0</v>
      </c>
      <c r="K32" s="21">
        <v>0</v>
      </c>
      <c r="L32" s="21">
        <v>0</v>
      </c>
      <c r="M32" s="21">
        <v>0</v>
      </c>
      <c r="N32" s="22">
        <f t="shared" si="1"/>
        <v>0</v>
      </c>
      <c r="O32" s="22">
        <f t="shared" si="2"/>
        <v>0</v>
      </c>
      <c r="P32" s="23">
        <f t="shared" si="3"/>
        <v>0</v>
      </c>
      <c r="Q32" s="70">
        <v>3</v>
      </c>
      <c r="R32" s="21">
        <v>0</v>
      </c>
      <c r="S32" s="23">
        <f t="shared" si="4"/>
        <v>0</v>
      </c>
    </row>
    <row r="33" spans="1:19" ht="25.5" x14ac:dyDescent="0.25">
      <c r="A33" s="17"/>
      <c r="B33" s="19">
        <v>5003241</v>
      </c>
      <c r="C33" s="19" t="s">
        <v>994</v>
      </c>
      <c r="D33" s="68">
        <v>3000133</v>
      </c>
      <c r="E33" s="19" t="s">
        <v>965</v>
      </c>
      <c r="F33" s="69">
        <v>98</v>
      </c>
      <c r="G33" s="19" t="s">
        <v>1013</v>
      </c>
      <c r="H33" s="20">
        <v>0.65600000000000014</v>
      </c>
      <c r="I33" s="21">
        <v>80.918874999999986</v>
      </c>
      <c r="J33" s="21">
        <f t="shared" si="0"/>
        <v>6.8920103602792402</v>
      </c>
      <c r="K33" s="21">
        <v>5.89973502792418E-2</v>
      </c>
      <c r="L33" s="21">
        <v>4.0976135799999991</v>
      </c>
      <c r="M33" s="21">
        <v>2.7353994299999997</v>
      </c>
      <c r="N33" s="22">
        <f t="shared" si="1"/>
        <v>7.2909256683612825E-4</v>
      </c>
      <c r="O33" s="22">
        <f t="shared" si="2"/>
        <v>5.1367631226697623E-2</v>
      </c>
      <c r="P33" s="23">
        <f t="shared" si="3"/>
        <v>8.517185094675675E-2</v>
      </c>
      <c r="Q33" s="70">
        <v>26.000999999999998</v>
      </c>
      <c r="R33" s="21">
        <v>0</v>
      </c>
      <c r="S33" s="23">
        <f t="shared" si="4"/>
        <v>0</v>
      </c>
    </row>
    <row r="34" spans="1:19" ht="51" x14ac:dyDescent="0.25">
      <c r="A34" s="17"/>
      <c r="B34" s="19">
        <v>5003247</v>
      </c>
      <c r="C34" s="19" t="s">
        <v>995</v>
      </c>
      <c r="D34" s="68">
        <v>3000001</v>
      </c>
      <c r="E34" s="19" t="s">
        <v>275</v>
      </c>
      <c r="F34" s="69">
        <v>80</v>
      </c>
      <c r="G34" s="19" t="s">
        <v>310</v>
      </c>
      <c r="H34" s="20">
        <v>3.446197999999999</v>
      </c>
      <c r="I34" s="21">
        <v>3.4461979999999994</v>
      </c>
      <c r="J34" s="21">
        <f t="shared" si="0"/>
        <v>0.67468427790080199</v>
      </c>
      <c r="K34" s="21">
        <v>0.12535802790080197</v>
      </c>
      <c r="L34" s="21">
        <v>0.21417524000000002</v>
      </c>
      <c r="M34" s="21">
        <v>0.33515101000000003</v>
      </c>
      <c r="N34" s="22">
        <f t="shared" si="1"/>
        <v>3.6375747389094298E-2</v>
      </c>
      <c r="O34" s="22">
        <f t="shared" si="2"/>
        <v>9.8524016292970404E-2</v>
      </c>
      <c r="P34" s="23">
        <f t="shared" si="3"/>
        <v>0.19577641154129916</v>
      </c>
      <c r="Q34" s="70">
        <v>0</v>
      </c>
      <c r="R34" s="21">
        <v>0</v>
      </c>
      <c r="S34" s="23">
        <f t="shared" si="4"/>
        <v>0</v>
      </c>
    </row>
    <row r="35" spans="1:19" ht="25.5" x14ac:dyDescent="0.25">
      <c r="A35" s="17"/>
      <c r="B35" s="19">
        <v>5003252</v>
      </c>
      <c r="C35" s="19" t="s">
        <v>996</v>
      </c>
      <c r="D35" s="68">
        <v>3000001</v>
      </c>
      <c r="E35" s="19" t="s">
        <v>275</v>
      </c>
      <c r="F35" s="69">
        <v>177</v>
      </c>
      <c r="G35" s="19" t="s">
        <v>879</v>
      </c>
      <c r="H35" s="20">
        <v>18.796480999999996</v>
      </c>
      <c r="I35" s="21">
        <v>11.292707999999999</v>
      </c>
      <c r="J35" s="21">
        <f t="shared" si="0"/>
        <v>0.37814701979784293</v>
      </c>
      <c r="K35" s="21">
        <v>2.276576979784295E-2</v>
      </c>
      <c r="L35" s="21">
        <v>0.10952605000000001</v>
      </c>
      <c r="M35" s="21">
        <v>0.2458552</v>
      </c>
      <c r="N35" s="22">
        <f t="shared" si="1"/>
        <v>2.0159708192085506E-3</v>
      </c>
      <c r="O35" s="22">
        <f t="shared" si="2"/>
        <v>1.1714800364787876E-2</v>
      </c>
      <c r="P35" s="23">
        <f t="shared" si="3"/>
        <v>3.3485946842674315E-2</v>
      </c>
      <c r="Q35" s="70">
        <v>22</v>
      </c>
      <c r="R35" s="21">
        <v>0</v>
      </c>
      <c r="S35" s="23">
        <f t="shared" si="4"/>
        <v>0</v>
      </c>
    </row>
    <row r="36" spans="1:19" ht="51" x14ac:dyDescent="0.25">
      <c r="A36" s="17"/>
      <c r="B36" s="19">
        <v>5003254</v>
      </c>
      <c r="C36" s="19" t="s">
        <v>997</v>
      </c>
      <c r="D36" s="68">
        <v>3000001</v>
      </c>
      <c r="E36" s="19" t="s">
        <v>275</v>
      </c>
      <c r="F36" s="69">
        <v>177</v>
      </c>
      <c r="G36" s="19" t="s">
        <v>879</v>
      </c>
      <c r="H36" s="20">
        <v>0</v>
      </c>
      <c r="I36" s="21">
        <v>2.4015000000000002E-2</v>
      </c>
      <c r="J36" s="21">
        <f t="shared" si="0"/>
        <v>2.4015000000000002E-2</v>
      </c>
      <c r="K36" s="21">
        <v>0</v>
      </c>
      <c r="L36" s="21">
        <v>0</v>
      </c>
      <c r="M36" s="21">
        <v>2.4015000000000002E-2</v>
      </c>
      <c r="N36" s="22">
        <f t="shared" si="1"/>
        <v>0</v>
      </c>
      <c r="O36" s="22">
        <f t="shared" si="2"/>
        <v>0</v>
      </c>
      <c r="P36" s="23">
        <f t="shared" si="3"/>
        <v>1</v>
      </c>
      <c r="Q36" s="70">
        <v>0</v>
      </c>
      <c r="R36" s="21">
        <v>0</v>
      </c>
      <c r="S36" s="23">
        <f t="shared" si="4"/>
        <v>0</v>
      </c>
    </row>
    <row r="37" spans="1:19" ht="25.5" x14ac:dyDescent="0.25">
      <c r="A37" s="17"/>
      <c r="B37" s="19">
        <v>5003255</v>
      </c>
      <c r="C37" s="19" t="s">
        <v>998</v>
      </c>
      <c r="D37" s="68">
        <v>3000001</v>
      </c>
      <c r="E37" s="19" t="s">
        <v>275</v>
      </c>
      <c r="F37" s="69">
        <v>547</v>
      </c>
      <c r="G37" s="19" t="s">
        <v>1014</v>
      </c>
      <c r="H37" s="20">
        <v>7.1887289999999977</v>
      </c>
      <c r="I37" s="21">
        <v>8.7012309999999982</v>
      </c>
      <c r="J37" s="21">
        <f t="shared" si="0"/>
        <v>1.3057791716233145</v>
      </c>
      <c r="K37" s="21">
        <v>0.40885739162331447</v>
      </c>
      <c r="L37" s="21">
        <v>0.39673117999999996</v>
      </c>
      <c r="M37" s="21">
        <v>0.50019060000000004</v>
      </c>
      <c r="N37" s="22">
        <f t="shared" si="1"/>
        <v>4.6988453889261712E-2</v>
      </c>
      <c r="O37" s="22">
        <f t="shared" si="2"/>
        <v>9.2583287539810696E-2</v>
      </c>
      <c r="P37" s="23">
        <f t="shared" si="3"/>
        <v>0.15006832615101412</v>
      </c>
      <c r="Q37" s="70">
        <v>91</v>
      </c>
      <c r="R37" s="21">
        <v>0</v>
      </c>
      <c r="S37" s="23">
        <f t="shared" si="4"/>
        <v>0</v>
      </c>
    </row>
    <row r="38" spans="1:19" ht="25.5" x14ac:dyDescent="0.25">
      <c r="A38" s="17"/>
      <c r="B38" s="19">
        <v>5003418</v>
      </c>
      <c r="C38" s="19" t="s">
        <v>999</v>
      </c>
      <c r="D38" s="68">
        <v>3000478</v>
      </c>
      <c r="E38" s="19" t="s">
        <v>970</v>
      </c>
      <c r="F38" s="69">
        <v>65</v>
      </c>
      <c r="G38" s="19" t="s">
        <v>1011</v>
      </c>
      <c r="H38" s="20">
        <v>111.83687999999999</v>
      </c>
      <c r="I38" s="21">
        <v>122.11775799999999</v>
      </c>
      <c r="J38" s="21">
        <f t="shared" si="0"/>
        <v>14.558344576879342</v>
      </c>
      <c r="K38" s="21">
        <v>2.3769161868793418</v>
      </c>
      <c r="L38" s="21">
        <v>5.2508308700000015</v>
      </c>
      <c r="M38" s="21">
        <v>6.9305975199999983</v>
      </c>
      <c r="N38" s="22">
        <f t="shared" si="1"/>
        <v>1.9464132209824406E-2</v>
      </c>
      <c r="O38" s="22">
        <f t="shared" si="2"/>
        <v>6.2462226475524907E-2</v>
      </c>
      <c r="P38" s="23">
        <f t="shared" si="3"/>
        <v>0.11921562281612919</v>
      </c>
      <c r="Q38" s="70">
        <v>500</v>
      </c>
      <c r="R38" s="21">
        <v>0</v>
      </c>
      <c r="S38" s="23">
        <f t="shared" si="4"/>
        <v>0</v>
      </c>
    </row>
    <row r="39" spans="1:19" ht="25.5" x14ac:dyDescent="0.25">
      <c r="A39" s="17"/>
      <c r="B39" s="19">
        <v>5003419</v>
      </c>
      <c r="C39" s="19" t="s">
        <v>1000</v>
      </c>
      <c r="D39" s="68">
        <v>3000478</v>
      </c>
      <c r="E39" s="19" t="s">
        <v>970</v>
      </c>
      <c r="F39" s="69">
        <v>65</v>
      </c>
      <c r="G39" s="19" t="s">
        <v>1011</v>
      </c>
      <c r="H39" s="20">
        <v>10.758273000000004</v>
      </c>
      <c r="I39" s="21">
        <v>12.753197</v>
      </c>
      <c r="J39" s="21">
        <f t="shared" si="0"/>
        <v>1.194561438125409</v>
      </c>
      <c r="K39" s="21">
        <v>0.30312667812540894</v>
      </c>
      <c r="L39" s="21">
        <v>0.27224191999999997</v>
      </c>
      <c r="M39" s="21">
        <v>0.61919284000000019</v>
      </c>
      <c r="N39" s="22">
        <f t="shared" si="1"/>
        <v>2.3768681541217387E-2</v>
      </c>
      <c r="O39" s="22">
        <f t="shared" si="2"/>
        <v>4.5115636347921928E-2</v>
      </c>
      <c r="P39" s="23">
        <f t="shared" si="3"/>
        <v>9.3667606493133368E-2</v>
      </c>
      <c r="Q39" s="70">
        <v>0</v>
      </c>
      <c r="R39" s="21">
        <v>0</v>
      </c>
      <c r="S39" s="23">
        <f t="shared" si="4"/>
        <v>0</v>
      </c>
    </row>
    <row r="40" spans="1:19" ht="51" x14ac:dyDescent="0.25">
      <c r="A40" s="17"/>
      <c r="B40" s="19">
        <v>5003421</v>
      </c>
      <c r="C40" s="19" t="s">
        <v>1001</v>
      </c>
      <c r="D40" s="68">
        <v>3000478</v>
      </c>
      <c r="E40" s="19" t="s">
        <v>970</v>
      </c>
      <c r="F40" s="69">
        <v>65</v>
      </c>
      <c r="G40" s="19" t="s">
        <v>1011</v>
      </c>
      <c r="H40" s="20">
        <v>4.6903160000000002</v>
      </c>
      <c r="I40" s="21">
        <v>6.4065999999999992</v>
      </c>
      <c r="J40" s="21">
        <f t="shared" si="0"/>
        <v>1.0706794661135888</v>
      </c>
      <c r="K40" s="21">
        <v>0.33174100611358881</v>
      </c>
      <c r="L40" s="21">
        <v>0.35948842000000003</v>
      </c>
      <c r="M40" s="21">
        <v>0.37945004000000004</v>
      </c>
      <c r="N40" s="22">
        <f t="shared" si="1"/>
        <v>5.1781132911932828E-2</v>
      </c>
      <c r="O40" s="22">
        <f t="shared" si="2"/>
        <v>0.10789333283076655</v>
      </c>
      <c r="P40" s="23">
        <f t="shared" si="3"/>
        <v>0.1671213227161972</v>
      </c>
      <c r="Q40" s="70">
        <v>0</v>
      </c>
      <c r="R40" s="21">
        <v>0</v>
      </c>
      <c r="S40" s="23">
        <f t="shared" si="4"/>
        <v>0</v>
      </c>
    </row>
    <row r="41" spans="1:19" ht="38.25" x14ac:dyDescent="0.25">
      <c r="A41" s="17"/>
      <c r="B41" s="19">
        <v>5003422</v>
      </c>
      <c r="C41" s="19" t="s">
        <v>1002</v>
      </c>
      <c r="D41" s="68">
        <v>3000478</v>
      </c>
      <c r="E41" s="19" t="s">
        <v>970</v>
      </c>
      <c r="F41" s="69">
        <v>65</v>
      </c>
      <c r="G41" s="19" t="s">
        <v>1011</v>
      </c>
      <c r="H41" s="20">
        <v>1.2230349999999999</v>
      </c>
      <c r="I41" s="21">
        <v>0.75949899999999992</v>
      </c>
      <c r="J41" s="21">
        <f t="shared" si="0"/>
        <v>8.0909779689167738E-2</v>
      </c>
      <c r="K41" s="21">
        <v>2.4176399689167738E-2</v>
      </c>
      <c r="L41" s="21">
        <v>3.0258E-2</v>
      </c>
      <c r="M41" s="21">
        <v>2.647538E-2</v>
      </c>
      <c r="N41" s="22">
        <f t="shared" si="1"/>
        <v>3.1832036235949934E-2</v>
      </c>
      <c r="O41" s="22">
        <f t="shared" si="2"/>
        <v>7.1671456696016378E-2</v>
      </c>
      <c r="P41" s="23">
        <f t="shared" si="3"/>
        <v>0.10653046243532611</v>
      </c>
      <c r="Q41" s="70">
        <v>0</v>
      </c>
      <c r="R41" s="21">
        <v>0</v>
      </c>
      <c r="S41" s="23">
        <f t="shared" si="4"/>
        <v>0</v>
      </c>
    </row>
    <row r="42" spans="1:19" ht="38.25" x14ac:dyDescent="0.25">
      <c r="A42" s="17"/>
      <c r="B42" s="19">
        <v>5003423</v>
      </c>
      <c r="C42" s="19" t="s">
        <v>1003</v>
      </c>
      <c r="D42" s="68">
        <v>3000478</v>
      </c>
      <c r="E42" s="19" t="s">
        <v>970</v>
      </c>
      <c r="F42" s="69">
        <v>65</v>
      </c>
      <c r="G42" s="19" t="s">
        <v>1011</v>
      </c>
      <c r="H42" s="20">
        <v>0.88861800000000002</v>
      </c>
      <c r="I42" s="21">
        <v>0.92335500000000004</v>
      </c>
      <c r="J42" s="21">
        <f t="shared" si="0"/>
        <v>0.20622201080463287</v>
      </c>
      <c r="K42" s="21">
        <v>4.8693000804632902E-2</v>
      </c>
      <c r="L42" s="21">
        <v>7.5819949999999997E-2</v>
      </c>
      <c r="M42" s="21">
        <v>8.1709059999999986E-2</v>
      </c>
      <c r="N42" s="22">
        <f t="shared" si="1"/>
        <v>5.2734864493756896E-2</v>
      </c>
      <c r="O42" s="22">
        <f t="shared" si="2"/>
        <v>0.13484840695575687</v>
      </c>
      <c r="P42" s="23">
        <f t="shared" si="3"/>
        <v>0.22333989722764577</v>
      </c>
      <c r="Q42" s="70">
        <v>0</v>
      </c>
      <c r="R42" s="21">
        <v>0</v>
      </c>
      <c r="S42" s="23">
        <f t="shared" si="4"/>
        <v>0</v>
      </c>
    </row>
    <row r="43" spans="1:19" ht="51" x14ac:dyDescent="0.25">
      <c r="A43" s="17"/>
      <c r="B43" s="19">
        <v>5003424</v>
      </c>
      <c r="C43" s="19" t="s">
        <v>1004</v>
      </c>
      <c r="D43" s="68">
        <v>3000478</v>
      </c>
      <c r="E43" s="19" t="s">
        <v>970</v>
      </c>
      <c r="F43" s="69">
        <v>492</v>
      </c>
      <c r="G43" s="19" t="s">
        <v>1015</v>
      </c>
      <c r="H43" s="20">
        <v>6.6614589999999998</v>
      </c>
      <c r="I43" s="21">
        <v>7.7619880000000006</v>
      </c>
      <c r="J43" s="21">
        <f t="shared" si="0"/>
        <v>1.2334958845227835</v>
      </c>
      <c r="K43" s="21">
        <v>0.24230714452278335</v>
      </c>
      <c r="L43" s="21">
        <v>0.51811532000000005</v>
      </c>
      <c r="M43" s="21">
        <v>0.47307342000000002</v>
      </c>
      <c r="N43" s="22">
        <f t="shared" si="1"/>
        <v>3.1217150106748855E-2</v>
      </c>
      <c r="O43" s="22">
        <f t="shared" si="2"/>
        <v>9.7967487777974316E-2</v>
      </c>
      <c r="P43" s="23">
        <f t="shared" si="3"/>
        <v>0.15891494350709939</v>
      </c>
      <c r="Q43" s="70">
        <v>0</v>
      </c>
      <c r="R43" s="21">
        <v>0</v>
      </c>
      <c r="S43" s="23">
        <f t="shared" si="4"/>
        <v>0</v>
      </c>
    </row>
    <row r="44" spans="1:19" ht="51" x14ac:dyDescent="0.25">
      <c r="A44" s="17"/>
      <c r="B44" s="19">
        <v>5003425</v>
      </c>
      <c r="C44" s="19" t="s">
        <v>1005</v>
      </c>
      <c r="D44" s="68">
        <v>3000478</v>
      </c>
      <c r="E44" s="19" t="s">
        <v>970</v>
      </c>
      <c r="F44" s="69">
        <v>86</v>
      </c>
      <c r="G44" s="19" t="s">
        <v>500</v>
      </c>
      <c r="H44" s="20">
        <v>1.4945770000000003</v>
      </c>
      <c r="I44" s="21">
        <v>7.7505449999999998</v>
      </c>
      <c r="J44" s="21">
        <f t="shared" si="0"/>
        <v>1.2036074086492556</v>
      </c>
      <c r="K44" s="21">
        <v>0.38070763864925539</v>
      </c>
      <c r="L44" s="21">
        <v>0.16722285000000003</v>
      </c>
      <c r="M44" s="21">
        <v>0.65567692000000011</v>
      </c>
      <c r="N44" s="22">
        <f t="shared" si="1"/>
        <v>4.9120112024284152E-2</v>
      </c>
      <c r="O44" s="22">
        <f t="shared" si="2"/>
        <v>7.0695736706161361E-2</v>
      </c>
      <c r="P44" s="23">
        <f t="shared" si="3"/>
        <v>0.15529326113831424</v>
      </c>
      <c r="Q44" s="70">
        <v>0</v>
      </c>
      <c r="R44" s="21">
        <v>0</v>
      </c>
      <c r="S44" s="23">
        <f t="shared" si="4"/>
        <v>0</v>
      </c>
    </row>
    <row r="45" spans="1:19" ht="25.5" x14ac:dyDescent="0.25">
      <c r="A45" s="17"/>
      <c r="B45" s="19">
        <v>5003427</v>
      </c>
      <c r="C45" s="19" t="s">
        <v>1006</v>
      </c>
      <c r="D45" s="68">
        <v>3000479</v>
      </c>
      <c r="E45" s="19" t="s">
        <v>971</v>
      </c>
      <c r="F45" s="69">
        <v>302</v>
      </c>
      <c r="G45" s="19" t="s">
        <v>1016</v>
      </c>
      <c r="H45" s="20">
        <v>19.930676999999999</v>
      </c>
      <c r="I45" s="21">
        <v>20.134473</v>
      </c>
      <c r="J45" s="21">
        <f t="shared" si="0"/>
        <v>2.4564002156733564</v>
      </c>
      <c r="K45" s="21">
        <v>0.77425701567335636</v>
      </c>
      <c r="L45" s="21">
        <v>0.91929832</v>
      </c>
      <c r="M45" s="21">
        <v>0.76284488000000006</v>
      </c>
      <c r="N45" s="22">
        <f t="shared" si="1"/>
        <v>3.8454297545972835E-2</v>
      </c>
      <c r="O45" s="22">
        <f t="shared" si="2"/>
        <v>8.4112225617892084E-2</v>
      </c>
      <c r="P45" s="23">
        <f t="shared" si="3"/>
        <v>0.12199972731709226</v>
      </c>
      <c r="Q45" s="70">
        <v>1750</v>
      </c>
      <c r="R45" s="21">
        <v>0</v>
      </c>
      <c r="S45" s="23">
        <f t="shared" si="4"/>
        <v>0</v>
      </c>
    </row>
    <row r="46" spans="1:19" ht="25.5" x14ac:dyDescent="0.25">
      <c r="A46" s="17"/>
      <c r="B46" s="19">
        <v>5003428</v>
      </c>
      <c r="C46" s="19" t="s">
        <v>1007</v>
      </c>
      <c r="D46" s="68">
        <v>3000479</v>
      </c>
      <c r="E46" s="19" t="s">
        <v>971</v>
      </c>
      <c r="F46" s="69">
        <v>302</v>
      </c>
      <c r="G46" s="19" t="s">
        <v>1016</v>
      </c>
      <c r="H46" s="20">
        <v>1.2312370000000001</v>
      </c>
      <c r="I46" s="21">
        <v>1.7332400000000001</v>
      </c>
      <c r="J46" s="21">
        <f t="shared" si="0"/>
        <v>0.50176142845163441</v>
      </c>
      <c r="K46" s="21">
        <v>8.9634288451634347E-2</v>
      </c>
      <c r="L46" s="21">
        <v>0.1664805</v>
      </c>
      <c r="M46" s="21">
        <v>0.24564664</v>
      </c>
      <c r="N46" s="22">
        <f t="shared" si="1"/>
        <v>5.1714874138396497E-2</v>
      </c>
      <c r="O46" s="22">
        <f t="shared" si="2"/>
        <v>0.14776648845609053</v>
      </c>
      <c r="P46" s="23">
        <f t="shared" si="3"/>
        <v>0.2894933352863045</v>
      </c>
      <c r="Q46" s="70">
        <v>0</v>
      </c>
      <c r="R46" s="21">
        <v>0</v>
      </c>
      <c r="S46" s="23">
        <f t="shared" si="4"/>
        <v>0</v>
      </c>
    </row>
    <row r="47" spans="1:19" ht="25.5" x14ac:dyDescent="0.25">
      <c r="A47" s="17"/>
      <c r="B47" s="19">
        <v>5004390</v>
      </c>
      <c r="C47" s="19" t="s">
        <v>1008</v>
      </c>
      <c r="D47" s="68">
        <v>3000478</v>
      </c>
      <c r="E47" s="19" t="s">
        <v>970</v>
      </c>
      <c r="F47" s="69">
        <v>65</v>
      </c>
      <c r="G47" s="19" t="s">
        <v>1011</v>
      </c>
      <c r="H47" s="20">
        <v>4.1060699999999999</v>
      </c>
      <c r="I47" s="21">
        <v>1.9506119999999998</v>
      </c>
      <c r="J47" s="21">
        <f t="shared" si="0"/>
        <v>0.25111909046276826</v>
      </c>
      <c r="K47" s="21">
        <v>7.3725120462768245E-2</v>
      </c>
      <c r="L47" s="21">
        <v>8.3395760000000013E-2</v>
      </c>
      <c r="M47" s="21">
        <v>9.3998209999999999E-2</v>
      </c>
      <c r="N47" s="22">
        <f t="shared" si="1"/>
        <v>3.7795891988139235E-2</v>
      </c>
      <c r="O47" s="22">
        <f t="shared" si="2"/>
        <v>8.0549530333438063E-2</v>
      </c>
      <c r="P47" s="23">
        <f t="shared" si="3"/>
        <v>0.12873861663045663</v>
      </c>
      <c r="Q47" s="70">
        <v>750</v>
      </c>
      <c r="R47" s="21">
        <v>0</v>
      </c>
      <c r="S47" s="23">
        <f t="shared" si="4"/>
        <v>0</v>
      </c>
    </row>
    <row r="48" spans="1:19" ht="25.5" x14ac:dyDescent="0.25">
      <c r="A48" s="17"/>
      <c r="B48" s="19">
        <v>5004392</v>
      </c>
      <c r="C48" s="19" t="s">
        <v>1009</v>
      </c>
      <c r="D48" s="68">
        <v>3000001</v>
      </c>
      <c r="E48" s="19" t="s">
        <v>275</v>
      </c>
      <c r="F48" s="69">
        <v>86</v>
      </c>
      <c r="G48" s="19" t="s">
        <v>500</v>
      </c>
      <c r="H48" s="20">
        <v>2.531571</v>
      </c>
      <c r="I48" s="21">
        <v>2.8760680000000001</v>
      </c>
      <c r="J48" s="21">
        <f t="shared" si="0"/>
        <v>0.93157208732968955</v>
      </c>
      <c r="K48" s="21">
        <v>0.21491349732968956</v>
      </c>
      <c r="L48" s="21">
        <v>0.26350600000000002</v>
      </c>
      <c r="M48" s="21">
        <v>0.45315258999999997</v>
      </c>
      <c r="N48" s="22">
        <f t="shared" si="1"/>
        <v>7.4724762185626195E-2</v>
      </c>
      <c r="O48" s="22">
        <f t="shared" si="2"/>
        <v>0.166344988132996</v>
      </c>
      <c r="P48" s="23">
        <f t="shared" si="3"/>
        <v>0.32390475028048349</v>
      </c>
      <c r="Q48" s="70">
        <v>24</v>
      </c>
      <c r="R48" s="21">
        <v>0</v>
      </c>
      <c r="S48" s="23">
        <f t="shared" si="4"/>
        <v>0</v>
      </c>
    </row>
    <row r="49" spans="1:19" x14ac:dyDescent="0.25">
      <c r="A49" s="17"/>
      <c r="B49" s="19">
        <v>9000000</v>
      </c>
      <c r="C49" s="19" t="s">
        <v>303</v>
      </c>
      <c r="D49" s="68">
        <v>9000000</v>
      </c>
      <c r="E49" s="19" t="s">
        <v>304</v>
      </c>
      <c r="F49" s="69"/>
      <c r="G49" s="19" t="s">
        <v>311</v>
      </c>
      <c r="H49" s="20">
        <v>26.603471000000006</v>
      </c>
      <c r="I49" s="21">
        <v>31.548152999999992</v>
      </c>
      <c r="J49" s="21">
        <f t="shared" si="0"/>
        <v>5.5668846242507435</v>
      </c>
      <c r="K49" s="21">
        <v>0.86203142425074475</v>
      </c>
      <c r="L49" s="21">
        <v>0.70711464999999973</v>
      </c>
      <c r="M49" s="21">
        <v>3.9977385499999993</v>
      </c>
      <c r="N49" s="22">
        <f t="shared" si="1"/>
        <v>2.7324307202730536E-2</v>
      </c>
      <c r="O49" s="22">
        <f t="shared" si="2"/>
        <v>4.973812806888394E-2</v>
      </c>
      <c r="P49" s="23">
        <f t="shared" si="3"/>
        <v>0.17645675245237796</v>
      </c>
      <c r="Q49" s="70"/>
      <c r="R49" s="21"/>
      <c r="S49" s="23">
        <f t="shared" si="4"/>
        <v>0</v>
      </c>
    </row>
    <row r="50" spans="1:19" ht="15.75" thickBot="1" x14ac:dyDescent="0.3">
      <c r="A50" s="41" t="s">
        <v>293</v>
      </c>
      <c r="B50" s="43"/>
      <c r="C50" s="43"/>
      <c r="D50" s="65"/>
      <c r="E50" s="43"/>
      <c r="F50" s="66"/>
      <c r="G50" s="43"/>
      <c r="H50" s="44">
        <f ca="1">OFFSET(H50,-MATCH("PROYECTOS",$A$8:$A$50,0)-1,0)-(OFFSET(H50,-MATCH("PROYECTOS",$A$8:$A$50,0),0))</f>
        <v>6233.6369030000005</v>
      </c>
      <c r="I50" s="45">
        <f t="shared" ref="I50:M50" ca="1" si="5">OFFSET(I50,-MATCH("PROYECTOS",$A$8:$A$50,0)-1,0)-(OFFSET(I50,-MATCH("PROYECTOS",$A$8:$A$50,0),0))</f>
        <v>6476.9755589999968</v>
      </c>
      <c r="J50" s="45">
        <f t="shared" ca="1" si="5"/>
        <v>1070.5130614918944</v>
      </c>
      <c r="K50" s="45">
        <f t="shared" ca="1" si="5"/>
        <v>288.71879063189408</v>
      </c>
      <c r="L50" s="45">
        <f t="shared" ca="1" si="5"/>
        <v>418.56983152999993</v>
      </c>
      <c r="M50" s="45">
        <f t="shared" ca="1" si="5"/>
        <v>363.22443933000011</v>
      </c>
      <c r="N50" s="46">
        <f t="shared" ca="1" si="1"/>
        <v>4.4576174172945376E-2</v>
      </c>
      <c r="O50" s="46">
        <f t="shared" ca="1" si="2"/>
        <v>0.10920044636868982</v>
      </c>
      <c r="P50" s="47">
        <f t="shared" ca="1" si="3"/>
        <v>0.16527977475603972</v>
      </c>
      <c r="Q50" s="67"/>
      <c r="R50" s="45"/>
      <c r="S50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62</v>
      </c>
      <c r="B1" s="50" t="s">
        <v>39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1019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145.93673400000003</v>
      </c>
      <c r="E6" s="14">
        <v>145.94780700000007</v>
      </c>
      <c r="F6" s="14">
        <v>38.531436384705572</v>
      </c>
      <c r="G6" s="14">
        <v>7.2436343147055595</v>
      </c>
      <c r="H6" s="14">
        <v>17.957316670000008</v>
      </c>
      <c r="I6" s="14">
        <v>13.330485400000001</v>
      </c>
      <c r="J6" s="15">
        <v>4.9631676306760512E-2</v>
      </c>
      <c r="K6" s="15">
        <v>0.17267098083019194</v>
      </c>
      <c r="L6" s="16">
        <v>0.26400832720087086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145.936734</v>
      </c>
      <c r="E7" s="38">
        <f ca="1">SUM(E8:OFFSET(E6,MATCH("GOBIERNOS REGIONALES",$A$8:$A$50,0),0))</f>
        <v>145.94780700000007</v>
      </c>
      <c r="F7" s="38">
        <f ca="1">SUM(F8:OFFSET(F6,MATCH("GOBIERNOS REGIONALES",$A$8:$A$50,0),0))</f>
        <v>38.531436384705565</v>
      </c>
      <c r="G7" s="38">
        <f ca="1">SUM(G8:OFFSET(G6,MATCH("GOBIERNOS REGIONALES",$A$8:$A$50,0),0))</f>
        <v>7.2436343147055595</v>
      </c>
      <c r="H7" s="38">
        <f ca="1">SUM(H8:OFFSET(H6,MATCH("GOBIERNOS REGIONALES",$A$8:$A$50,0),0))</f>
        <v>17.957316670000008</v>
      </c>
      <c r="I7" s="38">
        <f ca="1">SUM(I8:OFFSET(I6,MATCH("GOBIERNOS REGIONALES",$A$8:$A$50,0),0))</f>
        <v>13.330485399999999</v>
      </c>
      <c r="J7" s="39">
        <f ca="1">IFERROR(G7/E7,0)</f>
        <v>4.9631676306760512E-2</v>
      </c>
      <c r="K7" s="39">
        <f ca="1">IFERROR(SUM(G7,H7)/E7,0)</f>
        <v>0.17267098083019194</v>
      </c>
      <c r="L7" s="40">
        <f ca="1">IFERROR(SUM(G7,H7,I7)/E7,0)</f>
        <v>0.26400832720087081</v>
      </c>
      <c r="M7" s="4"/>
    </row>
    <row r="8" spans="1:13" x14ac:dyDescent="0.25">
      <c r="A8" s="17"/>
      <c r="B8" s="18">
        <v>8</v>
      </c>
      <c r="C8" s="19" t="s">
        <v>109</v>
      </c>
      <c r="D8" s="20">
        <v>145.936734</v>
      </c>
      <c r="E8" s="21">
        <v>145.94780700000007</v>
      </c>
      <c r="F8" s="21">
        <f t="shared" ref="F8:F10" si="0">SUM(G8,H8,I8)</f>
        <v>38.531436384705565</v>
      </c>
      <c r="G8" s="21">
        <v>7.2436343147055595</v>
      </c>
      <c r="H8" s="21">
        <v>17.957316670000008</v>
      </c>
      <c r="I8" s="21">
        <v>13.330485399999999</v>
      </c>
      <c r="J8" s="22">
        <f t="shared" ref="J8:J10" si="1">IFERROR(G8/E8,0)</f>
        <v>4.9631676306760512E-2</v>
      </c>
      <c r="K8" s="22">
        <f t="shared" ref="K8:K10" si="2">IFERROR(SUM(G8,H8)/E8,0)</f>
        <v>0.17267098083019194</v>
      </c>
      <c r="L8" s="23">
        <f t="shared" ref="L8:L10" si="3">IFERROR(SUM(G8,H8,I8)/E8,0)</f>
        <v>0.26400832720087081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62</v>
      </c>
      <c r="B1" s="51" t="s">
        <v>39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1020</v>
      </c>
      <c r="N2" s="72" t="s">
        <v>1031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145.93673400000003</v>
      </c>
      <c r="E6" s="14">
        <f ca="1">SUM(E7:OFFSET(E7,50,0))</f>
        <v>145.94780700000007</v>
      </c>
      <c r="F6" s="14">
        <f ca="1">SUM(F7:OFFSET(F7,50,0))</f>
        <v>38.531436384705572</v>
      </c>
      <c r="G6" s="14">
        <f ca="1">SUM(G7:OFFSET(G7,50,0))</f>
        <v>7.2436343147055595</v>
      </c>
      <c r="H6" s="14">
        <f ca="1">SUM(H7:OFFSET(H7,50,0))</f>
        <v>17.957316670000008</v>
      </c>
      <c r="I6" s="14">
        <f ca="1">SUM(I7:OFFSET(I7,50,0))</f>
        <v>13.330485400000001</v>
      </c>
      <c r="J6" s="15">
        <f ca="1">IFERROR(G6/E6,0)</f>
        <v>4.9631676306760512E-2</v>
      </c>
      <c r="K6" s="15">
        <f ca="1">IFERROR(SUM(G6,H6)/E6,0)</f>
        <v>0.17267098083019194</v>
      </c>
      <c r="L6" s="16">
        <f ca="1">IFERROR(SUM(G6,H6,I6)/E6,0)</f>
        <v>0.26400832720087086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15</v>
      </c>
      <c r="C7" s="19" t="s">
        <v>263</v>
      </c>
      <c r="D7" s="20">
        <v>1.7378619999999998</v>
      </c>
      <c r="E7" s="21">
        <v>1.7390639999999999</v>
      </c>
      <c r="F7" s="21">
        <f t="shared" ref="F7:F8" si="0">SUM(G7,H7,I7)</f>
        <v>0.24040408964578322</v>
      </c>
      <c r="G7" s="21">
        <v>8.0075369645783212E-2</v>
      </c>
      <c r="H7" s="21">
        <v>8.4502080000000007E-2</v>
      </c>
      <c r="I7" s="21">
        <v>7.5826640000000001E-2</v>
      </c>
      <c r="J7" s="22">
        <f t="shared" ref="J7:J8" si="1">IFERROR(G7/E7,0)</f>
        <v>4.6045096469010463E-2</v>
      </c>
      <c r="K7" s="22">
        <f t="shared" ref="K7:K8" si="2">IFERROR(SUM(G7,H7)/E7,0)</f>
        <v>9.4635648628102947E-2</v>
      </c>
      <c r="L7" s="23">
        <f t="shared" ref="L7:L8" si="3">IFERROR(SUM(G7,H7,I7)/E7,0)</f>
        <v>0.13823763222387631</v>
      </c>
      <c r="M7" s="4"/>
      <c r="N7" t="s">
        <v>461</v>
      </c>
      <c r="O7" s="5">
        <v>38.291032295059786</v>
      </c>
      <c r="P7" s="71">
        <v>0.26552504028871377</v>
      </c>
    </row>
    <row r="8" spans="1:16" ht="15.75" thickBot="1" x14ac:dyDescent="0.3">
      <c r="A8" s="24"/>
      <c r="B8" s="56">
        <v>98</v>
      </c>
      <c r="C8" s="26" t="s">
        <v>461</v>
      </c>
      <c r="D8" s="27">
        <v>144.19887200000002</v>
      </c>
      <c r="E8" s="28">
        <v>144.20874300000006</v>
      </c>
      <c r="F8" s="28">
        <f t="shared" si="0"/>
        <v>38.291032295059786</v>
      </c>
      <c r="G8" s="28">
        <v>7.1635589450597763</v>
      </c>
      <c r="H8" s="28">
        <v>17.872814590000008</v>
      </c>
      <c r="I8" s="28">
        <v>13.25465876</v>
      </c>
      <c r="J8" s="29">
        <f t="shared" si="1"/>
        <v>4.9674928135666319E-2</v>
      </c>
      <c r="K8" s="29">
        <f t="shared" si="2"/>
        <v>0.17361203637327158</v>
      </c>
      <c r="L8" s="30">
        <f t="shared" si="3"/>
        <v>0.26552504028871377</v>
      </c>
      <c r="M8" s="4"/>
      <c r="N8" t="s">
        <v>263</v>
      </c>
      <c r="O8" s="5">
        <v>0.24040408964578322</v>
      </c>
      <c r="P8" s="71">
        <v>0.13823763222387631</v>
      </c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workbookViewId="0">
      <selection activeCell="A18" sqref="A18:D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62</v>
      </c>
      <c r="B1" s="49" t="s">
        <v>39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1021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145.93673400000003</v>
      </c>
      <c r="E6" s="14">
        <v>145.94780700000007</v>
      </c>
      <c r="F6" s="14">
        <v>38.531436384705572</v>
      </c>
      <c r="G6" s="14">
        <v>7.2436343147055595</v>
      </c>
      <c r="H6" s="14">
        <v>17.957316670000008</v>
      </c>
      <c r="I6" s="14">
        <v>13.330485400000001</v>
      </c>
      <c r="J6" s="15">
        <v>4.9631676306760512E-2</v>
      </c>
      <c r="K6" s="15">
        <v>0.17267098083019194</v>
      </c>
      <c r="L6" s="16">
        <v>0.26400832720087086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145.93673400000003</v>
      </c>
      <c r="E7" s="38">
        <f ca="1">SUM(E8:OFFSET(E6,MATCH("PROYECTOS",$A$8:$A$50,0),0))</f>
        <v>145.94780700000007</v>
      </c>
      <c r="F7" s="38">
        <f ca="1">SUM(F8:OFFSET(F6,MATCH("PROYECTOS",$A$8:$A$50,0),0))</f>
        <v>38.531436384705572</v>
      </c>
      <c r="G7" s="38">
        <f ca="1">SUM(G8:OFFSET(G6,MATCH("PROYECTOS",$A$8:$A$50,0),0))</f>
        <v>7.2436343147055595</v>
      </c>
      <c r="H7" s="38">
        <f ca="1">SUM(H8:OFFSET(H6,MATCH("PROYECTOS",$A$8:$A$50,0),0))</f>
        <v>17.957316670000008</v>
      </c>
      <c r="I7" s="38">
        <f ca="1">SUM(I8:OFFSET(I6,MATCH("PROYECTOS",$A$8:$A$50,0),0))</f>
        <v>13.330485400000001</v>
      </c>
      <c r="J7" s="39">
        <f ca="1">IFERROR(G7/E7,0)</f>
        <v>4.9631676306760512E-2</v>
      </c>
      <c r="K7" s="39">
        <f ca="1">IFERROR(SUM(G7,H7)/E7,0)</f>
        <v>0.17267098083019194</v>
      </c>
      <c r="L7" s="40">
        <f ca="1">IFERROR(SUM(G7,H7,I7)/E7,0)</f>
        <v>0.26400832720087086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9.9472000000000005E-2</v>
      </c>
      <c r="E8" s="21">
        <v>9.9472000000000005E-2</v>
      </c>
      <c r="F8" s="21">
        <f t="shared" ref="F8:F10" si="0">SUM(G8,H8,I8)</f>
        <v>1.14E-2</v>
      </c>
      <c r="G8" s="21">
        <v>0</v>
      </c>
      <c r="H8" s="21">
        <v>0</v>
      </c>
      <c r="I8" s="21">
        <v>1.14E-2</v>
      </c>
      <c r="J8" s="22">
        <f t="shared" ref="J8:J11" si="1">IFERROR(G8/E8,0)</f>
        <v>0</v>
      </c>
      <c r="K8" s="22">
        <f t="shared" ref="K8:K11" si="2">IFERROR(SUM(G8,H8)/E8,0)</f>
        <v>0</v>
      </c>
      <c r="L8" s="23">
        <f t="shared" ref="L8:L11" si="3">IFERROR(SUM(G8,H8,I8)/E8,0)</f>
        <v>0.11460511500723822</v>
      </c>
      <c r="M8" s="4"/>
    </row>
    <row r="9" spans="1:13" ht="25.5" x14ac:dyDescent="0.25">
      <c r="A9" s="17"/>
      <c r="B9" s="19">
        <v>3000144</v>
      </c>
      <c r="C9" s="19" t="s">
        <v>1023</v>
      </c>
      <c r="D9" s="20">
        <v>144.09940000000003</v>
      </c>
      <c r="E9" s="21">
        <v>144.10927100000006</v>
      </c>
      <c r="F9" s="21">
        <f t="shared" si="0"/>
        <v>38.279632295059784</v>
      </c>
      <c r="G9" s="21">
        <v>7.1635589450597763</v>
      </c>
      <c r="H9" s="21">
        <v>17.872814590000008</v>
      </c>
      <c r="I9" s="21">
        <v>13.24325876</v>
      </c>
      <c r="J9" s="22">
        <f t="shared" si="1"/>
        <v>4.9709216453254927E-2</v>
      </c>
      <c r="K9" s="22">
        <f t="shared" si="2"/>
        <v>0.17373187277492905</v>
      </c>
      <c r="L9" s="23">
        <f t="shared" si="3"/>
        <v>0.26562921337003897</v>
      </c>
      <c r="M9" s="4"/>
    </row>
    <row r="10" spans="1:13" x14ac:dyDescent="0.25">
      <c r="A10" s="17"/>
      <c r="B10" s="19">
        <v>3000260</v>
      </c>
      <c r="C10" s="19" t="s">
        <v>1024</v>
      </c>
      <c r="D10" s="20">
        <v>1.7378619999999998</v>
      </c>
      <c r="E10" s="21">
        <v>1.7390639999999999</v>
      </c>
      <c r="F10" s="21">
        <f t="shared" si="0"/>
        <v>0.24040408964578322</v>
      </c>
      <c r="G10" s="21">
        <v>8.0075369645783212E-2</v>
      </c>
      <c r="H10" s="21">
        <v>8.4502080000000007E-2</v>
      </c>
      <c r="I10" s="21">
        <v>7.5826640000000001E-2</v>
      </c>
      <c r="J10" s="22">
        <f t="shared" si="1"/>
        <v>4.6045096469010463E-2</v>
      </c>
      <c r="K10" s="22">
        <f t="shared" si="2"/>
        <v>9.4635648628102947E-2</v>
      </c>
      <c r="L10" s="23">
        <f t="shared" si="3"/>
        <v>0.13823763222387631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0</v>
      </c>
      <c r="F11" s="45">
        <f t="shared" ca="1" si="4"/>
        <v>0</v>
      </c>
      <c r="G11" s="45">
        <f t="shared" ca="1" si="4"/>
        <v>0</v>
      </c>
      <c r="H11" s="45">
        <f t="shared" ca="1" si="4"/>
        <v>0</v>
      </c>
      <c r="I11" s="45">
        <f t="shared" ca="1" si="4"/>
        <v>0</v>
      </c>
      <c r="J11" s="46">
        <f t="shared" ca="1" si="1"/>
        <v>0</v>
      </c>
      <c r="K11" s="46">
        <f t="shared" ca="1" si="2"/>
        <v>0</v>
      </c>
      <c r="L11" s="47">
        <f t="shared" ca="1" si="3"/>
        <v>0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1032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90"/>
      <c r="B16" s="91"/>
      <c r="C16" s="91"/>
      <c r="D16" s="93"/>
    </row>
    <row r="17" spans="1:4" x14ac:dyDescent="0.25">
      <c r="A17" s="17"/>
      <c r="B17" s="19">
        <v>3000001</v>
      </c>
      <c r="C17" s="19" t="s">
        <v>275</v>
      </c>
      <c r="D17" s="23">
        <v>0.11460511500723822</v>
      </c>
    </row>
    <row r="18" spans="1:4" ht="15.75" thickBot="1" x14ac:dyDescent="0.3">
      <c r="A18" s="24"/>
      <c r="B18" s="26">
        <v>3000260</v>
      </c>
      <c r="C18" s="26" t="s">
        <v>1024</v>
      </c>
      <c r="D18" s="30">
        <v>0.13823763222387631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"/>
  <sheetViews>
    <sheetView topLeftCell="A13" workbookViewId="0">
      <selection activeCell="A38" sqref="A38:L3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16</v>
      </c>
      <c r="B1" s="50" t="s">
        <v>357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358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508.64130799999981</v>
      </c>
      <c r="E6" s="14">
        <v>534.97331699999995</v>
      </c>
      <c r="F6" s="14">
        <v>108.77618150513675</v>
      </c>
      <c r="G6" s="14">
        <v>30.001705115136758</v>
      </c>
      <c r="H6" s="14">
        <v>31.400256910000007</v>
      </c>
      <c r="I6" s="14">
        <v>47.374219479999979</v>
      </c>
      <c r="J6" s="15">
        <v>5.6080750500565171E-2</v>
      </c>
      <c r="K6" s="15">
        <v>0.11477574689045056</v>
      </c>
      <c r="L6" s="16">
        <v>0.2033301064717154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282.01521299999996</v>
      </c>
      <c r="E7" s="38">
        <f ca="1">SUM(E8:OFFSET(E6,MATCH("GOBIERNOS REGIONALES",$A$8:$A$50,0),0))</f>
        <v>297.60297500000001</v>
      </c>
      <c r="F7" s="38">
        <f ca="1">SUM(F8:OFFSET(F6,MATCH("GOBIERNOS REGIONALES",$A$8:$A$50,0),0))</f>
        <v>54.76074896581099</v>
      </c>
      <c r="G7" s="38">
        <f ca="1">SUM(G8:OFFSET(G6,MATCH("GOBIERNOS REGIONALES",$A$8:$A$50,0),0))</f>
        <v>13.407839545811004</v>
      </c>
      <c r="H7" s="38">
        <f ca="1">SUM(H8:OFFSET(H6,MATCH("GOBIERNOS REGIONALES",$A$8:$A$50,0),0))</f>
        <v>12.545218219999999</v>
      </c>
      <c r="I7" s="38">
        <f ca="1">SUM(I8:OFFSET(I6,MATCH("GOBIERNOS REGIONALES",$A$8:$A$50,0),0))</f>
        <v>28.807691199999987</v>
      </c>
      <c r="J7" s="39">
        <f ca="1">IFERROR(G7/E7,0)</f>
        <v>4.5052773903926882E-2</v>
      </c>
      <c r="K7" s="39">
        <f ca="1">IFERROR(SUM(G7,H7)/E7,0)</f>
        <v>8.7206983619068326E-2</v>
      </c>
      <c r="L7" s="40">
        <f ca="1">IFERROR(SUM(G7,H7,I7)/E7,0)</f>
        <v>0.18400605358804289</v>
      </c>
      <c r="M7" s="4"/>
    </row>
    <row r="8" spans="1:13" x14ac:dyDescent="0.25">
      <c r="A8" s="17"/>
      <c r="B8" s="18">
        <v>11</v>
      </c>
      <c r="C8" s="19" t="s">
        <v>111</v>
      </c>
      <c r="D8" s="20">
        <v>106.11476999999987</v>
      </c>
      <c r="E8" s="21">
        <v>112.77814099999992</v>
      </c>
      <c r="F8" s="21">
        <f t="shared" ref="F8:F39" si="0">SUM(G8,H8,I8)</f>
        <v>11.986713114867268</v>
      </c>
      <c r="G8" s="21">
        <v>4.9700875248672673</v>
      </c>
      <c r="H8" s="21">
        <v>2.1449156299999999</v>
      </c>
      <c r="I8" s="21">
        <v>4.8717099599999996</v>
      </c>
      <c r="J8" s="22">
        <f t="shared" ref="J8:J39" si="1">IFERROR(G8/E8,0)</f>
        <v>4.4069599665304562E-2</v>
      </c>
      <c r="K8" s="22">
        <f t="shared" ref="K8:K39" si="2">IFERROR(SUM(G8,H8)/E8,0)</f>
        <v>6.3088494736469117E-2</v>
      </c>
      <c r="L8" s="23">
        <f t="shared" ref="L8:L39" si="3">IFERROR(SUM(G8,H8,I8)/E8,0)</f>
        <v>0.10628578382815582</v>
      </c>
      <c r="M8" s="4"/>
    </row>
    <row r="9" spans="1:13" x14ac:dyDescent="0.25">
      <c r="A9" s="17"/>
      <c r="B9" s="18">
        <v>131</v>
      </c>
      <c r="C9" s="19" t="s">
        <v>143</v>
      </c>
      <c r="D9" s="20">
        <v>32.847028999999992</v>
      </c>
      <c r="E9" s="21">
        <v>32.857422000000007</v>
      </c>
      <c r="F9" s="21">
        <f t="shared" si="0"/>
        <v>1.6137968233926083</v>
      </c>
      <c r="G9" s="21">
        <v>0.34430486339260824</v>
      </c>
      <c r="H9" s="21">
        <v>0.45259947</v>
      </c>
      <c r="I9" s="21">
        <v>0.81689249000000008</v>
      </c>
      <c r="J9" s="22">
        <f t="shared" si="1"/>
        <v>1.0478754644616006E-2</v>
      </c>
      <c r="K9" s="22">
        <f t="shared" si="2"/>
        <v>2.4253404098246299E-2</v>
      </c>
      <c r="L9" s="23">
        <f t="shared" si="3"/>
        <v>4.9115138229426765E-2</v>
      </c>
      <c r="M9" s="4"/>
    </row>
    <row r="10" spans="1:13" x14ac:dyDescent="0.25">
      <c r="A10" s="17"/>
      <c r="B10" s="18">
        <v>135</v>
      </c>
      <c r="C10" s="19" t="s">
        <v>144</v>
      </c>
      <c r="D10" s="20">
        <v>41.218499999999999</v>
      </c>
      <c r="E10" s="21">
        <v>41.218499999999999</v>
      </c>
      <c r="F10" s="21">
        <f t="shared" si="0"/>
        <v>11.917899999999999</v>
      </c>
      <c r="G10" s="21">
        <v>0</v>
      </c>
      <c r="H10" s="21">
        <v>0.44806400000000002</v>
      </c>
      <c r="I10" s="21">
        <v>11.469835999999999</v>
      </c>
      <c r="J10" s="22">
        <f t="shared" si="1"/>
        <v>0</v>
      </c>
      <c r="K10" s="22">
        <f t="shared" si="2"/>
        <v>1.0870458653274623E-2</v>
      </c>
      <c r="L10" s="23">
        <f t="shared" si="3"/>
        <v>0.28913958538035106</v>
      </c>
      <c r="M10" s="4"/>
    </row>
    <row r="11" spans="1:13" ht="25.5" x14ac:dyDescent="0.25">
      <c r="A11" s="17"/>
      <c r="B11" s="18">
        <v>136</v>
      </c>
      <c r="C11" s="19" t="s">
        <v>145</v>
      </c>
      <c r="D11" s="20">
        <v>0.10999999999999999</v>
      </c>
      <c r="E11" s="21">
        <v>0.12697999999999998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</row>
    <row r="12" spans="1:13" ht="25.5" x14ac:dyDescent="0.25">
      <c r="A12" s="17"/>
      <c r="B12" s="18">
        <v>137</v>
      </c>
      <c r="C12" s="19" t="s">
        <v>146</v>
      </c>
      <c r="D12" s="20">
        <v>101.72491400000006</v>
      </c>
      <c r="E12" s="21">
        <v>110.62193200000006</v>
      </c>
      <c r="F12" s="21">
        <f t="shared" si="0"/>
        <v>29.242339027551118</v>
      </c>
      <c r="G12" s="21">
        <v>8.0934471575511289</v>
      </c>
      <c r="H12" s="21">
        <v>9.4996391199999994</v>
      </c>
      <c r="I12" s="21">
        <v>11.64925274999999</v>
      </c>
      <c r="J12" s="22">
        <f t="shared" si="1"/>
        <v>7.316313330661342E-2</v>
      </c>
      <c r="K12" s="22">
        <f t="shared" si="2"/>
        <v>0.15903795892437605</v>
      </c>
      <c r="L12" s="23">
        <f t="shared" si="3"/>
        <v>0.26434485909675765</v>
      </c>
      <c r="M12" s="4"/>
    </row>
    <row r="13" spans="1:13" x14ac:dyDescent="0.25">
      <c r="A13" s="34" t="s">
        <v>205</v>
      </c>
      <c r="B13" s="57"/>
      <c r="C13" s="36"/>
      <c r="D13" s="37">
        <f ca="1">SUM(D14:OFFSET(D12,(MATCH("GOBIERNOS LOCALES",$A$8:$A$50,0)-MATCH("GOBIERNOS REGIONALES",$A$8:$A$50,0)),0))</f>
        <v>226.08777499999997</v>
      </c>
      <c r="E13" s="38">
        <f ca="1">SUM(E14:OFFSET(E12,(MATCH("GOBIERNOS LOCALES",$A$8:$A$50,0)-MATCH("GOBIERNOS REGIONALES",$A$8:$A$50,0)),0))</f>
        <v>236.43663199999997</v>
      </c>
      <c r="F13" s="38">
        <f ca="1">SUM(F14:OFFSET(F12,(MATCH("GOBIERNOS LOCALES",$A$8:$A$50,0)-MATCH("GOBIERNOS REGIONALES",$A$8:$A$50,0)),0))</f>
        <v>53.997220539325752</v>
      </c>
      <c r="G13" s="38">
        <f ca="1">SUM(G14:OFFSET(G12,(MATCH("GOBIERNOS LOCALES",$A$8:$A$50,0)-MATCH("GOBIERNOS REGIONALES",$A$8:$A$50,0)),0))</f>
        <v>16.593865569325757</v>
      </c>
      <c r="H13" s="38">
        <f ca="1">SUM(H14:OFFSET(H12,(MATCH("GOBIERNOS LOCALES",$A$8:$A$50,0)-MATCH("GOBIERNOS REGIONALES",$A$8:$A$50,0)),0))</f>
        <v>18.852606689999995</v>
      </c>
      <c r="I13" s="38">
        <f ca="1">SUM(I14:OFFSET(I12,(MATCH("GOBIERNOS LOCALES",$A$8:$A$50,0)-MATCH("GOBIERNOS REGIONALES",$A$8:$A$50,0)),0))</f>
        <v>18.550748280000001</v>
      </c>
      <c r="J13" s="39">
        <f t="shared" ca="1" si="1"/>
        <v>7.0183141372635344E-2</v>
      </c>
      <c r="K13" s="39">
        <f t="shared" ca="1" si="2"/>
        <v>0.14991954486699741</v>
      </c>
      <c r="L13" s="40">
        <f t="shared" ca="1" si="3"/>
        <v>0.22837924936828638</v>
      </c>
      <c r="M13" s="4"/>
    </row>
    <row r="14" spans="1:13" x14ac:dyDescent="0.25">
      <c r="A14" s="17"/>
      <c r="B14" s="18">
        <v>440</v>
      </c>
      <c r="C14" s="19" t="s">
        <v>206</v>
      </c>
      <c r="D14" s="20">
        <v>2.3240339999999984</v>
      </c>
      <c r="E14" s="21">
        <v>2.3692589999999987</v>
      </c>
      <c r="F14" s="21">
        <f t="shared" si="0"/>
        <v>0.54289008936585514</v>
      </c>
      <c r="G14" s="21">
        <v>0.13978418936585513</v>
      </c>
      <c r="H14" s="21">
        <v>0.19172300000000003</v>
      </c>
      <c r="I14" s="21">
        <v>0.21138290000000001</v>
      </c>
      <c r="J14" s="22">
        <f t="shared" si="1"/>
        <v>5.8999117177925761E-2</v>
      </c>
      <c r="K14" s="22">
        <f t="shared" si="2"/>
        <v>0.13992019841049685</v>
      </c>
      <c r="L14" s="23">
        <f t="shared" si="3"/>
        <v>0.22913919050887027</v>
      </c>
      <c r="M14" s="4"/>
    </row>
    <row r="15" spans="1:13" x14ac:dyDescent="0.25">
      <c r="A15" s="17"/>
      <c r="B15" s="18">
        <v>441</v>
      </c>
      <c r="C15" s="19" t="s">
        <v>207</v>
      </c>
      <c r="D15" s="20">
        <v>6.6690969999999998</v>
      </c>
      <c r="E15" s="21">
        <v>7.647069000000001</v>
      </c>
      <c r="F15" s="21">
        <f t="shared" si="0"/>
        <v>1.5880076731384225</v>
      </c>
      <c r="G15" s="21">
        <v>0.69060354313842254</v>
      </c>
      <c r="H15" s="21">
        <v>0.44692130000000002</v>
      </c>
      <c r="I15" s="21">
        <v>0.45048283</v>
      </c>
      <c r="J15" s="22">
        <f t="shared" si="1"/>
        <v>9.0309573921514563E-2</v>
      </c>
      <c r="K15" s="22">
        <f t="shared" si="2"/>
        <v>0.14875305076211845</v>
      </c>
      <c r="L15" s="23">
        <f t="shared" si="3"/>
        <v>0.20766226552139419</v>
      </c>
      <c r="M15" s="4"/>
    </row>
    <row r="16" spans="1:13" x14ac:dyDescent="0.25">
      <c r="A16" s="17"/>
      <c r="B16" s="18">
        <v>442</v>
      </c>
      <c r="C16" s="19" t="s">
        <v>208</v>
      </c>
      <c r="D16" s="20">
        <v>3.6051409999999988</v>
      </c>
      <c r="E16" s="21">
        <v>3.6468569999999985</v>
      </c>
      <c r="F16" s="21">
        <f t="shared" si="0"/>
        <v>0.99639467567751372</v>
      </c>
      <c r="G16" s="21">
        <v>0.69640811567751371</v>
      </c>
      <c r="H16" s="21">
        <v>2.0668610000000011E-2</v>
      </c>
      <c r="I16" s="21">
        <v>0.27931794999999998</v>
      </c>
      <c r="J16" s="22">
        <f t="shared" si="1"/>
        <v>0.19096117990848394</v>
      </c>
      <c r="K16" s="22">
        <f t="shared" si="2"/>
        <v>0.19662869305747771</v>
      </c>
      <c r="L16" s="23">
        <f t="shared" si="3"/>
        <v>0.27322011136644903</v>
      </c>
      <c r="M16" s="4"/>
    </row>
    <row r="17" spans="1:13" x14ac:dyDescent="0.25">
      <c r="A17" s="17"/>
      <c r="B17" s="18">
        <v>443</v>
      </c>
      <c r="C17" s="19" t="s">
        <v>209</v>
      </c>
      <c r="D17" s="20">
        <v>8.8534249999999997</v>
      </c>
      <c r="E17" s="21">
        <v>8.9421839999999992</v>
      </c>
      <c r="F17" s="21">
        <f t="shared" si="0"/>
        <v>2.0488006925370286</v>
      </c>
      <c r="G17" s="21">
        <v>0.71345505253702868</v>
      </c>
      <c r="H17" s="21">
        <v>0.65713401999999999</v>
      </c>
      <c r="I17" s="21">
        <v>0.67821162000000002</v>
      </c>
      <c r="J17" s="22">
        <f t="shared" si="1"/>
        <v>7.9785324540070826E-2</v>
      </c>
      <c r="K17" s="22">
        <f t="shared" si="2"/>
        <v>0.15327229595555503</v>
      </c>
      <c r="L17" s="23">
        <f t="shared" si="3"/>
        <v>0.22911636492125734</v>
      </c>
      <c r="M17" s="4"/>
    </row>
    <row r="18" spans="1:13" x14ac:dyDescent="0.25">
      <c r="A18" s="17"/>
      <c r="B18" s="18">
        <v>444</v>
      </c>
      <c r="C18" s="19" t="s">
        <v>210</v>
      </c>
      <c r="D18" s="20">
        <v>7.4690690000000046</v>
      </c>
      <c r="E18" s="21">
        <v>8.8126760000000051</v>
      </c>
      <c r="F18" s="21">
        <f t="shared" si="0"/>
        <v>1.8422031633848515</v>
      </c>
      <c r="G18" s="21">
        <v>0.58991189338485128</v>
      </c>
      <c r="H18" s="21">
        <v>0.59239722000000017</v>
      </c>
      <c r="I18" s="21">
        <v>0.65989405000000001</v>
      </c>
      <c r="J18" s="22">
        <f t="shared" si="1"/>
        <v>6.6939019814736295E-2</v>
      </c>
      <c r="K18" s="22">
        <f t="shared" si="2"/>
        <v>0.13416005687544291</v>
      </c>
      <c r="L18" s="23">
        <f t="shared" si="3"/>
        <v>0.20904015572396517</v>
      </c>
      <c r="M18" s="4"/>
    </row>
    <row r="19" spans="1:13" x14ac:dyDescent="0.25">
      <c r="A19" s="17"/>
      <c r="B19" s="18">
        <v>445</v>
      </c>
      <c r="C19" s="19" t="s">
        <v>211</v>
      </c>
      <c r="D19" s="20">
        <v>14.816330999999996</v>
      </c>
      <c r="E19" s="21">
        <v>16.599192999999996</v>
      </c>
      <c r="F19" s="21">
        <f t="shared" si="0"/>
        <v>3.8081029385087195</v>
      </c>
      <c r="G19" s="21">
        <v>1.1750240685087192</v>
      </c>
      <c r="H19" s="21">
        <v>1.6678501800000003</v>
      </c>
      <c r="I19" s="21">
        <v>0.96522869</v>
      </c>
      <c r="J19" s="22">
        <f t="shared" si="1"/>
        <v>7.0788023761680433E-2</v>
      </c>
      <c r="K19" s="22">
        <f t="shared" si="2"/>
        <v>0.17126581084446216</v>
      </c>
      <c r="L19" s="23">
        <f t="shared" si="3"/>
        <v>0.22941494435956739</v>
      </c>
      <c r="M19" s="4"/>
    </row>
    <row r="20" spans="1:13" x14ac:dyDescent="0.25">
      <c r="A20" s="17"/>
      <c r="B20" s="18">
        <v>446</v>
      </c>
      <c r="C20" s="19" t="s">
        <v>212</v>
      </c>
      <c r="D20" s="20">
        <v>9.5325329999999973</v>
      </c>
      <c r="E20" s="21">
        <v>10.857141999999998</v>
      </c>
      <c r="F20" s="21">
        <f t="shared" si="0"/>
        <v>2.712717269461546</v>
      </c>
      <c r="G20" s="21">
        <v>0.91111870946154561</v>
      </c>
      <c r="H20" s="21">
        <v>0.7485184199999998</v>
      </c>
      <c r="I20" s="21">
        <v>1.0530801400000003</v>
      </c>
      <c r="J20" s="22">
        <f t="shared" si="1"/>
        <v>8.3918835128208302E-2</v>
      </c>
      <c r="K20" s="22">
        <f t="shared" si="2"/>
        <v>0.15286132662366816</v>
      </c>
      <c r="L20" s="23">
        <f t="shared" si="3"/>
        <v>0.24985555770216017</v>
      </c>
      <c r="M20" s="4"/>
    </row>
    <row r="21" spans="1:13" x14ac:dyDescent="0.25">
      <c r="A21" s="17"/>
      <c r="B21" s="18">
        <v>447</v>
      </c>
      <c r="C21" s="19" t="s">
        <v>213</v>
      </c>
      <c r="D21" s="20">
        <v>3.4011330000000002</v>
      </c>
      <c r="E21" s="21">
        <v>3.6669419999999997</v>
      </c>
      <c r="F21" s="21">
        <f t="shared" si="0"/>
        <v>0.98466355348169077</v>
      </c>
      <c r="G21" s="21">
        <v>0.33076298348169075</v>
      </c>
      <c r="H21" s="21">
        <v>0.23994603</v>
      </c>
      <c r="I21" s="21">
        <v>0.41395453999999993</v>
      </c>
      <c r="J21" s="22">
        <f t="shared" si="1"/>
        <v>9.0201313105495201E-2</v>
      </c>
      <c r="K21" s="22">
        <f t="shared" si="2"/>
        <v>0.1556362259020434</v>
      </c>
      <c r="L21" s="23">
        <f t="shared" si="3"/>
        <v>0.26852444175056239</v>
      </c>
      <c r="M21" s="4"/>
    </row>
    <row r="22" spans="1:13" x14ac:dyDescent="0.25">
      <c r="A22" s="17"/>
      <c r="B22" s="18">
        <v>448</v>
      </c>
      <c r="C22" s="19" t="s">
        <v>214</v>
      </c>
      <c r="D22" s="20">
        <v>4.8455449999999987</v>
      </c>
      <c r="E22" s="21">
        <v>4.8817469999999989</v>
      </c>
      <c r="F22" s="21">
        <f t="shared" si="0"/>
        <v>0.99255157020944074</v>
      </c>
      <c r="G22" s="21">
        <v>0.33915933020944067</v>
      </c>
      <c r="H22" s="21">
        <v>0.33564985000000003</v>
      </c>
      <c r="I22" s="21">
        <v>0.31774238999999999</v>
      </c>
      <c r="J22" s="22">
        <f t="shared" si="1"/>
        <v>6.9474991270428541E-2</v>
      </c>
      <c r="K22" s="22">
        <f t="shared" si="2"/>
        <v>0.13823108411997606</v>
      </c>
      <c r="L22" s="23">
        <f t="shared" si="3"/>
        <v>0.20331892869692775</v>
      </c>
      <c r="M22" s="4"/>
    </row>
    <row r="23" spans="1:13" x14ac:dyDescent="0.25">
      <c r="A23" s="17"/>
      <c r="B23" s="18">
        <v>449</v>
      </c>
      <c r="C23" s="19" t="s">
        <v>215</v>
      </c>
      <c r="D23" s="20">
        <v>13.914439000000002</v>
      </c>
      <c r="E23" s="21">
        <v>14.149559</v>
      </c>
      <c r="F23" s="21">
        <f t="shared" si="0"/>
        <v>3.1829091895710766</v>
      </c>
      <c r="G23" s="21">
        <v>1.130139899571077</v>
      </c>
      <c r="H23" s="21">
        <v>0.99783884000000023</v>
      </c>
      <c r="I23" s="21">
        <v>1.0549304499999999</v>
      </c>
      <c r="J23" s="22">
        <f t="shared" si="1"/>
        <v>7.9871033406134911E-2</v>
      </c>
      <c r="K23" s="22">
        <f t="shared" si="2"/>
        <v>0.15039187720063057</v>
      </c>
      <c r="L23" s="23">
        <f t="shared" si="3"/>
        <v>0.22494758950233548</v>
      </c>
      <c r="M23" s="4"/>
    </row>
    <row r="24" spans="1:13" x14ac:dyDescent="0.25">
      <c r="A24" s="17"/>
      <c r="B24" s="18">
        <v>450</v>
      </c>
      <c r="C24" s="19" t="s">
        <v>216</v>
      </c>
      <c r="D24" s="20">
        <v>6.4064320000000023</v>
      </c>
      <c r="E24" s="21">
        <v>7.2985850000000028</v>
      </c>
      <c r="F24" s="21">
        <f t="shared" si="0"/>
        <v>1.2853021819563888</v>
      </c>
      <c r="G24" s="21">
        <v>0.40897831195638901</v>
      </c>
      <c r="H24" s="21">
        <v>0.43093861999999988</v>
      </c>
      <c r="I24" s="21">
        <v>0.44538524999999995</v>
      </c>
      <c r="J24" s="22">
        <f t="shared" si="1"/>
        <v>5.6035287929973941E-2</v>
      </c>
      <c r="K24" s="22">
        <f t="shared" si="2"/>
        <v>0.11507942045703222</v>
      </c>
      <c r="L24" s="23">
        <f t="shared" si="3"/>
        <v>0.17610292706824518</v>
      </c>
      <c r="M24" s="4"/>
    </row>
    <row r="25" spans="1:13" x14ac:dyDescent="0.25">
      <c r="A25" s="17"/>
      <c r="B25" s="18">
        <v>451</v>
      </c>
      <c r="C25" s="19" t="s">
        <v>217</v>
      </c>
      <c r="D25" s="20">
        <v>15.724571999999998</v>
      </c>
      <c r="E25" s="21">
        <v>16.614156000000001</v>
      </c>
      <c r="F25" s="21">
        <f t="shared" si="0"/>
        <v>3.5797147586183788</v>
      </c>
      <c r="G25" s="21">
        <v>1.3108712786183787</v>
      </c>
      <c r="H25" s="21">
        <v>1.12082433</v>
      </c>
      <c r="I25" s="21">
        <v>1.1480191500000003</v>
      </c>
      <c r="J25" s="22">
        <f t="shared" si="1"/>
        <v>7.8900864938211648E-2</v>
      </c>
      <c r="K25" s="22">
        <f t="shared" si="2"/>
        <v>0.14636287324004774</v>
      </c>
      <c r="L25" s="23">
        <f t="shared" si="3"/>
        <v>0.21546172785535289</v>
      </c>
      <c r="M25" s="4"/>
    </row>
    <row r="26" spans="1:13" x14ac:dyDescent="0.25">
      <c r="A26" s="17"/>
      <c r="B26" s="18">
        <v>452</v>
      </c>
      <c r="C26" s="19" t="s">
        <v>218</v>
      </c>
      <c r="D26" s="20">
        <v>22.269867000000001</v>
      </c>
      <c r="E26" s="21">
        <v>23.186593000000002</v>
      </c>
      <c r="F26" s="21">
        <f t="shared" si="0"/>
        <v>4.8688042355405736</v>
      </c>
      <c r="G26" s="21">
        <v>0.95007481554057449</v>
      </c>
      <c r="H26" s="21">
        <v>1.8397364299999992</v>
      </c>
      <c r="I26" s="21">
        <v>2.0789929899999997</v>
      </c>
      <c r="J26" s="22">
        <f t="shared" si="1"/>
        <v>4.0975179731691257E-2</v>
      </c>
      <c r="K26" s="22">
        <f t="shared" si="2"/>
        <v>0.12032001620680424</v>
      </c>
      <c r="L26" s="23">
        <f t="shared" si="3"/>
        <v>0.20998359851922072</v>
      </c>
      <c r="M26" s="4"/>
    </row>
    <row r="27" spans="1:13" x14ac:dyDescent="0.25">
      <c r="A27" s="17"/>
      <c r="B27" s="18">
        <v>453</v>
      </c>
      <c r="C27" s="19" t="s">
        <v>219</v>
      </c>
      <c r="D27" s="20">
        <v>12.872281000000003</v>
      </c>
      <c r="E27" s="21">
        <v>12.385933000000001</v>
      </c>
      <c r="F27" s="21">
        <f t="shared" si="0"/>
        <v>2.213657783014142</v>
      </c>
      <c r="G27" s="21">
        <v>0.404850803014142</v>
      </c>
      <c r="H27" s="21">
        <v>0.88038710999999992</v>
      </c>
      <c r="I27" s="21">
        <v>0.92841986999999992</v>
      </c>
      <c r="J27" s="22">
        <f t="shared" si="1"/>
        <v>3.2686338850221618E-2</v>
      </c>
      <c r="K27" s="22">
        <f t="shared" si="2"/>
        <v>0.10376593454963319</v>
      </c>
      <c r="L27" s="23">
        <f t="shared" si="3"/>
        <v>0.17872353927751278</v>
      </c>
      <c r="M27" s="4"/>
    </row>
    <row r="28" spans="1:13" x14ac:dyDescent="0.25">
      <c r="A28" s="17"/>
      <c r="B28" s="18">
        <v>454</v>
      </c>
      <c r="C28" s="19" t="s">
        <v>220</v>
      </c>
      <c r="D28" s="20">
        <v>5.4100130000000002</v>
      </c>
      <c r="E28" s="21">
        <v>5.4795069999999999</v>
      </c>
      <c r="F28" s="21">
        <f t="shared" si="0"/>
        <v>1.2041734617090361</v>
      </c>
      <c r="G28" s="21">
        <v>0.39479965170903597</v>
      </c>
      <c r="H28" s="21">
        <v>0.40717372000000002</v>
      </c>
      <c r="I28" s="21">
        <v>0.40220009000000001</v>
      </c>
      <c r="J28" s="22">
        <f t="shared" si="1"/>
        <v>7.2050213953378642E-2</v>
      </c>
      <c r="K28" s="22">
        <f t="shared" si="2"/>
        <v>0.14635867272530834</v>
      </c>
      <c r="L28" s="23">
        <f t="shared" si="3"/>
        <v>0.21975945312398287</v>
      </c>
      <c r="M28" s="4"/>
    </row>
    <row r="29" spans="1:13" x14ac:dyDescent="0.25">
      <c r="A29" s="17"/>
      <c r="B29" s="18">
        <v>455</v>
      </c>
      <c r="C29" s="19" t="s">
        <v>221</v>
      </c>
      <c r="D29" s="20">
        <v>2.3921040000000007</v>
      </c>
      <c r="E29" s="21">
        <v>2.3756010000000001</v>
      </c>
      <c r="F29" s="21">
        <f t="shared" si="0"/>
        <v>0.36440733011700943</v>
      </c>
      <c r="G29" s="21">
        <v>7.8851480117009487E-2</v>
      </c>
      <c r="H29" s="21">
        <v>8.1359809999999991E-2</v>
      </c>
      <c r="I29" s="21">
        <v>0.20419604</v>
      </c>
      <c r="J29" s="22">
        <f t="shared" si="1"/>
        <v>3.3192223827574363E-2</v>
      </c>
      <c r="K29" s="22">
        <f t="shared" si="2"/>
        <v>6.7440319362135917E-2</v>
      </c>
      <c r="L29" s="23">
        <f t="shared" si="3"/>
        <v>0.15339584808939272</v>
      </c>
      <c r="M29" s="4"/>
    </row>
    <row r="30" spans="1:13" x14ac:dyDescent="0.25">
      <c r="A30" s="17"/>
      <c r="B30" s="18">
        <v>456</v>
      </c>
      <c r="C30" s="19" t="s">
        <v>222</v>
      </c>
      <c r="D30" s="20">
        <v>1.6497810000000002</v>
      </c>
      <c r="E30" s="21">
        <v>1.6713370000000003</v>
      </c>
      <c r="F30" s="21">
        <f t="shared" si="0"/>
        <v>0.28131258063488568</v>
      </c>
      <c r="G30" s="21">
        <v>9.4950310634885682E-2</v>
      </c>
      <c r="H30" s="21">
        <v>8.954339E-2</v>
      </c>
      <c r="I30" s="21">
        <v>9.6818879999999996E-2</v>
      </c>
      <c r="J30" s="22">
        <f t="shared" si="1"/>
        <v>5.6810990623007609E-2</v>
      </c>
      <c r="K30" s="22">
        <f t="shared" si="2"/>
        <v>0.11038689422593148</v>
      </c>
      <c r="L30" s="23">
        <f t="shared" si="3"/>
        <v>0.16831589358393048</v>
      </c>
      <c r="M30" s="4"/>
    </row>
    <row r="31" spans="1:13" x14ac:dyDescent="0.25">
      <c r="A31" s="17"/>
      <c r="B31" s="18">
        <v>457</v>
      </c>
      <c r="C31" s="19" t="s">
        <v>223</v>
      </c>
      <c r="D31" s="20">
        <v>15.388616000000001</v>
      </c>
      <c r="E31" s="21">
        <v>16.852297</v>
      </c>
      <c r="F31" s="21">
        <f t="shared" si="0"/>
        <v>6.2815805284693269</v>
      </c>
      <c r="G31" s="21">
        <v>1.723599678469327</v>
      </c>
      <c r="H31" s="21">
        <v>2.4342606899999994</v>
      </c>
      <c r="I31" s="21">
        <v>2.12372016</v>
      </c>
      <c r="J31" s="22">
        <f t="shared" si="1"/>
        <v>0.10227683967766098</v>
      </c>
      <c r="K31" s="22">
        <f t="shared" si="2"/>
        <v>0.246723658411036</v>
      </c>
      <c r="L31" s="23">
        <f t="shared" si="3"/>
        <v>0.3727432841036048</v>
      </c>
      <c r="M31" s="4"/>
    </row>
    <row r="32" spans="1:13" x14ac:dyDescent="0.25">
      <c r="A32" s="17"/>
      <c r="B32" s="18">
        <v>458</v>
      </c>
      <c r="C32" s="19" t="s">
        <v>224</v>
      </c>
      <c r="D32" s="20">
        <v>9.3314820000000029</v>
      </c>
      <c r="E32" s="21">
        <v>9.522489000000002</v>
      </c>
      <c r="F32" s="21">
        <f t="shared" si="0"/>
        <v>2.0850125880067538</v>
      </c>
      <c r="G32" s="21">
        <v>0.68454092800675426</v>
      </c>
      <c r="H32" s="21">
        <v>0.71346873999999982</v>
      </c>
      <c r="I32" s="21">
        <v>0.68700291999999985</v>
      </c>
      <c r="J32" s="22">
        <f t="shared" si="1"/>
        <v>7.1886764900096406E-2</v>
      </c>
      <c r="K32" s="22">
        <f t="shared" si="2"/>
        <v>0.14681137127139277</v>
      </c>
      <c r="L32" s="23">
        <f t="shared" si="3"/>
        <v>0.21895668117933803</v>
      </c>
      <c r="M32" s="4"/>
    </row>
    <row r="33" spans="1:13" x14ac:dyDescent="0.25">
      <c r="A33" s="17"/>
      <c r="B33" s="18">
        <v>459</v>
      </c>
      <c r="C33" s="19" t="s">
        <v>225</v>
      </c>
      <c r="D33" s="20">
        <v>10.892225</v>
      </c>
      <c r="E33" s="21">
        <v>11.189909999999996</v>
      </c>
      <c r="F33" s="21">
        <f t="shared" si="0"/>
        <v>2.3923168508541632</v>
      </c>
      <c r="G33" s="21">
        <v>0.66902328085416229</v>
      </c>
      <c r="H33" s="21">
        <v>0.87164515000000042</v>
      </c>
      <c r="I33" s="21">
        <v>0.85164842000000052</v>
      </c>
      <c r="J33" s="22">
        <f t="shared" si="1"/>
        <v>5.9788084162800466E-2</v>
      </c>
      <c r="K33" s="22">
        <f t="shared" si="2"/>
        <v>0.13768371960580231</v>
      </c>
      <c r="L33" s="23">
        <f t="shared" si="3"/>
        <v>0.21379232280278967</v>
      </c>
      <c r="M33" s="4"/>
    </row>
    <row r="34" spans="1:13" x14ac:dyDescent="0.25">
      <c r="A34" s="17"/>
      <c r="B34" s="18">
        <v>460</v>
      </c>
      <c r="C34" s="19" t="s">
        <v>226</v>
      </c>
      <c r="D34" s="20">
        <v>10.648135999999997</v>
      </c>
      <c r="E34" s="21">
        <v>10.655949999999997</v>
      </c>
      <c r="F34" s="21">
        <f t="shared" si="0"/>
        <v>2.4467499934240222</v>
      </c>
      <c r="G34" s="21">
        <v>0.7763414334240224</v>
      </c>
      <c r="H34" s="21">
        <v>0.82628111999999998</v>
      </c>
      <c r="I34" s="21">
        <v>0.84412743999999984</v>
      </c>
      <c r="J34" s="22">
        <f t="shared" si="1"/>
        <v>7.2855206098379088E-2</v>
      </c>
      <c r="K34" s="22">
        <f t="shared" si="2"/>
        <v>0.15039696633561744</v>
      </c>
      <c r="L34" s="23">
        <f t="shared" si="3"/>
        <v>0.22961350169848985</v>
      </c>
      <c r="M34" s="4"/>
    </row>
    <row r="35" spans="1:13" x14ac:dyDescent="0.25">
      <c r="A35" s="17"/>
      <c r="B35" s="18">
        <v>461</v>
      </c>
      <c r="C35" s="19" t="s">
        <v>227</v>
      </c>
      <c r="D35" s="20">
        <v>7.1050030000000017</v>
      </c>
      <c r="E35" s="21">
        <v>5.481281000000001</v>
      </c>
      <c r="F35" s="21">
        <f t="shared" si="0"/>
        <v>0.79241882023185184</v>
      </c>
      <c r="G35" s="21">
        <v>0.27090366023185197</v>
      </c>
      <c r="H35" s="21">
        <v>0.24068381</v>
      </c>
      <c r="I35" s="21">
        <v>0.28083134999999992</v>
      </c>
      <c r="J35" s="22">
        <f t="shared" si="1"/>
        <v>4.9423421319186506E-2</v>
      </c>
      <c r="K35" s="22">
        <f t="shared" si="2"/>
        <v>9.3333560208252744E-2</v>
      </c>
      <c r="L35" s="23">
        <f t="shared" si="3"/>
        <v>0.14456818036365071</v>
      </c>
      <c r="M35" s="4"/>
    </row>
    <row r="36" spans="1:13" x14ac:dyDescent="0.25">
      <c r="A36" s="17"/>
      <c r="B36" s="18">
        <v>462</v>
      </c>
      <c r="C36" s="19" t="s">
        <v>228</v>
      </c>
      <c r="D36" s="20">
        <v>3.8510599999999986</v>
      </c>
      <c r="E36" s="21">
        <v>3.9267439999999989</v>
      </c>
      <c r="F36" s="21">
        <f t="shared" si="0"/>
        <v>0.84592121075758153</v>
      </c>
      <c r="G36" s="21">
        <v>0.2545624407575815</v>
      </c>
      <c r="H36" s="21">
        <v>0.29487473999999997</v>
      </c>
      <c r="I36" s="21">
        <v>0.29648403000000001</v>
      </c>
      <c r="J36" s="22">
        <f t="shared" si="1"/>
        <v>6.4827867759543675E-2</v>
      </c>
      <c r="K36" s="22">
        <f t="shared" si="2"/>
        <v>0.139921823464321</v>
      </c>
      <c r="L36" s="23">
        <f t="shared" si="3"/>
        <v>0.21542560726076918</v>
      </c>
      <c r="M36" s="4"/>
    </row>
    <row r="37" spans="1:13" x14ac:dyDescent="0.25">
      <c r="A37" s="17"/>
      <c r="B37" s="18">
        <v>463</v>
      </c>
      <c r="C37" s="19" t="s">
        <v>229</v>
      </c>
      <c r="D37" s="20">
        <v>12.150102999999998</v>
      </c>
      <c r="E37" s="21">
        <v>12.252338999999996</v>
      </c>
      <c r="F37" s="21">
        <f t="shared" si="0"/>
        <v>2.844109827775124</v>
      </c>
      <c r="G37" s="21">
        <v>0.96752235777512396</v>
      </c>
      <c r="H37" s="21">
        <v>0.89956615999999978</v>
      </c>
      <c r="I37" s="21">
        <v>0.97702131000000014</v>
      </c>
      <c r="J37" s="22">
        <f t="shared" si="1"/>
        <v>7.8966339225116464E-2</v>
      </c>
      <c r="K37" s="22">
        <f t="shared" si="2"/>
        <v>0.15238629275398963</v>
      </c>
      <c r="L37" s="23">
        <f t="shared" si="3"/>
        <v>0.23212790862015203</v>
      </c>
      <c r="M37" s="4"/>
    </row>
    <row r="38" spans="1:13" x14ac:dyDescent="0.25">
      <c r="A38" s="17"/>
      <c r="B38" s="18">
        <v>464</v>
      </c>
      <c r="C38" s="19" t="s">
        <v>230</v>
      </c>
      <c r="D38" s="20">
        <v>14.565352999999995</v>
      </c>
      <c r="E38" s="21">
        <v>15.971281999999995</v>
      </c>
      <c r="F38" s="21">
        <f t="shared" si="0"/>
        <v>3.8124975728803712</v>
      </c>
      <c r="G38" s="21">
        <v>0.8876273528803722</v>
      </c>
      <c r="H38" s="21">
        <v>1.8232153999999996</v>
      </c>
      <c r="I38" s="21">
        <v>1.1016548199999996</v>
      </c>
      <c r="J38" s="22">
        <f t="shared" si="1"/>
        <v>5.5576462357897913E-2</v>
      </c>
      <c r="K38" s="22">
        <f t="shared" si="2"/>
        <v>0.16973232035351782</v>
      </c>
      <c r="L38" s="23">
        <f t="shared" si="3"/>
        <v>0.23870955211237097</v>
      </c>
      <c r="M38" s="4"/>
    </row>
    <row r="39" spans="1:13" ht="15.75" thickBot="1" x14ac:dyDescent="0.3">
      <c r="A39" s="41" t="s">
        <v>232</v>
      </c>
      <c r="B39" s="58"/>
      <c r="C39" s="43"/>
      <c r="D39" s="44">
        <v>0.53832000000000002</v>
      </c>
      <c r="E39" s="45">
        <v>0.93371000000000004</v>
      </c>
      <c r="F39" s="45">
        <f t="shared" si="0"/>
        <v>1.8211999999999999E-2</v>
      </c>
      <c r="G39" s="45">
        <v>0</v>
      </c>
      <c r="H39" s="45">
        <v>2.4320000000000001E-3</v>
      </c>
      <c r="I39" s="45">
        <v>1.5779999999999999E-2</v>
      </c>
      <c r="J39" s="46">
        <f t="shared" si="1"/>
        <v>0</v>
      </c>
      <c r="K39" s="46">
        <f t="shared" si="2"/>
        <v>2.6046631180987674E-3</v>
      </c>
      <c r="L39" s="47">
        <f t="shared" si="3"/>
        <v>1.9504985487999484E-2</v>
      </c>
      <c r="M39" s="4"/>
    </row>
    <row r="40" spans="1:13" x14ac:dyDescent="0.25">
      <c r="D40" s="5"/>
      <c r="E40" s="5"/>
      <c r="F40" s="5"/>
      <c r="G40" s="5"/>
      <c r="H40" s="5"/>
      <c r="I40" s="5"/>
      <c r="J40" s="4"/>
      <c r="K40" s="4"/>
      <c r="L40" s="4"/>
      <c r="M40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"/>
  <sheetViews>
    <sheetView workbookViewId="0">
      <selection activeCell="A13" sqref="A13:XFD4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62</v>
      </c>
      <c r="B1" s="49" t="s">
        <v>39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1022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145.93673400000003</v>
      </c>
      <c r="I6" s="14">
        <v>145.94780700000007</v>
      </c>
      <c r="J6" s="14">
        <v>38.531436384705572</v>
      </c>
      <c r="K6" s="14">
        <v>7.2436343147055595</v>
      </c>
      <c r="L6" s="14">
        <v>17.957316670000008</v>
      </c>
      <c r="M6" s="14">
        <v>13.330485400000001</v>
      </c>
      <c r="N6" s="15">
        <v>4.9631676306760512E-2</v>
      </c>
      <c r="O6" s="15">
        <v>0.17267098083019194</v>
      </c>
      <c r="P6" s="16">
        <v>0.26400832720087086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SUM(H8:OFFSET(H6,MATCH("PROYECTOS",$A$8:$A$13,0),0))</f>
        <v>145.93673400000003</v>
      </c>
      <c r="I7" s="38">
        <f ca="1">SUM(I8:OFFSET(I6,MATCH("PROYECTOS",$A$8:$A$13,0),0))</f>
        <v>145.94780700000007</v>
      </c>
      <c r="J7" s="38">
        <f ca="1">SUM(J8:OFFSET(J6,MATCH("PROYECTOS",$A$8:$A$13,0),0))</f>
        <v>38.531436384705565</v>
      </c>
      <c r="K7" s="38">
        <f ca="1">SUM(K8:OFFSET(K6,MATCH("PROYECTOS",$A$8:$A$13,0),0))</f>
        <v>7.2436343147055595</v>
      </c>
      <c r="L7" s="38">
        <f ca="1">SUM(L8:OFFSET(L6,MATCH("PROYECTOS",$A$8:$A$13,0),0))</f>
        <v>17.957316670000008</v>
      </c>
      <c r="M7" s="38">
        <f ca="1">SUM(M8:OFFSET(M6,MATCH("PROYECTOS",$A$8:$A$13,0),0))</f>
        <v>13.330485400000001</v>
      </c>
      <c r="N7" s="39">
        <f ca="1">IFERROR(K7/I7,0)</f>
        <v>4.9631676306760512E-2</v>
      </c>
      <c r="O7" s="39">
        <f ca="1">IFERROR(SUM(K7,L7)/I7,0)</f>
        <v>0.17267098083019194</v>
      </c>
      <c r="P7" s="40">
        <f ca="1">IFERROR(SUM(K7,L7,M7)/I7,0)</f>
        <v>0.26400832720087086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9.9472000000000005E-2</v>
      </c>
      <c r="I8" s="21">
        <v>9.9472000000000005E-2</v>
      </c>
      <c r="J8" s="21">
        <f t="shared" ref="J8:J12" si="0">SUM(K8,L8,M8)</f>
        <v>1.14E-2</v>
      </c>
      <c r="K8" s="21">
        <v>0</v>
      </c>
      <c r="L8" s="21">
        <v>0</v>
      </c>
      <c r="M8" s="21">
        <v>1.14E-2</v>
      </c>
      <c r="N8" s="22">
        <f t="shared" ref="N8:N13" si="1">IFERROR(K8/I8,0)</f>
        <v>0</v>
      </c>
      <c r="O8" s="22">
        <f t="shared" ref="O8:O13" si="2">IFERROR(SUM(K8,L8)/I8,0)</f>
        <v>0</v>
      </c>
      <c r="P8" s="23">
        <f t="shared" ref="P8:P13" si="3">IFERROR(SUM(K8,L8,M8)/I8,0)</f>
        <v>0.11460511500723822</v>
      </c>
      <c r="Q8" s="70">
        <v>0</v>
      </c>
      <c r="R8" s="21">
        <v>0</v>
      </c>
      <c r="S8" s="23">
        <f>IFERROR(R8/Q8,0)</f>
        <v>0</v>
      </c>
    </row>
    <row r="9" spans="1:19" x14ac:dyDescent="0.25">
      <c r="A9" s="17"/>
      <c r="B9" s="19">
        <v>5001503</v>
      </c>
      <c r="C9" s="19" t="s">
        <v>1025</v>
      </c>
      <c r="D9" s="68">
        <v>3000260</v>
      </c>
      <c r="E9" s="19" t="s">
        <v>1024</v>
      </c>
      <c r="F9" s="69">
        <v>65</v>
      </c>
      <c r="G9" s="19" t="s">
        <v>1011</v>
      </c>
      <c r="H9" s="20">
        <v>1.1690419999999999</v>
      </c>
      <c r="I9" s="21">
        <v>1.1702439999999998</v>
      </c>
      <c r="J9" s="21">
        <f t="shared" si="0"/>
        <v>0.23560408964578322</v>
      </c>
      <c r="K9" s="21">
        <v>8.0075369645783212E-2</v>
      </c>
      <c r="L9" s="21">
        <v>8.4502080000000007E-2</v>
      </c>
      <c r="M9" s="21">
        <v>7.1026640000000002E-2</v>
      </c>
      <c r="N9" s="22">
        <f t="shared" si="1"/>
        <v>6.8426216793919234E-2</v>
      </c>
      <c r="O9" s="22">
        <f t="shared" si="2"/>
        <v>0.14063515783527472</v>
      </c>
      <c r="P9" s="23">
        <f t="shared" si="3"/>
        <v>0.20132903022428078</v>
      </c>
      <c r="Q9" s="70">
        <v>0</v>
      </c>
      <c r="R9" s="21">
        <v>0</v>
      </c>
      <c r="S9" s="23">
        <f t="shared" ref="S9:S12" si="4">IFERROR(R9/Q9,0)</f>
        <v>0</v>
      </c>
    </row>
    <row r="10" spans="1:19" x14ac:dyDescent="0.25">
      <c r="A10" s="17"/>
      <c r="B10" s="19">
        <v>5002719</v>
      </c>
      <c r="C10" s="19" t="s">
        <v>1026</v>
      </c>
      <c r="D10" s="68">
        <v>3000260</v>
      </c>
      <c r="E10" s="19" t="s">
        <v>1024</v>
      </c>
      <c r="F10" s="69">
        <v>86</v>
      </c>
      <c r="G10" s="19" t="s">
        <v>500</v>
      </c>
      <c r="H10" s="20">
        <v>0.56881999999999999</v>
      </c>
      <c r="I10" s="21">
        <v>0.56881999999999999</v>
      </c>
      <c r="J10" s="21">
        <f t="shared" si="0"/>
        <v>4.7999999999999996E-3</v>
      </c>
      <c r="K10" s="21">
        <v>0</v>
      </c>
      <c r="L10" s="21">
        <v>0</v>
      </c>
      <c r="M10" s="21">
        <v>4.7999999999999996E-3</v>
      </c>
      <c r="N10" s="22">
        <f t="shared" si="1"/>
        <v>0</v>
      </c>
      <c r="O10" s="22">
        <f t="shared" si="2"/>
        <v>0</v>
      </c>
      <c r="P10" s="23">
        <f t="shared" si="3"/>
        <v>8.4385218522555466E-3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5004339</v>
      </c>
      <c r="C11" s="19" t="s">
        <v>1027</v>
      </c>
      <c r="D11" s="68">
        <v>3000144</v>
      </c>
      <c r="E11" s="19" t="s">
        <v>1023</v>
      </c>
      <c r="F11" s="69">
        <v>517</v>
      </c>
      <c r="G11" s="19" t="s">
        <v>1029</v>
      </c>
      <c r="H11" s="20">
        <v>144.04940000000002</v>
      </c>
      <c r="I11" s="21">
        <v>142.51516300000006</v>
      </c>
      <c r="J11" s="21">
        <f t="shared" si="0"/>
        <v>37.421525285059786</v>
      </c>
      <c r="K11" s="21">
        <v>7.1635589450597763</v>
      </c>
      <c r="L11" s="21">
        <v>17.700707580000007</v>
      </c>
      <c r="M11" s="21">
        <v>12.55725876</v>
      </c>
      <c r="N11" s="22">
        <f t="shared" si="1"/>
        <v>5.026524051380956E-2</v>
      </c>
      <c r="O11" s="22">
        <f t="shared" si="2"/>
        <v>0.17446751630954366</v>
      </c>
      <c r="P11" s="23">
        <f t="shared" si="3"/>
        <v>0.26257925470751325</v>
      </c>
      <c r="Q11" s="70">
        <v>0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5004340</v>
      </c>
      <c r="C12" s="19" t="s">
        <v>1028</v>
      </c>
      <c r="D12" s="68">
        <v>3000144</v>
      </c>
      <c r="E12" s="19" t="s">
        <v>1023</v>
      </c>
      <c r="F12" s="69">
        <v>230</v>
      </c>
      <c r="G12" s="19" t="s">
        <v>1030</v>
      </c>
      <c r="H12" s="20">
        <v>0.05</v>
      </c>
      <c r="I12" s="21">
        <v>1.5941080000000001</v>
      </c>
      <c r="J12" s="21">
        <f t="shared" si="0"/>
        <v>0.85810700999999989</v>
      </c>
      <c r="K12" s="21">
        <v>0</v>
      </c>
      <c r="L12" s="21">
        <v>0.17210701</v>
      </c>
      <c r="M12" s="21">
        <v>0.68599999999999994</v>
      </c>
      <c r="N12" s="22">
        <f t="shared" si="1"/>
        <v>0</v>
      </c>
      <c r="O12" s="22">
        <f t="shared" si="2"/>
        <v>0.10796446037533215</v>
      </c>
      <c r="P12" s="23">
        <f t="shared" si="3"/>
        <v>0.53829916793592392</v>
      </c>
      <c r="Q12" s="70">
        <v>0</v>
      </c>
      <c r="R12" s="21">
        <v>0</v>
      </c>
      <c r="S12" s="23">
        <f t="shared" si="4"/>
        <v>0</v>
      </c>
    </row>
    <row r="13" spans="1:19" ht="15.75" thickBot="1" x14ac:dyDescent="0.3">
      <c r="A13" s="41" t="s">
        <v>293</v>
      </c>
      <c r="B13" s="43"/>
      <c r="C13" s="43"/>
      <c r="D13" s="65"/>
      <c r="E13" s="43"/>
      <c r="F13" s="66"/>
      <c r="G13" s="43"/>
      <c r="H13" s="44">
        <f t="shared" ref="H13:M13" ca="1" si="5">OFFSET(H13,-MATCH("PROYECTOS",$A$8:$A$13,0)-1,0)-(OFFSET(H13,-MATCH("PROYECTOS",$A$8:$A$13,0),0))</f>
        <v>0</v>
      </c>
      <c r="I13" s="45">
        <f t="shared" ca="1" si="5"/>
        <v>0</v>
      </c>
      <c r="J13" s="45">
        <f t="shared" ca="1" si="5"/>
        <v>0</v>
      </c>
      <c r="K13" s="45">
        <f t="shared" ca="1" si="5"/>
        <v>0</v>
      </c>
      <c r="L13" s="45">
        <f t="shared" ca="1" si="5"/>
        <v>0</v>
      </c>
      <c r="M13" s="45">
        <f t="shared" ca="1" si="5"/>
        <v>0</v>
      </c>
      <c r="N13" s="46">
        <f t="shared" ca="1" si="1"/>
        <v>0</v>
      </c>
      <c r="O13" s="46">
        <f t="shared" ca="1" si="2"/>
        <v>0</v>
      </c>
      <c r="P13" s="47">
        <f t="shared" ca="1" si="3"/>
        <v>0</v>
      </c>
      <c r="Q13" s="67"/>
      <c r="R13" s="45"/>
      <c r="S13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workbookViewId="0">
      <selection activeCell="A11" sqref="A11:L11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65</v>
      </c>
      <c r="B1" s="50" t="s">
        <v>40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1033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131.00786500000001</v>
      </c>
      <c r="E6" s="14">
        <v>136.695303</v>
      </c>
      <c r="F6" s="14">
        <v>45.873016977373325</v>
      </c>
      <c r="G6" s="14">
        <v>14.974284767373319</v>
      </c>
      <c r="H6" s="14">
        <v>20.972491430000002</v>
      </c>
      <c r="I6" s="14">
        <v>9.9262407799999988</v>
      </c>
      <c r="J6" s="15">
        <v>0.10954498390755475</v>
      </c>
      <c r="K6" s="15">
        <v>0.26297009047467657</v>
      </c>
      <c r="L6" s="16">
        <v>0.33558590507951341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130.89551300000002</v>
      </c>
      <c r="E7" s="38">
        <f ca="1">SUM(E8:OFFSET(E6,MATCH("GOBIERNOS REGIONALES",$A$8:$A$50,0),0))</f>
        <v>136.58295099999998</v>
      </c>
      <c r="F7" s="38">
        <f ca="1">SUM(F8:OFFSET(F6,MATCH("GOBIERNOS REGIONALES",$A$8:$A$50,0),0))</f>
        <v>45.857309767401254</v>
      </c>
      <c r="G7" s="38">
        <f ca="1">SUM(G8:OFFSET(G6,MATCH("GOBIERNOS REGIONALES",$A$8:$A$50,0),0))</f>
        <v>14.973034767401259</v>
      </c>
      <c r="H7" s="38">
        <f ca="1">SUM(H8:OFFSET(H6,MATCH("GOBIERNOS REGIONALES",$A$8:$A$50,0),0))</f>
        <v>20.970655219999998</v>
      </c>
      <c r="I7" s="38">
        <f ca="1">SUM(I8:OFFSET(I6,MATCH("GOBIERNOS REGIONALES",$A$8:$A$50,0),0))</f>
        <v>9.9136197799999994</v>
      </c>
      <c r="J7" s="39">
        <f ca="1">IFERROR(G7/E7,0)</f>
        <v>0.10962594275328889</v>
      </c>
      <c r="K7" s="39">
        <f ca="1">IFERROR(SUM(G7,H7)/E7,0)</f>
        <v>0.26316381161951363</v>
      </c>
      <c r="L7" s="40">
        <f ca="1">IFERROR(SUM(G7,H7,I7)/E7,0)</f>
        <v>0.33574695400600374</v>
      </c>
      <c r="M7" s="4"/>
    </row>
    <row r="8" spans="1:13" ht="38.25" x14ac:dyDescent="0.25">
      <c r="A8" s="17"/>
      <c r="B8" s="18">
        <v>8</v>
      </c>
      <c r="C8" s="19" t="s">
        <v>108</v>
      </c>
      <c r="D8" s="20">
        <v>50.728713000000006</v>
      </c>
      <c r="E8" s="21">
        <v>51.583713000000003</v>
      </c>
      <c r="F8" s="21">
        <f t="shared" ref="F8:F12" si="0">SUM(G8,H8,I8)</f>
        <v>5.5862794749706932</v>
      </c>
      <c r="G8" s="21">
        <v>0.68384837497069384</v>
      </c>
      <c r="H8" s="21">
        <v>1.35888484</v>
      </c>
      <c r="I8" s="21">
        <v>3.5435462599999994</v>
      </c>
      <c r="J8" s="22">
        <f t="shared" ref="J8:J12" si="1">IFERROR(G8/E8,0)</f>
        <v>1.325705993616035E-2</v>
      </c>
      <c r="K8" s="22">
        <f t="shared" ref="K8:K12" si="2">IFERROR(SUM(G8,H8)/E8,0)</f>
        <v>3.9600352440133456E-2</v>
      </c>
      <c r="L8" s="23">
        <f t="shared" ref="L8:L12" si="3">IFERROR(SUM(G8,H8,I8)/E8,0)</f>
        <v>0.1082954124487063</v>
      </c>
      <c r="M8" s="4"/>
    </row>
    <row r="9" spans="1:13" ht="25.5" x14ac:dyDescent="0.25">
      <c r="A9" s="17"/>
      <c r="B9" s="18">
        <v>35</v>
      </c>
      <c r="C9" s="19" t="s">
        <v>122</v>
      </c>
      <c r="D9" s="20">
        <v>80.166800000000009</v>
      </c>
      <c r="E9" s="21">
        <v>84.999237999999991</v>
      </c>
      <c r="F9" s="21">
        <f t="shared" si="0"/>
        <v>40.271030292430559</v>
      </c>
      <c r="G9" s="21">
        <v>14.289186392430565</v>
      </c>
      <c r="H9" s="21">
        <v>19.611770379999999</v>
      </c>
      <c r="I9" s="21">
        <v>6.37007352</v>
      </c>
      <c r="J9" s="22">
        <f t="shared" si="1"/>
        <v>0.16810958225802644</v>
      </c>
      <c r="K9" s="22">
        <f t="shared" si="2"/>
        <v>0.39883836102660786</v>
      </c>
      <c r="L9" s="23">
        <f t="shared" si="3"/>
        <v>0.47378107427775484</v>
      </c>
      <c r="M9" s="4"/>
    </row>
    <row r="10" spans="1:13" x14ac:dyDescent="0.25">
      <c r="A10" s="34" t="s">
        <v>205</v>
      </c>
      <c r="B10" s="57"/>
      <c r="C10" s="36"/>
      <c r="D10" s="37">
        <f ca="1">SUM(D11:OFFSET(D9,(MATCH("GOBIERNOS LOCALES",$A$8:$A$50,0)-MATCH("GOBIERNOS REGIONALES",$A$8:$A$50,0)),0))</f>
        <v>0.11235199999999999</v>
      </c>
      <c r="E10" s="38">
        <f ca="1">SUM(E11:OFFSET(E9,(MATCH("GOBIERNOS LOCALES",$A$8:$A$50,0)-MATCH("GOBIERNOS REGIONALES",$A$8:$A$50,0)),0))</f>
        <v>0.11235199999999999</v>
      </c>
      <c r="F10" s="38">
        <f ca="1">SUM(F11:OFFSET(F9,(MATCH("GOBIERNOS LOCALES",$A$8:$A$50,0)-MATCH("GOBIERNOS REGIONALES",$A$8:$A$50,0)),0))</f>
        <v>1.5707209972060321E-2</v>
      </c>
      <c r="G10" s="38">
        <f ca="1">SUM(G11:OFFSET(G9,(MATCH("GOBIERNOS LOCALES",$A$8:$A$50,0)-MATCH("GOBIERNOS REGIONALES",$A$8:$A$50,0)),0))</f>
        <v>1.2499999720603228E-3</v>
      </c>
      <c r="H10" s="38">
        <f ca="1">SUM(H11:OFFSET(H9,(MATCH("GOBIERNOS LOCALES",$A$8:$A$50,0)-MATCH("GOBIERNOS REGIONALES",$A$8:$A$50,0)),0))</f>
        <v>1.83621E-3</v>
      </c>
      <c r="I10" s="38">
        <f ca="1">SUM(I11:OFFSET(I9,(MATCH("GOBIERNOS LOCALES",$A$8:$A$50,0)-MATCH("GOBIERNOS REGIONALES",$A$8:$A$50,0)),0))</f>
        <v>1.2620999999999999E-2</v>
      </c>
      <c r="J10" s="39">
        <f t="shared" ca="1" si="1"/>
        <v>1.1125747401562257E-2</v>
      </c>
      <c r="K10" s="39">
        <f t="shared" ca="1" si="2"/>
        <v>2.7469114675843093E-2</v>
      </c>
      <c r="L10" s="40">
        <f t="shared" ca="1" si="3"/>
        <v>0.13980356355080747</v>
      </c>
      <c r="M10" s="4"/>
    </row>
    <row r="11" spans="1:13" ht="15.75" thickBot="1" x14ac:dyDescent="0.3">
      <c r="A11" s="24"/>
      <c r="B11" s="25">
        <v>457</v>
      </c>
      <c r="C11" s="26" t="s">
        <v>223</v>
      </c>
      <c r="D11" s="27">
        <v>0.11235199999999999</v>
      </c>
      <c r="E11" s="28">
        <v>0.11235199999999999</v>
      </c>
      <c r="F11" s="28">
        <f t="shared" si="0"/>
        <v>1.5707209972060321E-2</v>
      </c>
      <c r="G11" s="28">
        <v>1.2499999720603228E-3</v>
      </c>
      <c r="H11" s="28">
        <v>1.83621E-3</v>
      </c>
      <c r="I11" s="28">
        <v>1.2620999999999999E-2</v>
      </c>
      <c r="J11" s="29">
        <f t="shared" si="1"/>
        <v>1.1125747401562257E-2</v>
      </c>
      <c r="K11" s="29">
        <f t="shared" si="2"/>
        <v>2.7469114675843093E-2</v>
      </c>
      <c r="L11" s="30">
        <f t="shared" si="3"/>
        <v>0.13980356355080747</v>
      </c>
      <c r="M11" s="4"/>
    </row>
    <row r="12" spans="1:13" x14ac:dyDescent="0.25">
      <c r="A12" t="s">
        <v>232</v>
      </c>
      <c r="D12" s="5"/>
      <c r="E12" s="5"/>
      <c r="F12" s="5">
        <f t="shared" si="0"/>
        <v>0</v>
      </c>
      <c r="G12" s="5"/>
      <c r="H12" s="5"/>
      <c r="I12" s="5"/>
      <c r="J12" s="4">
        <f t="shared" si="1"/>
        <v>0</v>
      </c>
      <c r="K12" s="4">
        <f t="shared" si="2"/>
        <v>0</v>
      </c>
      <c r="L12" s="4">
        <f t="shared" si="3"/>
        <v>0</v>
      </c>
      <c r="M12" s="4"/>
    </row>
    <row r="13" spans="1:13" x14ac:dyDescent="0.25">
      <c r="D13" s="5"/>
      <c r="E13" s="5"/>
      <c r="F13" s="5"/>
      <c r="G13" s="5"/>
      <c r="H13" s="5"/>
      <c r="I13" s="5"/>
      <c r="J13" s="4"/>
      <c r="K13" s="4"/>
      <c r="L13" s="4"/>
      <c r="M13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65</v>
      </c>
      <c r="B1" s="51" t="s">
        <v>40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1034</v>
      </c>
      <c r="N2" s="72" t="s">
        <v>1048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131.00786500000001</v>
      </c>
      <c r="E6" s="14">
        <f ca="1">SUM(E7:OFFSET(E7,50,0))</f>
        <v>136.695303</v>
      </c>
      <c r="F6" s="14">
        <f ca="1">SUM(F7:OFFSET(F7,50,0))</f>
        <v>45.873016977373325</v>
      </c>
      <c r="G6" s="14">
        <f ca="1">SUM(G7:OFFSET(G7,50,0))</f>
        <v>14.974284767373319</v>
      </c>
      <c r="H6" s="14">
        <f ca="1">SUM(H7:OFFSET(H7,50,0))</f>
        <v>20.972491430000002</v>
      </c>
      <c r="I6" s="14">
        <f ca="1">SUM(I7:OFFSET(I7,50,0))</f>
        <v>9.9262407799999988</v>
      </c>
      <c r="J6" s="15">
        <f ca="1">IFERROR(G6/E6,0)</f>
        <v>0.10954498390755475</v>
      </c>
      <c r="K6" s="15">
        <f ca="1">IFERROR(SUM(G6,H6)/E6,0)</f>
        <v>0.26297009047467657</v>
      </c>
      <c r="L6" s="16">
        <f ca="1">IFERROR(SUM(G6,H6,I6)/E6,0)</f>
        <v>0.33558590507951341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15</v>
      </c>
      <c r="C7" s="19" t="s">
        <v>263</v>
      </c>
      <c r="D7" s="20">
        <v>99.595513000000011</v>
      </c>
      <c r="E7" s="21">
        <v>105.68344099999999</v>
      </c>
      <c r="F7" s="21">
        <f t="shared" ref="F7:F9" si="0">SUM(G7,H7,I7)</f>
        <v>44.332168377666385</v>
      </c>
      <c r="G7" s="21">
        <v>14.91490993766638</v>
      </c>
      <c r="H7" s="21">
        <v>20.49433711</v>
      </c>
      <c r="I7" s="21">
        <v>8.9229213299999994</v>
      </c>
      <c r="J7" s="22">
        <f t="shared" ref="J7:J9" si="1">IFERROR(G7/E7,0)</f>
        <v>0.14112816347138415</v>
      </c>
      <c r="K7" s="22">
        <f t="shared" ref="K7:K9" si="2">IFERROR(SUM(G7,H7)/E7,0)</f>
        <v>0.33505009595274615</v>
      </c>
      <c r="L7" s="23">
        <f t="shared" ref="L7:L9" si="3">IFERROR(SUM(G7,H7,I7)/E7,0)</f>
        <v>0.41948074322888851</v>
      </c>
      <c r="M7" s="4"/>
      <c r="N7" t="s">
        <v>263</v>
      </c>
      <c r="O7" s="5">
        <v>44.332168377666385</v>
      </c>
      <c r="P7" s="71">
        <v>0.41948074322888851</v>
      </c>
    </row>
    <row r="8" spans="1:16" x14ac:dyDescent="0.25">
      <c r="A8" s="17"/>
      <c r="B8" s="55">
        <v>20</v>
      </c>
      <c r="C8" s="19" t="s">
        <v>268</v>
      </c>
      <c r="D8" s="20">
        <v>0.11235199999999999</v>
      </c>
      <c r="E8" s="21">
        <v>0.11235199999999999</v>
      </c>
      <c r="F8" s="21">
        <f t="shared" si="0"/>
        <v>1.5707209972060321E-2</v>
      </c>
      <c r="G8" s="21">
        <v>1.2499999720603228E-3</v>
      </c>
      <c r="H8" s="21">
        <v>1.83621E-3</v>
      </c>
      <c r="I8" s="21">
        <v>1.2620999999999999E-2</v>
      </c>
      <c r="J8" s="22">
        <f t="shared" si="1"/>
        <v>1.1125747401562257E-2</v>
      </c>
      <c r="K8" s="22">
        <f t="shared" si="2"/>
        <v>2.7469114675843093E-2</v>
      </c>
      <c r="L8" s="23">
        <f t="shared" si="3"/>
        <v>0.13980356355080747</v>
      </c>
      <c r="M8" s="4"/>
      <c r="N8" t="s">
        <v>268</v>
      </c>
      <c r="O8" s="5">
        <v>1.5707209972060321E-2</v>
      </c>
      <c r="P8" s="71">
        <v>0.13980356355080747</v>
      </c>
    </row>
    <row r="9" spans="1:16" ht="15.75" thickBot="1" x14ac:dyDescent="0.3">
      <c r="A9" s="24"/>
      <c r="B9" s="56">
        <v>98</v>
      </c>
      <c r="C9" s="26" t="s">
        <v>461</v>
      </c>
      <c r="D9" s="27">
        <v>31.300000000000004</v>
      </c>
      <c r="E9" s="28">
        <v>30.899509999999999</v>
      </c>
      <c r="F9" s="28">
        <f t="shared" si="0"/>
        <v>1.5251413897348791</v>
      </c>
      <c r="G9" s="28">
        <v>5.8124829734879313E-2</v>
      </c>
      <c r="H9" s="28">
        <v>0.47631811000000002</v>
      </c>
      <c r="I9" s="28">
        <v>0.99069844999999979</v>
      </c>
      <c r="J9" s="29">
        <f t="shared" si="1"/>
        <v>1.8810922805856569E-3</v>
      </c>
      <c r="K9" s="29">
        <f t="shared" si="2"/>
        <v>1.7296162293022749E-2</v>
      </c>
      <c r="L9" s="30">
        <f t="shared" si="3"/>
        <v>4.9358109230045369E-2</v>
      </c>
      <c r="M9" s="4"/>
      <c r="N9" t="s">
        <v>461</v>
      </c>
      <c r="O9" s="5">
        <v>1.5251413897348791</v>
      </c>
      <c r="P9" s="71">
        <v>4.9358109230045369E-2</v>
      </c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topLeftCell="A12" workbookViewId="0">
      <selection activeCell="A20" sqref="A20:D2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65</v>
      </c>
      <c r="B1" s="49" t="s">
        <v>40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1035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131.00786500000001</v>
      </c>
      <c r="E6" s="14">
        <v>136.695303</v>
      </c>
      <c r="F6" s="14">
        <v>45.873016977373325</v>
      </c>
      <c r="G6" s="14">
        <v>14.974284767373319</v>
      </c>
      <c r="H6" s="14">
        <v>20.972491430000002</v>
      </c>
      <c r="I6" s="14">
        <v>9.9262407799999988</v>
      </c>
      <c r="J6" s="15">
        <v>0.10954498390755475</v>
      </c>
      <c r="K6" s="15">
        <v>0.26297009047467657</v>
      </c>
      <c r="L6" s="16">
        <v>0.33558590507951341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131.00786500000001</v>
      </c>
      <c r="E7" s="38">
        <f ca="1">SUM(E8:OFFSET(E6,MATCH("PROYECTOS",$A$8:$A$50,0),0))</f>
        <v>136.695303</v>
      </c>
      <c r="F7" s="38">
        <f ca="1">SUM(F8:OFFSET(F6,MATCH("PROYECTOS",$A$8:$A$50,0),0))</f>
        <v>45.873016977373318</v>
      </c>
      <c r="G7" s="38">
        <f ca="1">SUM(G8:OFFSET(G6,MATCH("PROYECTOS",$A$8:$A$50,0),0))</f>
        <v>14.974284767373319</v>
      </c>
      <c r="H7" s="38">
        <f ca="1">SUM(H8:OFFSET(H6,MATCH("PROYECTOS",$A$8:$A$50,0),0))</f>
        <v>20.972491429999998</v>
      </c>
      <c r="I7" s="38">
        <f ca="1">SUM(I8:OFFSET(I6,MATCH("PROYECTOS",$A$8:$A$50,0),0))</f>
        <v>9.9262407800000005</v>
      </c>
      <c r="J7" s="39">
        <f ca="1">IFERROR(G7/E7,0)</f>
        <v>0.10954498390755475</v>
      </c>
      <c r="K7" s="39">
        <f ca="1">IFERROR(SUM(G7,H7)/E7,0)</f>
        <v>0.26297009047467651</v>
      </c>
      <c r="L7" s="40">
        <f ca="1">IFERROR(SUM(G7,H7,I7)/E7,0)</f>
        <v>0.33558590507951336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82.754475000000014</v>
      </c>
      <c r="E8" s="21">
        <v>80.905897999999993</v>
      </c>
      <c r="F8" s="21">
        <f t="shared" ref="F8:F11" si="0">SUM(G8,H8,I8)</f>
        <v>42.102152467125485</v>
      </c>
      <c r="G8" s="21">
        <v>14.842654307125486</v>
      </c>
      <c r="H8" s="21">
        <v>19.929350200000002</v>
      </c>
      <c r="I8" s="21">
        <v>7.3301479600000006</v>
      </c>
      <c r="J8" s="22">
        <f t="shared" ref="J8:J12" si="1">IFERROR(G8/E8,0)</f>
        <v>0.18345577608106503</v>
      </c>
      <c r="K8" s="22">
        <f t="shared" ref="K8:K12" si="2">IFERROR(SUM(G8,H8)/E8,0)</f>
        <v>0.42978330834577089</v>
      </c>
      <c r="L8" s="23">
        <f t="shared" ref="L8:L12" si="3">IFERROR(SUM(G8,H8,I8)/E8,0)</f>
        <v>0.5203842180594237</v>
      </c>
      <c r="M8" s="4"/>
    </row>
    <row r="9" spans="1:13" ht="38.25" x14ac:dyDescent="0.25">
      <c r="A9" s="17"/>
      <c r="B9" s="19">
        <v>3000618</v>
      </c>
      <c r="C9" s="19" t="s">
        <v>1037</v>
      </c>
      <c r="D9" s="20">
        <v>4.9022440000000005</v>
      </c>
      <c r="E9" s="21">
        <v>9.7346819999999994</v>
      </c>
      <c r="F9" s="21">
        <f t="shared" si="0"/>
        <v>0.93114406993282262</v>
      </c>
      <c r="G9" s="21">
        <v>1.7741299932822585E-2</v>
      </c>
      <c r="H9" s="21">
        <v>0.18298887000000003</v>
      </c>
      <c r="I9" s="21">
        <v>0.73041390000000006</v>
      </c>
      <c r="J9" s="22">
        <f t="shared" si="1"/>
        <v>1.8224837681212994E-3</v>
      </c>
      <c r="K9" s="22">
        <f t="shared" si="2"/>
        <v>2.0620105508615753E-2</v>
      </c>
      <c r="L9" s="23">
        <f t="shared" si="3"/>
        <v>9.5652232906305798E-2</v>
      </c>
      <c r="M9" s="4"/>
    </row>
    <row r="10" spans="1:13" ht="38.25" x14ac:dyDescent="0.25">
      <c r="A10" s="17"/>
      <c r="B10" s="19">
        <v>3000661</v>
      </c>
      <c r="C10" s="19" t="s">
        <v>1038</v>
      </c>
      <c r="D10" s="20">
        <v>5.7011459999999996</v>
      </c>
      <c r="E10" s="21">
        <v>7.4761459999999991</v>
      </c>
      <c r="F10" s="21">
        <f t="shared" si="0"/>
        <v>0.48185051998689887</v>
      </c>
      <c r="G10" s="21">
        <v>1.9636549986898899E-2</v>
      </c>
      <c r="H10" s="21">
        <v>0.10310774</v>
      </c>
      <c r="I10" s="21">
        <v>0.35910622999999997</v>
      </c>
      <c r="J10" s="22">
        <f t="shared" si="1"/>
        <v>2.6265605282319126E-3</v>
      </c>
      <c r="K10" s="22">
        <f t="shared" si="2"/>
        <v>1.6418123721353078E-2</v>
      </c>
      <c r="L10" s="23">
        <f t="shared" si="3"/>
        <v>6.4451726863934827E-2</v>
      </c>
      <c r="M10" s="4"/>
    </row>
    <row r="11" spans="1:13" ht="25.5" x14ac:dyDescent="0.25">
      <c r="A11" s="17"/>
      <c r="B11" s="19">
        <v>3000694</v>
      </c>
      <c r="C11" s="19" t="s">
        <v>1039</v>
      </c>
      <c r="D11" s="20">
        <v>37.650000000000006</v>
      </c>
      <c r="E11" s="21">
        <v>38.578577000000003</v>
      </c>
      <c r="F11" s="21">
        <f t="shared" si="0"/>
        <v>2.3578699203281124</v>
      </c>
      <c r="G11" s="21">
        <v>9.4252610328112496E-2</v>
      </c>
      <c r="H11" s="21">
        <v>0.75704462000000006</v>
      </c>
      <c r="I11" s="21">
        <v>1.5065726899999996</v>
      </c>
      <c r="J11" s="22">
        <f t="shared" si="1"/>
        <v>2.4431334086820384E-3</v>
      </c>
      <c r="K11" s="22">
        <f t="shared" si="2"/>
        <v>2.2066579343455631E-2</v>
      </c>
      <c r="L11" s="23">
        <f t="shared" si="3"/>
        <v>6.1118633803629203E-2</v>
      </c>
      <c r="M11" s="4"/>
    </row>
    <row r="12" spans="1:13" ht="15.75" thickBot="1" x14ac:dyDescent="0.3">
      <c r="A12" s="41" t="s">
        <v>293</v>
      </c>
      <c r="B12" s="43"/>
      <c r="C12" s="43"/>
      <c r="D12" s="44">
        <f ca="1">OFFSET(D12,-MATCH("PROYECTOS",$A$8:$A$50,0)-1,0)-(OFFSET(D12,-MATCH("PROYECTOS",$A$8:$A$50,0),0))</f>
        <v>0</v>
      </c>
      <c r="E12" s="45">
        <f t="shared" ref="E12:I12" ca="1" si="4">OFFSET(E12,-MATCH("PROYECTOS",$A$8:$A$50,0)-1,0)-(OFFSET(E12,-MATCH("PROYECTOS",$A$8:$A$50,0),0))</f>
        <v>0</v>
      </c>
      <c r="F12" s="45">
        <f t="shared" ca="1" si="4"/>
        <v>0</v>
      </c>
      <c r="G12" s="45">
        <f t="shared" ca="1" si="4"/>
        <v>0</v>
      </c>
      <c r="H12" s="45">
        <f t="shared" ca="1" si="4"/>
        <v>0</v>
      </c>
      <c r="I12" s="45">
        <f t="shared" ca="1" si="4"/>
        <v>0</v>
      </c>
      <c r="J12" s="46">
        <f t="shared" ca="1" si="1"/>
        <v>0</v>
      </c>
      <c r="K12" s="46">
        <f t="shared" ca="1" si="2"/>
        <v>0</v>
      </c>
      <c r="L12" s="47">
        <f t="shared" ca="1" si="3"/>
        <v>0</v>
      </c>
      <c r="M12" s="4"/>
    </row>
    <row r="13" spans="1:13" ht="15.75" thickBot="1" x14ac:dyDescent="0.3"/>
    <row r="14" spans="1:13" ht="15.75" thickBot="1" x14ac:dyDescent="0.3">
      <c r="A14" s="87" t="s">
        <v>315</v>
      </c>
      <c r="B14" s="88"/>
      <c r="C14" s="88"/>
      <c r="D14" s="89"/>
    </row>
    <row r="15" spans="1:13" ht="15.75" thickBot="1" x14ac:dyDescent="0.3">
      <c r="A15" s="1" t="s">
        <v>1049</v>
      </c>
    </row>
    <row r="16" spans="1:13" ht="45" customHeight="1" x14ac:dyDescent="0.25">
      <c r="A16" s="80" t="s">
        <v>317</v>
      </c>
      <c r="B16" s="81"/>
      <c r="C16" s="81"/>
      <c r="D16" s="92" t="s">
        <v>318</v>
      </c>
    </row>
    <row r="17" spans="1:4" ht="15.75" thickBot="1" x14ac:dyDescent="0.3">
      <c r="A17" s="90"/>
      <c r="B17" s="91"/>
      <c r="C17" s="91"/>
      <c r="D17" s="93"/>
    </row>
    <row r="18" spans="1:4" ht="38.25" x14ac:dyDescent="0.25">
      <c r="A18" s="17"/>
      <c r="B18" s="19">
        <v>3000618</v>
      </c>
      <c r="C18" s="19" t="s">
        <v>1037</v>
      </c>
      <c r="D18" s="23">
        <v>9.5652232906305798E-2</v>
      </c>
    </row>
    <row r="19" spans="1:4" ht="38.25" x14ac:dyDescent="0.25">
      <c r="A19" s="17"/>
      <c r="B19" s="19">
        <v>3000661</v>
      </c>
      <c r="C19" s="19" t="s">
        <v>1038</v>
      </c>
      <c r="D19" s="23">
        <v>6.4451726863934827E-2</v>
      </c>
    </row>
    <row r="20" spans="1:4" ht="26.25" thickBot="1" x14ac:dyDescent="0.3">
      <c r="A20" s="24"/>
      <c r="B20" s="26">
        <v>3000694</v>
      </c>
      <c r="C20" s="26" t="s">
        <v>1039</v>
      </c>
      <c r="D20" s="30">
        <v>6.1118633803629203E-2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workbookViewId="0">
      <selection activeCell="A15" sqref="A15:XFD4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65</v>
      </c>
      <c r="B1" s="49" t="s">
        <v>40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1036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131.00786500000001</v>
      </c>
      <c r="I6" s="14">
        <v>136.695303</v>
      </c>
      <c r="J6" s="14">
        <v>45.873016977373325</v>
      </c>
      <c r="K6" s="14">
        <v>14.974284767373319</v>
      </c>
      <c r="L6" s="14">
        <v>20.972491430000002</v>
      </c>
      <c r="M6" s="14">
        <v>9.9262407799999988</v>
      </c>
      <c r="N6" s="15">
        <v>0.10954498390755475</v>
      </c>
      <c r="O6" s="15">
        <v>0.26297009047467657</v>
      </c>
      <c r="P6" s="16">
        <v>0.33558590507951341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SUM(H8:OFFSET(H6,MATCH("PROYECTOS",$A$8:$A$15,0),0))</f>
        <v>131.00786500000004</v>
      </c>
      <c r="I7" s="38">
        <f ca="1">SUM(I8:OFFSET(I6,MATCH("PROYECTOS",$A$8:$A$15,0),0))</f>
        <v>136.695303</v>
      </c>
      <c r="J7" s="38">
        <f ca="1">SUM(J8:OFFSET(J6,MATCH("PROYECTOS",$A$8:$A$15,0),0))</f>
        <v>45.873016977373318</v>
      </c>
      <c r="K7" s="38">
        <f ca="1">SUM(K8:OFFSET(K6,MATCH("PROYECTOS",$A$8:$A$15,0),0))</f>
        <v>14.974284767373319</v>
      </c>
      <c r="L7" s="38">
        <f ca="1">SUM(L8:OFFSET(L6,MATCH("PROYECTOS",$A$8:$A$15,0),0))</f>
        <v>20.972491429999998</v>
      </c>
      <c r="M7" s="38">
        <f ca="1">SUM(M8:OFFSET(M6,MATCH("PROYECTOS",$A$8:$A$15,0),0))</f>
        <v>9.9262407800000005</v>
      </c>
      <c r="N7" s="39">
        <f ca="1">IFERROR(K7/I7,0)</f>
        <v>0.10954498390755475</v>
      </c>
      <c r="O7" s="39">
        <f ca="1">IFERROR(SUM(K7,L7)/I7,0)</f>
        <v>0.26297009047467651</v>
      </c>
      <c r="P7" s="40">
        <f ca="1">IFERROR(SUM(K7,L7,M7)/I7,0)</f>
        <v>0.33558590507951336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15.912929000000002</v>
      </c>
      <c r="I8" s="21">
        <v>14.064352000000001</v>
      </c>
      <c r="J8" s="21">
        <f t="shared" ref="J8:J14" si="0">SUM(K8,L8,M8)</f>
        <v>7.1567678314825471</v>
      </c>
      <c r="K8" s="21">
        <v>0.89406013148254715</v>
      </c>
      <c r="L8" s="21">
        <v>4.3487185999999998</v>
      </c>
      <c r="M8" s="21">
        <v>1.9139891</v>
      </c>
      <c r="N8" s="22">
        <f t="shared" ref="N8:N15" si="1">IFERROR(K8/I8,0)</f>
        <v>6.3569237422566427E-2</v>
      </c>
      <c r="O8" s="22">
        <f t="shared" ref="O8:O15" si="2">IFERROR(SUM(K8,L8)/I8,0)</f>
        <v>0.37277072782894982</v>
      </c>
      <c r="P8" s="23">
        <f t="shared" ref="P8:P15" si="3">IFERROR(SUM(K8,L8,M8)/I8,0)</f>
        <v>0.50885869690139629</v>
      </c>
      <c r="Q8" s="70">
        <v>0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5001537</v>
      </c>
      <c r="C9" s="19" t="s">
        <v>1040</v>
      </c>
      <c r="D9" s="68">
        <v>3000618</v>
      </c>
      <c r="E9" s="19" t="s">
        <v>1037</v>
      </c>
      <c r="F9" s="69">
        <v>309</v>
      </c>
      <c r="G9" s="19" t="s">
        <v>1046</v>
      </c>
      <c r="H9" s="20">
        <v>4.2382680000000006</v>
      </c>
      <c r="I9" s="21">
        <v>9.0707059999999995</v>
      </c>
      <c r="J9" s="21">
        <f t="shared" si="0"/>
        <v>0.88157306996076246</v>
      </c>
      <c r="K9" s="21">
        <v>1.6491299960762262E-2</v>
      </c>
      <c r="L9" s="21">
        <v>0.16588887000000002</v>
      </c>
      <c r="M9" s="21">
        <v>0.69919290000000012</v>
      </c>
      <c r="N9" s="22">
        <f t="shared" si="1"/>
        <v>1.818083395136196E-3</v>
      </c>
      <c r="O9" s="22">
        <f t="shared" si="2"/>
        <v>2.0106502179737973E-2</v>
      </c>
      <c r="P9" s="23">
        <f t="shared" si="3"/>
        <v>9.7189024752953351E-2</v>
      </c>
      <c r="Q9" s="70">
        <v>0</v>
      </c>
      <c r="R9" s="21">
        <v>0</v>
      </c>
      <c r="S9" s="23">
        <f t="shared" ref="S9:S14" si="4">IFERROR(R9/Q9,0)</f>
        <v>0</v>
      </c>
    </row>
    <row r="10" spans="1:19" ht="38.25" x14ac:dyDescent="0.25">
      <c r="A10" s="17"/>
      <c r="B10" s="19">
        <v>5001539</v>
      </c>
      <c r="C10" s="19" t="s">
        <v>1041</v>
      </c>
      <c r="D10" s="68">
        <v>3000618</v>
      </c>
      <c r="E10" s="19" t="s">
        <v>1037</v>
      </c>
      <c r="F10" s="69">
        <v>309</v>
      </c>
      <c r="G10" s="19" t="s">
        <v>1046</v>
      </c>
      <c r="H10" s="20">
        <v>0.66397600000000001</v>
      </c>
      <c r="I10" s="21">
        <v>0.66397600000000012</v>
      </c>
      <c r="J10" s="21">
        <f t="shared" si="0"/>
        <v>4.9570999972060326E-2</v>
      </c>
      <c r="K10" s="21">
        <v>1.2499999720603228E-3</v>
      </c>
      <c r="L10" s="21">
        <v>1.7100000000000001E-2</v>
      </c>
      <c r="M10" s="21">
        <v>3.1220999999999999E-2</v>
      </c>
      <c r="N10" s="22">
        <f t="shared" si="1"/>
        <v>1.8825981241194299E-3</v>
      </c>
      <c r="O10" s="22">
        <f t="shared" si="2"/>
        <v>2.7636541037718714E-2</v>
      </c>
      <c r="P10" s="23">
        <f t="shared" si="3"/>
        <v>7.4657818915232349E-2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5004443</v>
      </c>
      <c r="C11" s="19" t="s">
        <v>1042</v>
      </c>
      <c r="D11" s="68">
        <v>3000661</v>
      </c>
      <c r="E11" s="19" t="s">
        <v>1038</v>
      </c>
      <c r="F11" s="69">
        <v>36</v>
      </c>
      <c r="G11" s="19" t="s">
        <v>533</v>
      </c>
      <c r="H11" s="20">
        <v>5.7011459999999996</v>
      </c>
      <c r="I11" s="21">
        <v>7.4761459999999991</v>
      </c>
      <c r="J11" s="21">
        <f t="shared" si="0"/>
        <v>0.48185051998689887</v>
      </c>
      <c r="K11" s="21">
        <v>1.9636549986898899E-2</v>
      </c>
      <c r="L11" s="21">
        <v>0.10310774</v>
      </c>
      <c r="M11" s="21">
        <v>0.35910622999999997</v>
      </c>
      <c r="N11" s="22">
        <f t="shared" si="1"/>
        <v>2.6265605282319126E-3</v>
      </c>
      <c r="O11" s="22">
        <f t="shared" si="2"/>
        <v>1.6418123721353078E-2</v>
      </c>
      <c r="P11" s="23">
        <f t="shared" si="3"/>
        <v>6.4451726863934827E-2</v>
      </c>
      <c r="Q11" s="70">
        <v>0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5004446</v>
      </c>
      <c r="C12" s="19" t="s">
        <v>1043</v>
      </c>
      <c r="D12" s="68">
        <v>3000694</v>
      </c>
      <c r="E12" s="19" t="s">
        <v>1039</v>
      </c>
      <c r="F12" s="69">
        <v>497</v>
      </c>
      <c r="G12" s="19" t="s">
        <v>1047</v>
      </c>
      <c r="H12" s="20">
        <v>8.8499999999999979</v>
      </c>
      <c r="I12" s="21">
        <v>11.954067000000002</v>
      </c>
      <c r="J12" s="21">
        <f t="shared" si="0"/>
        <v>0.92881415035957993</v>
      </c>
      <c r="K12" s="21">
        <v>4.6623330359579995E-2</v>
      </c>
      <c r="L12" s="21">
        <v>0.30652912999999998</v>
      </c>
      <c r="M12" s="21">
        <v>0.57566168999999989</v>
      </c>
      <c r="N12" s="22">
        <f t="shared" si="1"/>
        <v>3.900206545569804E-3</v>
      </c>
      <c r="O12" s="22">
        <f t="shared" si="2"/>
        <v>2.9542452820415004E-2</v>
      </c>
      <c r="P12" s="23">
        <f t="shared" si="3"/>
        <v>7.7698589974406179E-2</v>
      </c>
      <c r="Q12" s="70">
        <v>0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5004447</v>
      </c>
      <c r="C13" s="19" t="s">
        <v>1044</v>
      </c>
      <c r="D13" s="68">
        <v>3000694</v>
      </c>
      <c r="E13" s="19" t="s">
        <v>1039</v>
      </c>
      <c r="F13" s="69">
        <v>497</v>
      </c>
      <c r="G13" s="19" t="s">
        <v>1047</v>
      </c>
      <c r="H13" s="20">
        <v>28.800000000000004</v>
      </c>
      <c r="I13" s="21">
        <v>26.624510000000001</v>
      </c>
      <c r="J13" s="21">
        <f t="shared" si="0"/>
        <v>1.4290557699685325</v>
      </c>
      <c r="K13" s="21">
        <v>4.7629279968532501E-2</v>
      </c>
      <c r="L13" s="21">
        <v>0.45051549000000002</v>
      </c>
      <c r="M13" s="21">
        <v>0.93091099999999982</v>
      </c>
      <c r="N13" s="22">
        <f t="shared" si="1"/>
        <v>1.7889260673166379E-3</v>
      </c>
      <c r="O13" s="22">
        <f t="shared" si="2"/>
        <v>1.871000705622498E-2</v>
      </c>
      <c r="P13" s="23">
        <f t="shared" si="3"/>
        <v>5.3674443960415888E-2</v>
      </c>
      <c r="Q13" s="70">
        <v>0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5004448</v>
      </c>
      <c r="C14" s="19" t="s">
        <v>1045</v>
      </c>
      <c r="D14" s="68">
        <v>3000001</v>
      </c>
      <c r="E14" s="19" t="s">
        <v>275</v>
      </c>
      <c r="F14" s="69">
        <v>1</v>
      </c>
      <c r="G14" s="19" t="s">
        <v>531</v>
      </c>
      <c r="H14" s="20">
        <v>66.841546000000008</v>
      </c>
      <c r="I14" s="21">
        <v>66.841545999999994</v>
      </c>
      <c r="J14" s="21">
        <f t="shared" si="0"/>
        <v>34.945384635642938</v>
      </c>
      <c r="K14" s="21">
        <v>13.948594175642938</v>
      </c>
      <c r="L14" s="21">
        <v>15.5806316</v>
      </c>
      <c r="M14" s="21">
        <v>5.4161588600000004</v>
      </c>
      <c r="N14" s="22">
        <f t="shared" si="1"/>
        <v>0.20868150140696834</v>
      </c>
      <c r="O14" s="22">
        <f t="shared" si="2"/>
        <v>0.44177951502861618</v>
      </c>
      <c r="P14" s="23">
        <f t="shared" si="3"/>
        <v>0.52280934129864298</v>
      </c>
      <c r="Q14" s="70">
        <v>0</v>
      </c>
      <c r="R14" s="21">
        <v>0</v>
      </c>
      <c r="S14" s="23">
        <f t="shared" si="4"/>
        <v>0</v>
      </c>
    </row>
    <row r="15" spans="1:19" ht="15.75" thickBot="1" x14ac:dyDescent="0.3">
      <c r="A15" s="41" t="s">
        <v>293</v>
      </c>
      <c r="B15" s="43"/>
      <c r="C15" s="43"/>
      <c r="D15" s="65"/>
      <c r="E15" s="43"/>
      <c r="F15" s="66"/>
      <c r="G15" s="43"/>
      <c r="H15" s="44">
        <f t="shared" ref="H15:M15" ca="1" si="5">OFFSET(H15,-MATCH("PROYECTOS",$A$8:$A$15,0)-1,0)-(OFFSET(H15,-MATCH("PROYECTOS",$A$8:$A$15,0),0))</f>
        <v>0</v>
      </c>
      <c r="I15" s="45">
        <f t="shared" ca="1" si="5"/>
        <v>0</v>
      </c>
      <c r="J15" s="45">
        <f t="shared" ca="1" si="5"/>
        <v>0</v>
      </c>
      <c r="K15" s="45">
        <f t="shared" ca="1" si="5"/>
        <v>0</v>
      </c>
      <c r="L15" s="45">
        <f t="shared" ca="1" si="5"/>
        <v>0</v>
      </c>
      <c r="M15" s="45">
        <f t="shared" ca="1" si="5"/>
        <v>0</v>
      </c>
      <c r="N15" s="46">
        <f t="shared" ca="1" si="1"/>
        <v>0</v>
      </c>
      <c r="O15" s="46">
        <f t="shared" ca="1" si="2"/>
        <v>0</v>
      </c>
      <c r="P15" s="47">
        <f t="shared" ca="1" si="3"/>
        <v>0</v>
      </c>
      <c r="Q15" s="67"/>
      <c r="R15" s="45"/>
      <c r="S15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5"/>
  <sheetViews>
    <sheetView topLeftCell="A48" workbookViewId="0">
      <selection activeCell="A3" sqref="A3:L53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11.7109375" hidden="1" customWidth="1"/>
  </cols>
  <sheetData>
    <row r="1" spans="1:13" ht="15.75" x14ac:dyDescent="0.25">
      <c r="A1" s="50">
        <v>66</v>
      </c>
      <c r="B1" s="50" t="s">
        <v>41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1050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2199.1120099999998</v>
      </c>
      <c r="E6" s="14">
        <v>2534.206357</v>
      </c>
      <c r="F6" s="14">
        <v>398.26254225387788</v>
      </c>
      <c r="G6" s="14">
        <v>115.09759379387788</v>
      </c>
      <c r="H6" s="14">
        <v>134.67896693</v>
      </c>
      <c r="I6" s="14">
        <v>148.48598153</v>
      </c>
      <c r="J6" s="15">
        <v>4.5417609136665059E-2</v>
      </c>
      <c r="K6" s="15">
        <v>9.8562044891862724E-2</v>
      </c>
      <c r="L6" s="16">
        <v>0.15715474043926797</v>
      </c>
      <c r="M6" s="4"/>
    </row>
    <row r="7" spans="1:13" x14ac:dyDescent="0.25">
      <c r="A7" s="34" t="s">
        <v>99</v>
      </c>
      <c r="B7" s="57"/>
      <c r="C7" s="36"/>
      <c r="D7" s="37">
        <f>SUM(D8:D51)</f>
        <v>2194.6120100000007</v>
      </c>
      <c r="E7" s="38">
        <f>SUM(E8:E51)</f>
        <v>2533.8386569999998</v>
      </c>
      <c r="F7" s="38">
        <f>SUM(F8:F51)</f>
        <v>398.25954225387795</v>
      </c>
      <c r="G7" s="38">
        <f t="shared" ref="G7:I7" si="0">SUM(G8:G51)</f>
        <v>115.09759379387788</v>
      </c>
      <c r="H7" s="38">
        <f t="shared" si="0"/>
        <v>134.67896692999997</v>
      </c>
      <c r="I7" s="38">
        <f t="shared" si="0"/>
        <v>148.48298153000002</v>
      </c>
      <c r="J7" s="39">
        <f>IFERROR(G7/E7,0)</f>
        <v>4.5424199948922751E-2</v>
      </c>
      <c r="K7" s="39">
        <f>IFERROR(SUM(G7,H7)/E7,0)</f>
        <v>9.8576347800931774E-2</v>
      </c>
      <c r="L7" s="40">
        <f>IFERROR(SUM(G7,H7,I7)/E7,0)</f>
        <v>0.15717636209931651</v>
      </c>
      <c r="M7" s="4"/>
    </row>
    <row r="8" spans="1:13" ht="25.5" x14ac:dyDescent="0.25">
      <c r="A8" s="17"/>
      <c r="B8" s="18">
        <v>510</v>
      </c>
      <c r="C8" s="19" t="s">
        <v>161</v>
      </c>
      <c r="D8" s="20">
        <v>243.652477</v>
      </c>
      <c r="E8" s="21">
        <v>240.05063899999996</v>
      </c>
      <c r="F8" s="21">
        <f t="shared" ref="F8:F54" si="1">SUM(G8,H8,I8)</f>
        <v>48.794010916196513</v>
      </c>
      <c r="G8" s="21">
        <v>13.155399616196519</v>
      </c>
      <c r="H8" s="21">
        <v>15.520462009999997</v>
      </c>
      <c r="I8" s="21">
        <v>20.118149289999998</v>
      </c>
      <c r="J8" s="22">
        <f t="shared" ref="J8:J54" si="2">IFERROR(G8/E8,0)</f>
        <v>5.48026019468189E-2</v>
      </c>
      <c r="K8" s="22">
        <f t="shared" ref="K8:K54" si="3">IFERROR(SUM(G8,H8)/E8,0)</f>
        <v>0.11945755173014357</v>
      </c>
      <c r="L8" s="23">
        <f t="shared" ref="L8:L54" si="4">IFERROR(SUM(G8,H8,I8)/E8,0)</f>
        <v>0.20326549064589877</v>
      </c>
      <c r="M8" s="4"/>
    </row>
    <row r="9" spans="1:13" ht="25.5" x14ac:dyDescent="0.25">
      <c r="A9" s="17"/>
      <c r="B9" s="18">
        <v>511</v>
      </c>
      <c r="C9" s="19" t="s">
        <v>162</v>
      </c>
      <c r="D9" s="20">
        <v>99.257818</v>
      </c>
      <c r="E9" s="21">
        <v>137.89601299999995</v>
      </c>
      <c r="F9" s="21">
        <f t="shared" si="1"/>
        <v>19.208753427656141</v>
      </c>
      <c r="G9" s="21">
        <v>4.7167787776561454</v>
      </c>
      <c r="H9" s="21">
        <v>7.0321848599999983</v>
      </c>
      <c r="I9" s="21">
        <v>7.4597897900000003</v>
      </c>
      <c r="J9" s="22">
        <f t="shared" si="2"/>
        <v>3.4205331068245949E-2</v>
      </c>
      <c r="K9" s="22">
        <f t="shared" si="3"/>
        <v>8.5201619554121172E-2</v>
      </c>
      <c r="L9" s="23">
        <f t="shared" si="4"/>
        <v>0.1392988311246979</v>
      </c>
      <c r="M9" s="4"/>
    </row>
    <row r="10" spans="1:13" x14ac:dyDescent="0.25">
      <c r="A10" s="17"/>
      <c r="B10" s="18">
        <v>512</v>
      </c>
      <c r="C10" s="19" t="s">
        <v>163</v>
      </c>
      <c r="D10" s="20">
        <v>89.029879000000008</v>
      </c>
      <c r="E10" s="21">
        <v>91.649385000000024</v>
      </c>
      <c r="F10" s="21">
        <f t="shared" si="1"/>
        <v>20.900651613126428</v>
      </c>
      <c r="G10" s="21">
        <v>6.8388571031264291</v>
      </c>
      <c r="H10" s="21">
        <v>6.6893147900000001</v>
      </c>
      <c r="I10" s="21">
        <v>7.3724797199999994</v>
      </c>
      <c r="J10" s="22">
        <f t="shared" si="2"/>
        <v>7.4619781716226768E-2</v>
      </c>
      <c r="K10" s="22">
        <f t="shared" si="3"/>
        <v>0.14760788512794087</v>
      </c>
      <c r="L10" s="23">
        <f t="shared" si="4"/>
        <v>0.22805010217064112</v>
      </c>
      <c r="M10" s="4"/>
    </row>
    <row r="11" spans="1:13" x14ac:dyDescent="0.25">
      <c r="A11" s="17"/>
      <c r="B11" s="18">
        <v>513</v>
      </c>
      <c r="C11" s="19" t="s">
        <v>164</v>
      </c>
      <c r="D11" s="20">
        <v>112.85907300000001</v>
      </c>
      <c r="E11" s="21">
        <v>113.75496000000001</v>
      </c>
      <c r="F11" s="21">
        <f t="shared" si="1"/>
        <v>21.208869407854841</v>
      </c>
      <c r="G11" s="21">
        <v>7.2505409978548414</v>
      </c>
      <c r="H11" s="21">
        <v>7.2616306799999997</v>
      </c>
      <c r="I11" s="21">
        <v>6.6966977300000012</v>
      </c>
      <c r="J11" s="22">
        <f t="shared" si="2"/>
        <v>6.3738240493907611E-2</v>
      </c>
      <c r="K11" s="22">
        <f t="shared" si="3"/>
        <v>0.12757396844809968</v>
      </c>
      <c r="L11" s="23">
        <f t="shared" si="4"/>
        <v>0.18644346943513354</v>
      </c>
      <c r="M11" s="4"/>
    </row>
    <row r="12" spans="1:13" x14ac:dyDescent="0.25">
      <c r="A12" s="17"/>
      <c r="B12" s="18">
        <v>514</v>
      </c>
      <c r="C12" s="19" t="s">
        <v>165</v>
      </c>
      <c r="D12" s="20">
        <v>110.77591299999999</v>
      </c>
      <c r="E12" s="21">
        <v>114.52444499999999</v>
      </c>
      <c r="F12" s="21">
        <f t="shared" si="1"/>
        <v>19.533819243493827</v>
      </c>
      <c r="G12" s="21">
        <v>4.797352953493828</v>
      </c>
      <c r="H12" s="21">
        <v>6.2607655400000004</v>
      </c>
      <c r="I12" s="21">
        <v>8.4757007499999979</v>
      </c>
      <c r="J12" s="22">
        <f t="shared" si="2"/>
        <v>4.1889335970969589E-2</v>
      </c>
      <c r="K12" s="22">
        <f t="shared" si="3"/>
        <v>9.655683983881197E-2</v>
      </c>
      <c r="L12" s="23">
        <f t="shared" si="4"/>
        <v>0.17056462699726535</v>
      </c>
      <c r="M12" s="4"/>
    </row>
    <row r="13" spans="1:13" ht="25.5" x14ac:dyDescent="0.25">
      <c r="A13" s="17"/>
      <c r="B13" s="18">
        <v>515</v>
      </c>
      <c r="C13" s="19" t="s">
        <v>166</v>
      </c>
      <c r="D13" s="20">
        <v>86.651529999999994</v>
      </c>
      <c r="E13" s="21">
        <v>110.18133099999997</v>
      </c>
      <c r="F13" s="21">
        <f t="shared" si="1"/>
        <v>22.34141803538057</v>
      </c>
      <c r="G13" s="21">
        <v>5.7606710053805728</v>
      </c>
      <c r="H13" s="21">
        <v>7.7538495099999993</v>
      </c>
      <c r="I13" s="21">
        <v>8.8268975200000011</v>
      </c>
      <c r="J13" s="22">
        <f t="shared" si="2"/>
        <v>5.2283548883436289E-2</v>
      </c>
      <c r="K13" s="22">
        <f t="shared" si="3"/>
        <v>0.12265708167366915</v>
      </c>
      <c r="L13" s="23">
        <f t="shared" si="4"/>
        <v>0.20276954210491954</v>
      </c>
      <c r="M13" s="4"/>
    </row>
    <row r="14" spans="1:13" ht="25.5" x14ac:dyDescent="0.25">
      <c r="A14" s="17"/>
      <c r="B14" s="18">
        <v>516</v>
      </c>
      <c r="C14" s="19" t="s">
        <v>167</v>
      </c>
      <c r="D14" s="20">
        <v>48.662029000000004</v>
      </c>
      <c r="E14" s="21">
        <v>57.768794999999997</v>
      </c>
      <c r="F14" s="21">
        <f t="shared" si="1"/>
        <v>11.001679712753242</v>
      </c>
      <c r="G14" s="21">
        <v>2.0942014027532423</v>
      </c>
      <c r="H14" s="21">
        <v>3.8178047299999998</v>
      </c>
      <c r="I14" s="21">
        <v>5.0896735800000004</v>
      </c>
      <c r="J14" s="22">
        <f t="shared" si="2"/>
        <v>3.6251429560773117E-2</v>
      </c>
      <c r="K14" s="22">
        <f t="shared" si="3"/>
        <v>0.10233909384388652</v>
      </c>
      <c r="L14" s="23">
        <f t="shared" si="4"/>
        <v>0.19044329577505023</v>
      </c>
      <c r="M14" s="4"/>
    </row>
    <row r="15" spans="1:13" ht="25.5" x14ac:dyDescent="0.25">
      <c r="A15" s="17"/>
      <c r="B15" s="18">
        <v>517</v>
      </c>
      <c r="C15" s="19" t="s">
        <v>168</v>
      </c>
      <c r="D15" s="20">
        <v>58.440655999999983</v>
      </c>
      <c r="E15" s="21">
        <v>74.646584999999988</v>
      </c>
      <c r="F15" s="21">
        <f t="shared" si="1"/>
        <v>10.693052316412778</v>
      </c>
      <c r="G15" s="21">
        <v>3.2488863864127779</v>
      </c>
      <c r="H15" s="21">
        <v>3.4736420899999993</v>
      </c>
      <c r="I15" s="21">
        <v>3.9705238400000002</v>
      </c>
      <c r="J15" s="22">
        <f t="shared" si="2"/>
        <v>4.3523576951481152E-2</v>
      </c>
      <c r="K15" s="22">
        <f t="shared" si="3"/>
        <v>9.00580847256814E-2</v>
      </c>
      <c r="L15" s="23">
        <f t="shared" si="4"/>
        <v>0.14324904905445815</v>
      </c>
      <c r="M15" s="4"/>
    </row>
    <row r="16" spans="1:13" ht="25.5" x14ac:dyDescent="0.25">
      <c r="A16" s="17"/>
      <c r="B16" s="18">
        <v>518</v>
      </c>
      <c r="C16" s="19" t="s">
        <v>169</v>
      </c>
      <c r="D16" s="20">
        <v>71.4208</v>
      </c>
      <c r="E16" s="21">
        <v>71.557739000000012</v>
      </c>
      <c r="F16" s="21">
        <f t="shared" si="1"/>
        <v>12.791468588607881</v>
      </c>
      <c r="G16" s="21">
        <v>3.3306264786078827</v>
      </c>
      <c r="H16" s="21">
        <v>3.4620199099999995</v>
      </c>
      <c r="I16" s="21">
        <v>5.9988221999999993</v>
      </c>
      <c r="J16" s="22">
        <f t="shared" si="2"/>
        <v>4.6544601955742095E-2</v>
      </c>
      <c r="K16" s="22">
        <f t="shared" si="3"/>
        <v>9.4925391488513644E-2</v>
      </c>
      <c r="L16" s="23">
        <f t="shared" si="4"/>
        <v>0.17875730518271235</v>
      </c>
      <c r="M16" s="4"/>
    </row>
    <row r="17" spans="1:13" ht="25.5" x14ac:dyDescent="0.25">
      <c r="A17" s="17"/>
      <c r="B17" s="18">
        <v>519</v>
      </c>
      <c r="C17" s="19" t="s">
        <v>170</v>
      </c>
      <c r="D17" s="20">
        <v>55.887765999999992</v>
      </c>
      <c r="E17" s="21">
        <v>64.452097999999978</v>
      </c>
      <c r="F17" s="21">
        <f t="shared" si="1"/>
        <v>13.314511122459379</v>
      </c>
      <c r="G17" s="21">
        <v>3.8123182724593789</v>
      </c>
      <c r="H17" s="21">
        <v>5.1007715800000009</v>
      </c>
      <c r="I17" s="21">
        <v>4.4014212700000011</v>
      </c>
      <c r="J17" s="22">
        <f t="shared" si="2"/>
        <v>5.9149638115106512E-2</v>
      </c>
      <c r="K17" s="22">
        <f t="shared" si="3"/>
        <v>0.13829014305258738</v>
      </c>
      <c r="L17" s="23">
        <f t="shared" si="4"/>
        <v>0.20657994907255592</v>
      </c>
      <c r="M17" s="4"/>
    </row>
    <row r="18" spans="1:13" x14ac:dyDescent="0.25">
      <c r="A18" s="17"/>
      <c r="B18" s="18">
        <v>520</v>
      </c>
      <c r="C18" s="19" t="s">
        <v>171</v>
      </c>
      <c r="D18" s="20">
        <v>120.74197600000001</v>
      </c>
      <c r="E18" s="21">
        <v>133.97961899999999</v>
      </c>
      <c r="F18" s="21">
        <f t="shared" si="1"/>
        <v>17.230670145557863</v>
      </c>
      <c r="G18" s="21">
        <v>5.2791178755578585</v>
      </c>
      <c r="H18" s="21">
        <v>5.8113487000000026</v>
      </c>
      <c r="I18" s="21">
        <v>6.1402035699999997</v>
      </c>
      <c r="J18" s="22">
        <f t="shared" si="2"/>
        <v>3.9402395043068895E-2</v>
      </c>
      <c r="K18" s="22">
        <f t="shared" si="3"/>
        <v>8.2777266112078307E-2</v>
      </c>
      <c r="L18" s="23">
        <f t="shared" si="4"/>
        <v>0.12860665132625779</v>
      </c>
      <c r="M18" s="4"/>
    </row>
    <row r="19" spans="1:13" x14ac:dyDescent="0.25">
      <c r="A19" s="17"/>
      <c r="B19" s="18">
        <v>521</v>
      </c>
      <c r="C19" s="19" t="s">
        <v>172</v>
      </c>
      <c r="D19" s="20">
        <v>68.793936000000016</v>
      </c>
      <c r="E19" s="21">
        <v>84.515835000000024</v>
      </c>
      <c r="F19" s="21">
        <f t="shared" si="1"/>
        <v>18.447101063867148</v>
      </c>
      <c r="G19" s="21">
        <v>5.2394985138671473</v>
      </c>
      <c r="H19" s="21">
        <v>6.8039560699999999</v>
      </c>
      <c r="I19" s="21">
        <v>6.4036464800000008</v>
      </c>
      <c r="J19" s="22">
        <f t="shared" si="2"/>
        <v>6.19942820640315E-2</v>
      </c>
      <c r="K19" s="22">
        <f t="shared" si="3"/>
        <v>0.14249938587090979</v>
      </c>
      <c r="L19" s="23">
        <f t="shared" si="4"/>
        <v>0.21826798568418737</v>
      </c>
      <c r="M19" s="4"/>
    </row>
    <row r="20" spans="1:13" x14ac:dyDescent="0.25">
      <c r="A20" s="17"/>
      <c r="B20" s="18">
        <v>522</v>
      </c>
      <c r="C20" s="19" t="s">
        <v>173</v>
      </c>
      <c r="D20" s="20">
        <v>43.040734999999998</v>
      </c>
      <c r="E20" s="21">
        <v>43.761554999999994</v>
      </c>
      <c r="F20" s="21">
        <f t="shared" si="1"/>
        <v>8.5800675646719498</v>
      </c>
      <c r="G20" s="21">
        <v>2.4231249546719482</v>
      </c>
      <c r="H20" s="21">
        <v>2.78251567</v>
      </c>
      <c r="I20" s="21">
        <v>3.3744269400000002</v>
      </c>
      <c r="J20" s="22">
        <f t="shared" si="2"/>
        <v>5.5371088954036224E-2</v>
      </c>
      <c r="K20" s="22">
        <f t="shared" si="3"/>
        <v>0.11895465379765296</v>
      </c>
      <c r="L20" s="23">
        <f t="shared" si="4"/>
        <v>0.1960640467339872</v>
      </c>
      <c r="M20" s="4"/>
    </row>
    <row r="21" spans="1:13" ht="25.5" x14ac:dyDescent="0.25">
      <c r="A21" s="17"/>
      <c r="B21" s="18">
        <v>523</v>
      </c>
      <c r="C21" s="19" t="s">
        <v>174</v>
      </c>
      <c r="D21" s="20">
        <v>88.071166000000005</v>
      </c>
      <c r="E21" s="21">
        <v>103.34299700000003</v>
      </c>
      <c r="F21" s="21">
        <f t="shared" si="1"/>
        <v>13.604160707586832</v>
      </c>
      <c r="G21" s="21">
        <v>3.1157181975868298</v>
      </c>
      <c r="H21" s="21">
        <v>5.4147229500000007</v>
      </c>
      <c r="I21" s="21">
        <v>5.0737195599999998</v>
      </c>
      <c r="J21" s="22">
        <f t="shared" si="2"/>
        <v>3.0149292047208859E-2</v>
      </c>
      <c r="K21" s="22">
        <f t="shared" si="3"/>
        <v>8.2544936717742268E-2</v>
      </c>
      <c r="L21" s="23">
        <f t="shared" si="4"/>
        <v>0.13164085716990412</v>
      </c>
      <c r="M21" s="4"/>
    </row>
    <row r="22" spans="1:13" ht="25.5" x14ac:dyDescent="0.25">
      <c r="A22" s="17"/>
      <c r="B22" s="18">
        <v>524</v>
      </c>
      <c r="C22" s="19" t="s">
        <v>175</v>
      </c>
      <c r="D22" s="20">
        <v>116.92862400000001</v>
      </c>
      <c r="E22" s="21">
        <v>128.22513400000003</v>
      </c>
      <c r="F22" s="21">
        <f t="shared" si="1"/>
        <v>19.497318480701264</v>
      </c>
      <c r="G22" s="21">
        <v>6.6241166807012632</v>
      </c>
      <c r="H22" s="21">
        <v>6.8841582800000003</v>
      </c>
      <c r="I22" s="21">
        <v>5.9890435200000001</v>
      </c>
      <c r="J22" s="22">
        <f t="shared" si="2"/>
        <v>5.1660048806821776E-2</v>
      </c>
      <c r="K22" s="22">
        <f t="shared" si="3"/>
        <v>0.10534810562725762</v>
      </c>
      <c r="L22" s="23">
        <f t="shared" si="4"/>
        <v>0.15205535664093173</v>
      </c>
      <c r="M22" s="4"/>
    </row>
    <row r="23" spans="1:13" ht="25.5" x14ac:dyDescent="0.25">
      <c r="A23" s="17"/>
      <c r="B23" s="18">
        <v>525</v>
      </c>
      <c r="C23" s="19" t="s">
        <v>176</v>
      </c>
      <c r="D23" s="20">
        <v>45.52950899999999</v>
      </c>
      <c r="E23" s="21">
        <v>47.248795000000001</v>
      </c>
      <c r="F23" s="21">
        <f t="shared" si="1"/>
        <v>12.49248088947882</v>
      </c>
      <c r="G23" s="21">
        <v>7.59643675947882</v>
      </c>
      <c r="H23" s="21">
        <v>2.1719392799999997</v>
      </c>
      <c r="I23" s="21">
        <v>2.7241048500000002</v>
      </c>
      <c r="J23" s="22">
        <f t="shared" si="2"/>
        <v>0.16077524854292727</v>
      </c>
      <c r="K23" s="22">
        <f t="shared" si="3"/>
        <v>0.20674338974102557</v>
      </c>
      <c r="L23" s="23">
        <f t="shared" si="4"/>
        <v>0.26439787278128085</v>
      </c>
      <c r="M23" s="4"/>
    </row>
    <row r="24" spans="1:13" ht="25.5" x14ac:dyDescent="0.25">
      <c r="A24" s="17"/>
      <c r="B24" s="18">
        <v>526</v>
      </c>
      <c r="C24" s="19" t="s">
        <v>177</v>
      </c>
      <c r="D24" s="20">
        <v>44.423856999999998</v>
      </c>
      <c r="E24" s="21">
        <v>45.601808999999989</v>
      </c>
      <c r="F24" s="21">
        <f t="shared" si="1"/>
        <v>5.2206379882524478</v>
      </c>
      <c r="G24" s="21">
        <v>1.5233396682524472</v>
      </c>
      <c r="H24" s="21">
        <v>1.6063152600000006</v>
      </c>
      <c r="I24" s="21">
        <v>2.0909830600000001</v>
      </c>
      <c r="J24" s="22">
        <f t="shared" si="2"/>
        <v>3.3405246450912675E-2</v>
      </c>
      <c r="K24" s="22">
        <f t="shared" si="3"/>
        <v>6.8630060887550498E-2</v>
      </c>
      <c r="L24" s="23">
        <f t="shared" si="4"/>
        <v>0.11448313351455967</v>
      </c>
      <c r="M24" s="4"/>
    </row>
    <row r="25" spans="1:13" ht="25.5" x14ac:dyDescent="0.25">
      <c r="A25" s="17"/>
      <c r="B25" s="18">
        <v>527</v>
      </c>
      <c r="C25" s="19" t="s">
        <v>178</v>
      </c>
      <c r="D25" s="20">
        <v>41.11613599999999</v>
      </c>
      <c r="E25" s="21">
        <v>66.529108999999991</v>
      </c>
      <c r="F25" s="21">
        <f t="shared" si="1"/>
        <v>7.2873297373182</v>
      </c>
      <c r="G25" s="21">
        <v>2.4621128873181988</v>
      </c>
      <c r="H25" s="21">
        <v>2.3044072300000003</v>
      </c>
      <c r="I25" s="21">
        <v>2.5208096200000005</v>
      </c>
      <c r="J25" s="22">
        <f t="shared" si="2"/>
        <v>3.7008054434010215E-2</v>
      </c>
      <c r="K25" s="22">
        <f t="shared" si="3"/>
        <v>7.1645632851000604E-2</v>
      </c>
      <c r="L25" s="23">
        <f t="shared" si="4"/>
        <v>0.109535958723244</v>
      </c>
      <c r="M25" s="4"/>
    </row>
    <row r="26" spans="1:13" ht="25.5" x14ac:dyDescent="0.25">
      <c r="A26" s="17"/>
      <c r="B26" s="18">
        <v>528</v>
      </c>
      <c r="C26" s="19" t="s">
        <v>179</v>
      </c>
      <c r="D26" s="20">
        <v>68.714286000000016</v>
      </c>
      <c r="E26" s="21">
        <v>68.705933999999999</v>
      </c>
      <c r="F26" s="21">
        <f t="shared" si="1"/>
        <v>8.8171144787470617</v>
      </c>
      <c r="G26" s="21">
        <v>2.5181644887470611</v>
      </c>
      <c r="H26" s="21">
        <v>2.8395458199999997</v>
      </c>
      <c r="I26" s="21">
        <v>3.4594041700000009</v>
      </c>
      <c r="J26" s="22">
        <f t="shared" si="2"/>
        <v>3.6651339151390634E-2</v>
      </c>
      <c r="K26" s="22">
        <f t="shared" si="3"/>
        <v>7.7980314025671502E-2</v>
      </c>
      <c r="L26" s="23">
        <f t="shared" si="4"/>
        <v>0.12833119303417173</v>
      </c>
      <c r="M26" s="4"/>
    </row>
    <row r="27" spans="1:13" x14ac:dyDescent="0.25">
      <c r="A27" s="17"/>
      <c r="B27" s="18">
        <v>529</v>
      </c>
      <c r="C27" s="19" t="s">
        <v>180</v>
      </c>
      <c r="D27" s="20">
        <v>76.415937</v>
      </c>
      <c r="E27" s="21">
        <v>76.365193000000005</v>
      </c>
      <c r="F27" s="21">
        <f t="shared" si="1"/>
        <v>10.972842988682491</v>
      </c>
      <c r="G27" s="21">
        <v>3.2768924686824903</v>
      </c>
      <c r="H27" s="21">
        <v>3.2752049400000001</v>
      </c>
      <c r="I27" s="21">
        <v>4.4207455799999993</v>
      </c>
      <c r="J27" s="22">
        <f t="shared" si="2"/>
        <v>4.2910812373413237E-2</v>
      </c>
      <c r="K27" s="22">
        <f t="shared" si="3"/>
        <v>8.5799526607396773E-2</v>
      </c>
      <c r="L27" s="23">
        <f t="shared" si="4"/>
        <v>0.14368906248534577</v>
      </c>
      <c r="M27" s="4"/>
    </row>
    <row r="28" spans="1:13" ht="25.5" x14ac:dyDescent="0.25">
      <c r="A28" s="17"/>
      <c r="B28" s="18">
        <v>530</v>
      </c>
      <c r="C28" s="19" t="s">
        <v>181</v>
      </c>
      <c r="D28" s="20">
        <v>69.81294299999999</v>
      </c>
      <c r="E28" s="21">
        <v>75.416894000000028</v>
      </c>
      <c r="F28" s="21">
        <f t="shared" si="1"/>
        <v>10.57822034698242</v>
      </c>
      <c r="G28" s="21">
        <v>3.18072336698242</v>
      </c>
      <c r="H28" s="21">
        <v>4.565397270000001</v>
      </c>
      <c r="I28" s="21">
        <v>2.8320997099999992</v>
      </c>
      <c r="J28" s="22">
        <f t="shared" si="2"/>
        <v>4.2175210331287558E-2</v>
      </c>
      <c r="K28" s="22">
        <f t="shared" si="3"/>
        <v>0.10271068226414122</v>
      </c>
      <c r="L28" s="23">
        <f t="shared" si="4"/>
        <v>0.14026327240395786</v>
      </c>
      <c r="M28" s="4"/>
    </row>
    <row r="29" spans="1:13" ht="25.5" x14ac:dyDescent="0.25">
      <c r="A29" s="17"/>
      <c r="B29" s="18">
        <v>531</v>
      </c>
      <c r="C29" s="19" t="s">
        <v>182</v>
      </c>
      <c r="D29" s="20">
        <v>44.53315700000001</v>
      </c>
      <c r="E29" s="21">
        <v>48.185708999999996</v>
      </c>
      <c r="F29" s="21">
        <f t="shared" si="1"/>
        <v>8.8788721638176717</v>
      </c>
      <c r="G29" s="21">
        <v>2.605418393817672</v>
      </c>
      <c r="H29" s="21">
        <v>2.4818884999999997</v>
      </c>
      <c r="I29" s="21">
        <v>3.7915652700000004</v>
      </c>
      <c r="J29" s="22">
        <f t="shared" si="2"/>
        <v>5.4070355046922154E-2</v>
      </c>
      <c r="K29" s="22">
        <f t="shared" si="3"/>
        <v>0.1055770891285977</v>
      </c>
      <c r="L29" s="23">
        <f t="shared" si="4"/>
        <v>0.18426359906456233</v>
      </c>
      <c r="M29" s="4"/>
    </row>
    <row r="30" spans="1:13" ht="25.5" x14ac:dyDescent="0.25">
      <c r="A30" s="17"/>
      <c r="B30" s="18">
        <v>532</v>
      </c>
      <c r="C30" s="19" t="s">
        <v>183</v>
      </c>
      <c r="D30" s="20">
        <v>40.064000000000007</v>
      </c>
      <c r="E30" s="21">
        <v>66.606821999999994</v>
      </c>
      <c r="F30" s="21">
        <f t="shared" si="1"/>
        <v>6.5156214259444285</v>
      </c>
      <c r="G30" s="21">
        <v>2.1741176559444284</v>
      </c>
      <c r="H30" s="21">
        <v>2.1255696400000006</v>
      </c>
      <c r="I30" s="21">
        <v>2.2159341299999999</v>
      </c>
      <c r="J30" s="22">
        <f t="shared" si="2"/>
        <v>3.2641065744653433E-2</v>
      </c>
      <c r="K30" s="22">
        <f t="shared" si="3"/>
        <v>6.4553256961342925E-2</v>
      </c>
      <c r="L30" s="23">
        <f t="shared" si="4"/>
        <v>9.782213338364093E-2</v>
      </c>
      <c r="M30" s="4"/>
    </row>
    <row r="31" spans="1:13" x14ac:dyDescent="0.25">
      <c r="A31" s="17"/>
      <c r="B31" s="18">
        <v>533</v>
      </c>
      <c r="C31" s="19" t="s">
        <v>184</v>
      </c>
      <c r="D31" s="20">
        <v>47.117866000000014</v>
      </c>
      <c r="E31" s="21">
        <v>47.932131000000012</v>
      </c>
      <c r="F31" s="21">
        <f t="shared" si="1"/>
        <v>4.6309649676824698</v>
      </c>
      <c r="G31" s="21">
        <v>1.2552347176824696</v>
      </c>
      <c r="H31" s="21">
        <v>1.67187127</v>
      </c>
      <c r="I31" s="21">
        <v>1.7038589800000001</v>
      </c>
      <c r="J31" s="22">
        <f t="shared" si="2"/>
        <v>2.6187751128412574E-2</v>
      </c>
      <c r="K31" s="22">
        <f t="shared" si="3"/>
        <v>6.1067720683698978E-2</v>
      </c>
      <c r="L31" s="23">
        <f t="shared" si="4"/>
        <v>9.6615044461145883E-2</v>
      </c>
      <c r="M31" s="4"/>
    </row>
    <row r="32" spans="1:13" x14ac:dyDescent="0.25">
      <c r="A32" s="17"/>
      <c r="B32" s="18">
        <v>534</v>
      </c>
      <c r="C32" s="19" t="s">
        <v>185</v>
      </c>
      <c r="D32" s="20">
        <v>24.518181999999996</v>
      </c>
      <c r="E32" s="21">
        <v>34.757295999999997</v>
      </c>
      <c r="F32" s="21">
        <f t="shared" si="1"/>
        <v>4.1554626366483713</v>
      </c>
      <c r="G32" s="21">
        <v>1.1090804566483712</v>
      </c>
      <c r="H32" s="21">
        <v>1.01774192</v>
      </c>
      <c r="I32" s="21">
        <v>2.02864026</v>
      </c>
      <c r="J32" s="22">
        <f t="shared" si="2"/>
        <v>3.190928479155488E-2</v>
      </c>
      <c r="K32" s="22">
        <f t="shared" si="3"/>
        <v>6.1190674229904742E-2</v>
      </c>
      <c r="L32" s="23">
        <f t="shared" si="4"/>
        <v>0.11955655689235353</v>
      </c>
      <c r="M32" s="4"/>
    </row>
    <row r="33" spans="1:13" x14ac:dyDescent="0.25">
      <c r="A33" s="17"/>
      <c r="B33" s="18">
        <v>535</v>
      </c>
      <c r="C33" s="19" t="s">
        <v>186</v>
      </c>
      <c r="D33" s="20">
        <v>47.344182000000004</v>
      </c>
      <c r="E33" s="21">
        <v>48.108211000000011</v>
      </c>
      <c r="F33" s="21">
        <f t="shared" si="1"/>
        <v>8.5192723107640589</v>
      </c>
      <c r="G33" s="21">
        <v>1.7861995207640575</v>
      </c>
      <c r="H33" s="21">
        <v>3.4482809900000002</v>
      </c>
      <c r="I33" s="21">
        <v>3.2847918000000003</v>
      </c>
      <c r="J33" s="22">
        <f t="shared" si="2"/>
        <v>3.7128787033133638E-2</v>
      </c>
      <c r="K33" s="22">
        <f t="shared" si="3"/>
        <v>0.10880638464739537</v>
      </c>
      <c r="L33" s="23">
        <f t="shared" si="4"/>
        <v>0.17708561872658404</v>
      </c>
      <c r="M33" s="4"/>
    </row>
    <row r="34" spans="1:13" x14ac:dyDescent="0.25">
      <c r="A34" s="17"/>
      <c r="B34" s="18">
        <v>536</v>
      </c>
      <c r="C34" s="19" t="s">
        <v>187</v>
      </c>
      <c r="D34" s="20">
        <v>13.023966999999999</v>
      </c>
      <c r="E34" s="21">
        <v>13.023967000000001</v>
      </c>
      <c r="F34" s="21">
        <f t="shared" si="1"/>
        <v>2.4571431688589285</v>
      </c>
      <c r="G34" s="21">
        <v>0.78858068885892862</v>
      </c>
      <c r="H34" s="21">
        <v>0.78196498999999986</v>
      </c>
      <c r="I34" s="21">
        <v>0.8865974900000001</v>
      </c>
      <c r="J34" s="22">
        <f t="shared" si="2"/>
        <v>6.0548424981338528E-2</v>
      </c>
      <c r="K34" s="22">
        <f t="shared" si="3"/>
        <v>0.1205888865396333</v>
      </c>
      <c r="L34" s="23">
        <f t="shared" si="4"/>
        <v>0.18866319062839521</v>
      </c>
      <c r="M34" s="4"/>
    </row>
    <row r="35" spans="1:13" ht="25.5" x14ac:dyDescent="0.25">
      <c r="A35" s="17"/>
      <c r="B35" s="18">
        <v>537</v>
      </c>
      <c r="C35" s="19" t="s">
        <v>188</v>
      </c>
      <c r="D35" s="20">
        <v>27.514019000000001</v>
      </c>
      <c r="E35" s="21">
        <v>45.565912999999995</v>
      </c>
      <c r="F35" s="21">
        <f t="shared" si="1"/>
        <v>7.3545214991227699</v>
      </c>
      <c r="G35" s="21">
        <v>1.2342727891227696</v>
      </c>
      <c r="H35" s="21">
        <v>3.9727815999999994</v>
      </c>
      <c r="I35" s="21">
        <v>2.1474671100000005</v>
      </c>
      <c r="J35" s="22">
        <f t="shared" si="2"/>
        <v>2.7087634327063077E-2</v>
      </c>
      <c r="K35" s="22">
        <f t="shared" si="3"/>
        <v>0.11427521246249954</v>
      </c>
      <c r="L35" s="23">
        <f t="shared" si="4"/>
        <v>0.16140401925278597</v>
      </c>
      <c r="M35" s="4"/>
    </row>
    <row r="36" spans="1:13" ht="25.5" x14ac:dyDescent="0.25">
      <c r="A36" s="17"/>
      <c r="B36" s="18">
        <v>538</v>
      </c>
      <c r="C36" s="19" t="s">
        <v>189</v>
      </c>
      <c r="D36" s="20">
        <v>26.163712999999998</v>
      </c>
      <c r="E36" s="21">
        <v>26.205256000000002</v>
      </c>
      <c r="F36" s="21">
        <f t="shared" si="1"/>
        <v>3.2966545765043667</v>
      </c>
      <c r="G36" s="21">
        <v>0.88670915650436655</v>
      </c>
      <c r="H36" s="21">
        <v>1.0641137000000001</v>
      </c>
      <c r="I36" s="21">
        <v>1.3458317200000001</v>
      </c>
      <c r="J36" s="22">
        <f t="shared" si="2"/>
        <v>3.3837072856848505E-2</v>
      </c>
      <c r="K36" s="22">
        <f t="shared" si="3"/>
        <v>7.4443953400202101E-2</v>
      </c>
      <c r="L36" s="23">
        <f t="shared" si="4"/>
        <v>0.12580127347370185</v>
      </c>
      <c r="M36" s="4"/>
    </row>
    <row r="37" spans="1:13" ht="25.5" x14ac:dyDescent="0.25">
      <c r="A37" s="17"/>
      <c r="B37" s="18">
        <v>539</v>
      </c>
      <c r="C37" s="19" t="s">
        <v>190</v>
      </c>
      <c r="D37" s="20">
        <v>18.231727999999997</v>
      </c>
      <c r="E37" s="21">
        <v>18.231727999999997</v>
      </c>
      <c r="F37" s="21">
        <f t="shared" si="1"/>
        <v>1.8485591761026261</v>
      </c>
      <c r="G37" s="21">
        <v>0.68893287610262632</v>
      </c>
      <c r="H37" s="21">
        <v>0.58324724999999999</v>
      </c>
      <c r="I37" s="21">
        <v>0.57637905</v>
      </c>
      <c r="J37" s="22">
        <f t="shared" si="2"/>
        <v>3.7787579767678985E-2</v>
      </c>
      <c r="K37" s="22">
        <f t="shared" si="3"/>
        <v>6.9778362539339459E-2</v>
      </c>
      <c r="L37" s="23">
        <f t="shared" si="4"/>
        <v>0.10139242841395102</v>
      </c>
      <c r="M37" s="4"/>
    </row>
    <row r="38" spans="1:13" ht="25.5" x14ac:dyDescent="0.25">
      <c r="A38" s="17"/>
      <c r="B38" s="18">
        <v>541</v>
      </c>
      <c r="C38" s="19" t="s">
        <v>191</v>
      </c>
      <c r="D38" s="20">
        <v>30.943989999999999</v>
      </c>
      <c r="E38" s="21">
        <v>31.069278000000001</v>
      </c>
      <c r="F38" s="21">
        <f t="shared" si="1"/>
        <v>4.37628950773873</v>
      </c>
      <c r="G38" s="21">
        <v>0.90188624773873016</v>
      </c>
      <c r="H38" s="21">
        <v>0.83273268000000022</v>
      </c>
      <c r="I38" s="21">
        <v>2.6416705799999995</v>
      </c>
      <c r="J38" s="22">
        <f t="shared" si="2"/>
        <v>2.9028233219282731E-2</v>
      </c>
      <c r="K38" s="22">
        <f t="shared" si="3"/>
        <v>5.583068031831092E-2</v>
      </c>
      <c r="L38" s="23">
        <f t="shared" si="4"/>
        <v>0.14085584826717665</v>
      </c>
      <c r="M38" s="4"/>
    </row>
    <row r="39" spans="1:13" ht="25.5" x14ac:dyDescent="0.25">
      <c r="A39" s="17"/>
      <c r="B39" s="18">
        <v>542</v>
      </c>
      <c r="C39" s="19" t="s">
        <v>192</v>
      </c>
      <c r="D39" s="20">
        <v>9.8161760000000005</v>
      </c>
      <c r="E39" s="21">
        <v>24.471380000000003</v>
      </c>
      <c r="F39" s="21">
        <f t="shared" si="1"/>
        <v>2.6798235142593132</v>
      </c>
      <c r="G39" s="21">
        <v>0.29582027425931301</v>
      </c>
      <c r="H39" s="21">
        <v>1.9393469700000003</v>
      </c>
      <c r="I39" s="21">
        <v>0.44465627000000008</v>
      </c>
      <c r="J39" s="22">
        <f t="shared" si="2"/>
        <v>1.2088418154567212E-2</v>
      </c>
      <c r="K39" s="22">
        <f t="shared" si="3"/>
        <v>9.1338013804669493E-2</v>
      </c>
      <c r="L39" s="23">
        <f t="shared" si="4"/>
        <v>0.10950847538060023</v>
      </c>
      <c r="M39" s="4"/>
    </row>
    <row r="40" spans="1:13" x14ac:dyDescent="0.25">
      <c r="A40" s="17"/>
      <c r="B40" s="18">
        <v>543</v>
      </c>
      <c r="C40" s="19" t="s">
        <v>193</v>
      </c>
      <c r="D40" s="20">
        <v>5.8678409999999994</v>
      </c>
      <c r="E40" s="21">
        <v>6.2110359999999991</v>
      </c>
      <c r="F40" s="21">
        <f t="shared" si="1"/>
        <v>1.1994296078430067</v>
      </c>
      <c r="G40" s="21">
        <v>0.22789599784300663</v>
      </c>
      <c r="H40" s="21">
        <v>0.39053791000000004</v>
      </c>
      <c r="I40" s="21">
        <v>0.5809957</v>
      </c>
      <c r="J40" s="22">
        <f t="shared" si="2"/>
        <v>3.6692107056376211E-2</v>
      </c>
      <c r="K40" s="22">
        <f t="shared" si="3"/>
        <v>9.9570169588939231E-2</v>
      </c>
      <c r="L40" s="23">
        <f t="shared" si="4"/>
        <v>0.19311264784860477</v>
      </c>
      <c r="M40" s="4"/>
    </row>
    <row r="41" spans="1:13" ht="25.5" x14ac:dyDescent="0.25">
      <c r="A41" s="17"/>
      <c r="B41" s="18">
        <v>544</v>
      </c>
      <c r="C41" s="19" t="s">
        <v>194</v>
      </c>
      <c r="D41" s="20">
        <v>11.276949</v>
      </c>
      <c r="E41" s="21">
        <v>11.188124999999999</v>
      </c>
      <c r="F41" s="21">
        <f t="shared" si="1"/>
        <v>1.0570641783413404</v>
      </c>
      <c r="G41" s="21">
        <v>0.2475538483413402</v>
      </c>
      <c r="H41" s="21">
        <v>0.38576933000000002</v>
      </c>
      <c r="I41" s="21">
        <v>0.42374100000000003</v>
      </c>
      <c r="J41" s="22">
        <f t="shared" si="2"/>
        <v>2.2126482171171684E-2</v>
      </c>
      <c r="K41" s="22">
        <f t="shared" si="3"/>
        <v>5.6606730648910364E-2</v>
      </c>
      <c r="L41" s="23">
        <f t="shared" si="4"/>
        <v>9.4480905276026178E-2</v>
      </c>
      <c r="M41" s="4"/>
    </row>
    <row r="42" spans="1:13" x14ac:dyDescent="0.25">
      <c r="A42" s="17"/>
      <c r="B42" s="18">
        <v>545</v>
      </c>
      <c r="C42" s="19" t="s">
        <v>195</v>
      </c>
      <c r="D42" s="20">
        <v>13.404956</v>
      </c>
      <c r="E42" s="21">
        <v>44.441226999999998</v>
      </c>
      <c r="F42" s="21">
        <f t="shared" si="1"/>
        <v>0.946605067463403</v>
      </c>
      <c r="G42" s="21">
        <v>0.11083675746340305</v>
      </c>
      <c r="H42" s="21">
        <v>0.38484334000000003</v>
      </c>
      <c r="I42" s="21">
        <v>0.45092496999999998</v>
      </c>
      <c r="J42" s="22">
        <f t="shared" si="2"/>
        <v>2.4940075903710545E-3</v>
      </c>
      <c r="K42" s="22">
        <f t="shared" si="3"/>
        <v>1.1153609630611754E-2</v>
      </c>
      <c r="L42" s="23">
        <f t="shared" si="4"/>
        <v>2.1300155989469036E-2</v>
      </c>
      <c r="M42" s="4"/>
    </row>
    <row r="43" spans="1:13" x14ac:dyDescent="0.25">
      <c r="A43" s="17"/>
      <c r="B43" s="18">
        <v>546</v>
      </c>
      <c r="C43" s="19" t="s">
        <v>196</v>
      </c>
      <c r="D43" s="20">
        <v>18.284731000000001</v>
      </c>
      <c r="E43" s="21">
        <v>30.222843999999998</v>
      </c>
      <c r="F43" s="21">
        <f t="shared" si="1"/>
        <v>0.52710615109087477</v>
      </c>
      <c r="G43" s="21">
        <v>0.14550182109087473</v>
      </c>
      <c r="H43" s="21">
        <v>0.19302721</v>
      </c>
      <c r="I43" s="21">
        <v>0.18857711999999999</v>
      </c>
      <c r="J43" s="22">
        <f t="shared" si="2"/>
        <v>4.8142994448462477E-3</v>
      </c>
      <c r="K43" s="22">
        <f t="shared" si="3"/>
        <v>1.1201097788509737E-2</v>
      </c>
      <c r="L43" s="23">
        <f t="shared" si="4"/>
        <v>1.7440653536473099E-2</v>
      </c>
      <c r="M43" s="4"/>
    </row>
    <row r="44" spans="1:13" x14ac:dyDescent="0.25">
      <c r="A44" s="17"/>
      <c r="B44" s="18">
        <v>547</v>
      </c>
      <c r="C44" s="19" t="s">
        <v>197</v>
      </c>
      <c r="D44" s="20">
        <v>7.1944089999999994</v>
      </c>
      <c r="E44" s="21">
        <v>7.1814089999999995</v>
      </c>
      <c r="F44" s="21">
        <f t="shared" si="1"/>
        <v>0.29922968956798091</v>
      </c>
      <c r="G44" s="21">
        <v>7.0058539567980915E-2</v>
      </c>
      <c r="H44" s="21">
        <v>0.10145831</v>
      </c>
      <c r="I44" s="21">
        <v>0.12771283999999999</v>
      </c>
      <c r="J44" s="22">
        <f t="shared" si="2"/>
        <v>9.7555423410616102E-3</v>
      </c>
      <c r="K44" s="22">
        <f t="shared" si="3"/>
        <v>2.3883453730038341E-2</v>
      </c>
      <c r="L44" s="23">
        <f t="shared" si="4"/>
        <v>4.1667267463527134E-2</v>
      </c>
      <c r="M44" s="4"/>
    </row>
    <row r="45" spans="1:13" x14ac:dyDescent="0.25">
      <c r="A45" s="17"/>
      <c r="B45" s="18">
        <v>548</v>
      </c>
      <c r="C45" s="19" t="s">
        <v>198</v>
      </c>
      <c r="D45" s="20">
        <v>6.2443700000000009</v>
      </c>
      <c r="E45" s="21">
        <v>6.5154180000000004</v>
      </c>
      <c r="F45" s="21">
        <f t="shared" si="1"/>
        <v>0.40886235858172282</v>
      </c>
      <c r="G45" s="21">
        <v>0.11031149858172284</v>
      </c>
      <c r="H45" s="21">
        <v>0.16749364000000003</v>
      </c>
      <c r="I45" s="21">
        <v>0.13105721999999997</v>
      </c>
      <c r="J45" s="22">
        <f t="shared" si="2"/>
        <v>1.6930839829727401E-2</v>
      </c>
      <c r="K45" s="22">
        <f t="shared" si="3"/>
        <v>4.2638114481944649E-2</v>
      </c>
      <c r="L45" s="23">
        <f t="shared" si="4"/>
        <v>6.2753051083095937E-2</v>
      </c>
      <c r="M45" s="4"/>
    </row>
    <row r="46" spans="1:13" x14ac:dyDescent="0.25">
      <c r="A46" s="17"/>
      <c r="B46" s="18">
        <v>549</v>
      </c>
      <c r="C46" s="19" t="s">
        <v>199</v>
      </c>
      <c r="D46" s="20">
        <v>8.0086109999999984</v>
      </c>
      <c r="E46" s="21">
        <v>12.148070000000002</v>
      </c>
      <c r="F46" s="21">
        <f t="shared" si="1"/>
        <v>1.9591481177691112</v>
      </c>
      <c r="G46" s="21">
        <v>0.161185927769111</v>
      </c>
      <c r="H46" s="21">
        <v>1.2654305100000003</v>
      </c>
      <c r="I46" s="21">
        <v>0.53253167999999995</v>
      </c>
      <c r="J46" s="22">
        <f t="shared" si="2"/>
        <v>1.3268439165160472E-2</v>
      </c>
      <c r="K46" s="22">
        <f t="shared" si="3"/>
        <v>0.11743564514932092</v>
      </c>
      <c r="L46" s="23">
        <f t="shared" si="4"/>
        <v>0.16127237641609826</v>
      </c>
      <c r="M46" s="4"/>
    </row>
    <row r="47" spans="1:13" ht="25.5" x14ac:dyDescent="0.25">
      <c r="A47" s="17"/>
      <c r="B47" s="18">
        <v>550</v>
      </c>
      <c r="C47" s="19" t="s">
        <v>200</v>
      </c>
      <c r="D47" s="20">
        <v>9.8656549999999985</v>
      </c>
      <c r="E47" s="21">
        <v>21.794443000000001</v>
      </c>
      <c r="F47" s="21">
        <f t="shared" si="1"/>
        <v>1.0983900828210686</v>
      </c>
      <c r="G47" s="21">
        <v>0.17672315282106865</v>
      </c>
      <c r="H47" s="21">
        <v>0.6179917800000001</v>
      </c>
      <c r="I47" s="21">
        <v>0.30367514999999995</v>
      </c>
      <c r="J47" s="22">
        <f t="shared" si="2"/>
        <v>8.1086336008251575E-3</v>
      </c>
      <c r="K47" s="22">
        <f t="shared" si="3"/>
        <v>3.6464108434478858E-2</v>
      </c>
      <c r="L47" s="23">
        <f t="shared" si="4"/>
        <v>5.0397712977618588E-2</v>
      </c>
      <c r="M47" s="4"/>
    </row>
    <row r="48" spans="1:13" ht="38.25" x14ac:dyDescent="0.25">
      <c r="A48" s="17"/>
      <c r="B48" s="18">
        <v>551</v>
      </c>
      <c r="C48" s="19" t="s">
        <v>201</v>
      </c>
      <c r="D48" s="20">
        <v>2.384944</v>
      </c>
      <c r="E48" s="21">
        <v>2.2208330000000003</v>
      </c>
      <c r="F48" s="21">
        <f t="shared" si="1"/>
        <v>0.59985301859950935</v>
      </c>
      <c r="G48" s="21">
        <v>0.11402763859950937</v>
      </c>
      <c r="H48" s="21">
        <v>0.15069157999999999</v>
      </c>
      <c r="I48" s="21">
        <v>0.33513379999999998</v>
      </c>
      <c r="J48" s="22">
        <f t="shared" si="2"/>
        <v>5.1344535406088326E-2</v>
      </c>
      <c r="K48" s="22">
        <f t="shared" si="3"/>
        <v>0.11919816510269315</v>
      </c>
      <c r="L48" s="23">
        <f t="shared" si="4"/>
        <v>0.2701027130808617</v>
      </c>
      <c r="M48" s="4"/>
    </row>
    <row r="49" spans="1:13" x14ac:dyDescent="0.25">
      <c r="A49" s="17"/>
      <c r="B49" s="18">
        <v>552</v>
      </c>
      <c r="C49" s="19" t="s">
        <v>202</v>
      </c>
      <c r="D49" s="20">
        <v>14.197221000000003</v>
      </c>
      <c r="E49" s="21">
        <v>26.527979000000002</v>
      </c>
      <c r="F49" s="21">
        <f t="shared" si="1"/>
        <v>2.8324556985680247</v>
      </c>
      <c r="G49" s="21">
        <v>1.7623669785680249</v>
      </c>
      <c r="H49" s="21">
        <v>0.25303212000000003</v>
      </c>
      <c r="I49" s="21">
        <v>0.81705659999999991</v>
      </c>
      <c r="J49" s="22">
        <f t="shared" si="2"/>
        <v>6.6434272228880487E-2</v>
      </c>
      <c r="K49" s="22">
        <f t="shared" si="3"/>
        <v>7.5972583458695619E-2</v>
      </c>
      <c r="L49" s="23">
        <f t="shared" si="4"/>
        <v>0.10677238920341517</v>
      </c>
      <c r="M49" s="4"/>
    </row>
    <row r="50" spans="1:13" x14ac:dyDescent="0.25">
      <c r="A50" s="17"/>
      <c r="B50" s="18">
        <v>553</v>
      </c>
      <c r="C50" s="19" t="s">
        <v>203</v>
      </c>
      <c r="D50" s="20">
        <v>1.280897</v>
      </c>
      <c r="E50" s="21">
        <v>1.3535129999999997</v>
      </c>
      <c r="F50" s="21">
        <f t="shared" si="1"/>
        <v>0</v>
      </c>
      <c r="G50" s="21">
        <v>0</v>
      </c>
      <c r="H50" s="21">
        <v>0</v>
      </c>
      <c r="I50" s="21">
        <v>0</v>
      </c>
      <c r="J50" s="22">
        <f t="shared" si="2"/>
        <v>0</v>
      </c>
      <c r="K50" s="22">
        <f t="shared" si="3"/>
        <v>0</v>
      </c>
      <c r="L50" s="23">
        <f t="shared" si="4"/>
        <v>0</v>
      </c>
      <c r="M50" s="4"/>
    </row>
    <row r="51" spans="1:13" x14ac:dyDescent="0.25">
      <c r="A51" s="17"/>
      <c r="B51" s="18">
        <v>554</v>
      </c>
      <c r="C51" s="19" t="s">
        <v>204</v>
      </c>
      <c r="D51" s="20">
        <v>7.1033999999999997</v>
      </c>
      <c r="E51" s="21">
        <v>9.7012049999999981</v>
      </c>
      <c r="F51" s="21">
        <f t="shared" si="1"/>
        <v>0.10203456</v>
      </c>
      <c r="G51" s="21">
        <v>0</v>
      </c>
      <c r="H51" s="21">
        <v>1.7194519999999998E-2</v>
      </c>
      <c r="I51" s="21">
        <v>8.4840040000000005E-2</v>
      </c>
      <c r="J51" s="22">
        <f t="shared" si="2"/>
        <v>0</v>
      </c>
      <c r="K51" s="22">
        <f t="shared" si="3"/>
        <v>1.7724107469123682E-3</v>
      </c>
      <c r="L51" s="23">
        <f t="shared" si="4"/>
        <v>1.0517720221353947E-2</v>
      </c>
      <c r="M51" s="4"/>
    </row>
    <row r="52" spans="1:13" x14ac:dyDescent="0.25">
      <c r="A52" s="34" t="s">
        <v>205</v>
      </c>
      <c r="B52" s="57"/>
      <c r="C52" s="36"/>
      <c r="D52" s="37">
        <f>D53</f>
        <v>4.5</v>
      </c>
      <c r="E52" s="38">
        <f>E53</f>
        <v>0.36769999999999997</v>
      </c>
      <c r="F52" s="38">
        <f>F53</f>
        <v>3.0000000000000001E-3</v>
      </c>
      <c r="G52" s="38" t="e">
        <f ca="1">SUM(G53:OFFSET(G51,(MATCH("GOBIERNOS LOCALES",$A$8:$A$50,0)-MATCH("GOBIERNOS REGIONALES",$A$8:$A$50,0)),0))</f>
        <v>#N/A</v>
      </c>
      <c r="H52" s="38" t="e">
        <f ca="1">SUM(H53:OFFSET(H51,(MATCH("GOBIERNOS LOCALES",$A$8:$A$50,0)-MATCH("GOBIERNOS REGIONALES",$A$8:$A$50,0)),0))</f>
        <v>#N/A</v>
      </c>
      <c r="I52" s="38" t="e">
        <f ca="1">SUM(I53:OFFSET(I51,(MATCH("GOBIERNOS LOCALES",$A$8:$A$50,0)-MATCH("GOBIERNOS REGIONALES",$A$8:$A$50,0)),0))</f>
        <v>#N/A</v>
      </c>
      <c r="J52" s="39">
        <f t="shared" ca="1" si="2"/>
        <v>0</v>
      </c>
      <c r="K52" s="39">
        <f t="shared" ca="1" si="3"/>
        <v>0</v>
      </c>
      <c r="L52" s="40">
        <f t="shared" ca="1" si="4"/>
        <v>0</v>
      </c>
      <c r="M52" s="4"/>
    </row>
    <row r="53" spans="1:13" ht="15.75" thickBot="1" x14ac:dyDescent="0.3">
      <c r="A53" s="24"/>
      <c r="B53" s="25">
        <v>440</v>
      </c>
      <c r="C53" s="26" t="s">
        <v>206</v>
      </c>
      <c r="D53" s="27">
        <v>4.5</v>
      </c>
      <c r="E53" s="28">
        <v>0.36769999999999997</v>
      </c>
      <c r="F53" s="28">
        <f t="shared" si="1"/>
        <v>3.0000000000000001E-3</v>
      </c>
      <c r="G53" s="28">
        <v>0</v>
      </c>
      <c r="H53" s="28">
        <v>0</v>
      </c>
      <c r="I53" s="28">
        <v>3.0000000000000001E-3</v>
      </c>
      <c r="J53" s="29">
        <f t="shared" si="2"/>
        <v>0</v>
      </c>
      <c r="K53" s="29">
        <f t="shared" si="3"/>
        <v>0</v>
      </c>
      <c r="L53" s="30">
        <f t="shared" si="4"/>
        <v>8.158825129181398E-3</v>
      </c>
      <c r="M53" s="4"/>
    </row>
    <row r="54" spans="1:13" x14ac:dyDescent="0.25">
      <c r="A54" t="s">
        <v>232</v>
      </c>
      <c r="D54" s="5"/>
      <c r="E54" s="5"/>
      <c r="F54" s="5">
        <f t="shared" si="1"/>
        <v>0</v>
      </c>
      <c r="G54" s="5"/>
      <c r="H54" s="5"/>
      <c r="I54" s="5"/>
      <c r="J54" s="4">
        <f t="shared" si="2"/>
        <v>0</v>
      </c>
      <c r="K54" s="4">
        <f t="shared" si="3"/>
        <v>0</v>
      </c>
      <c r="L54" s="4">
        <f t="shared" si="4"/>
        <v>0</v>
      </c>
      <c r="M54" s="4"/>
    </row>
    <row r="55" spans="1:13" x14ac:dyDescent="0.25">
      <c r="D55" s="5"/>
      <c r="E55" s="5"/>
      <c r="F55" s="5"/>
      <c r="G55" s="5"/>
      <c r="H55" s="5"/>
      <c r="I55" s="5"/>
      <c r="J55" s="4"/>
      <c r="K55" s="4"/>
      <c r="L55" s="4"/>
      <c r="M55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66</v>
      </c>
      <c r="B1" s="51" t="s">
        <v>41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1051</v>
      </c>
      <c r="N2" s="72" t="s">
        <v>1085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2199.1120099999998</v>
      </c>
      <c r="E6" s="14">
        <f ca="1">SUM(E7:OFFSET(E7,50,0))</f>
        <v>2534.206357</v>
      </c>
      <c r="F6" s="14">
        <f ca="1">SUM(F7:OFFSET(F7,50,0))</f>
        <v>398.26254225387788</v>
      </c>
      <c r="G6" s="14">
        <f ca="1">SUM(G7:OFFSET(G7,50,0))</f>
        <v>115.09759379387788</v>
      </c>
      <c r="H6" s="14">
        <f ca="1">SUM(H7:OFFSET(H7,50,0))</f>
        <v>134.67896693</v>
      </c>
      <c r="I6" s="14">
        <f ca="1">SUM(I7:OFFSET(I7,50,0))</f>
        <v>148.48598153</v>
      </c>
      <c r="J6" s="15">
        <f ca="1">IFERROR(G6/E6,0)</f>
        <v>4.5417609136665059E-2</v>
      </c>
      <c r="K6" s="15">
        <f ca="1">IFERROR(SUM(G6,H6)/E6,0)</f>
        <v>9.8562044891862724E-2</v>
      </c>
      <c r="L6" s="16">
        <f ca="1">IFERROR(SUM(G6,H6,I6)/E6,0)</f>
        <v>0.15715474043926797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35.443990000000007</v>
      </c>
      <c r="E7" s="21">
        <v>31.436977999999993</v>
      </c>
      <c r="F7" s="21">
        <f t="shared" ref="F7:F31" si="0">SUM(G7,H7,I7)</f>
        <v>4.3792895077387302</v>
      </c>
      <c r="G7" s="21">
        <v>0.90188624773873016</v>
      </c>
      <c r="H7" s="21">
        <v>0.83273268</v>
      </c>
      <c r="I7" s="21">
        <v>2.6446705800000001</v>
      </c>
      <c r="J7" s="22">
        <f t="shared" ref="J7:J31" si="1">IFERROR(G7/E7,0)</f>
        <v>2.8688706902385157E-2</v>
      </c>
      <c r="K7" s="22">
        <f t="shared" ref="K7:K31" si="2">IFERROR(SUM(G7,H7)/E7,0)</f>
        <v>5.5177661406854386E-2</v>
      </c>
      <c r="L7" s="23">
        <f t="shared" ref="L7:L31" si="3">IFERROR(SUM(G7,H7,I7)/E7,0)</f>
        <v>0.13930376856639118</v>
      </c>
      <c r="M7" s="4"/>
      <c r="N7" t="s">
        <v>261</v>
      </c>
      <c r="O7" s="5">
        <v>20.900651613126428</v>
      </c>
      <c r="P7" s="71">
        <v>0.22811232635423881</v>
      </c>
    </row>
    <row r="8" spans="1:16" x14ac:dyDescent="0.25">
      <c r="A8" s="17"/>
      <c r="B8" s="55">
        <v>2</v>
      </c>
      <c r="C8" s="19" t="s">
        <v>250</v>
      </c>
      <c r="D8" s="20">
        <v>53.087966999999999</v>
      </c>
      <c r="E8" s="21">
        <v>79.630789000000007</v>
      </c>
      <c r="F8" s="21">
        <f t="shared" si="0"/>
        <v>8.9727645948033583</v>
      </c>
      <c r="G8" s="21">
        <v>2.962698344803357</v>
      </c>
      <c r="H8" s="21">
        <v>2.9075346300000007</v>
      </c>
      <c r="I8" s="21">
        <v>3.1025316200000006</v>
      </c>
      <c r="J8" s="22">
        <f t="shared" si="1"/>
        <v>3.7205437519944158E-2</v>
      </c>
      <c r="K8" s="22">
        <f t="shared" si="2"/>
        <v>7.3718131498149E-2</v>
      </c>
      <c r="L8" s="23">
        <f t="shared" si="3"/>
        <v>0.11267958923279484</v>
      </c>
      <c r="M8" s="4"/>
      <c r="N8" t="s">
        <v>268</v>
      </c>
      <c r="O8" s="5">
        <v>18.85596342244887</v>
      </c>
      <c r="P8" s="71">
        <v>0.20713725013154405</v>
      </c>
    </row>
    <row r="9" spans="1:16" x14ac:dyDescent="0.25">
      <c r="A9" s="17"/>
      <c r="B9" s="55">
        <v>3</v>
      </c>
      <c r="C9" s="19" t="s">
        <v>251</v>
      </c>
      <c r="D9" s="20">
        <v>29.508676999999999</v>
      </c>
      <c r="E9" s="21">
        <v>29.449852999999997</v>
      </c>
      <c r="F9" s="21">
        <f t="shared" si="0"/>
        <v>2.905623354443966</v>
      </c>
      <c r="G9" s="21">
        <v>0.93648672444396652</v>
      </c>
      <c r="H9" s="21">
        <v>0.96901658000000002</v>
      </c>
      <c r="I9" s="21">
        <v>1.0001200499999998</v>
      </c>
      <c r="J9" s="22">
        <f t="shared" si="1"/>
        <v>3.1799368385436989E-2</v>
      </c>
      <c r="K9" s="22">
        <f t="shared" si="2"/>
        <v>6.4703321420448739E-2</v>
      </c>
      <c r="L9" s="23">
        <f t="shared" si="3"/>
        <v>9.866342471875722E-2</v>
      </c>
      <c r="M9" s="4"/>
      <c r="N9" t="s">
        <v>264</v>
      </c>
      <c r="O9" s="5">
        <v>13.314511122459379</v>
      </c>
      <c r="P9" s="71">
        <v>0.20657994907255589</v>
      </c>
    </row>
    <row r="10" spans="1:16" x14ac:dyDescent="0.25">
      <c r="A10" s="17"/>
      <c r="B10" s="55">
        <v>4</v>
      </c>
      <c r="C10" s="19" t="s">
        <v>252</v>
      </c>
      <c r="D10" s="20">
        <v>112.85907300000001</v>
      </c>
      <c r="E10" s="21">
        <v>113.75496000000001</v>
      </c>
      <c r="F10" s="21">
        <f t="shared" si="0"/>
        <v>21.208869407854841</v>
      </c>
      <c r="G10" s="21">
        <v>7.2505409978548414</v>
      </c>
      <c r="H10" s="21">
        <v>7.2616306800000006</v>
      </c>
      <c r="I10" s="21">
        <v>6.6966977300000012</v>
      </c>
      <c r="J10" s="22">
        <f t="shared" si="1"/>
        <v>6.3738240493907611E-2</v>
      </c>
      <c r="K10" s="22">
        <f t="shared" si="2"/>
        <v>0.12757396844809968</v>
      </c>
      <c r="L10" s="23">
        <f t="shared" si="3"/>
        <v>0.18644346943513354</v>
      </c>
      <c r="M10" s="4"/>
      <c r="N10" t="s">
        <v>259</v>
      </c>
      <c r="O10" s="5">
        <v>22.34141803538057</v>
      </c>
      <c r="P10" s="71">
        <v>0.20276954210491954</v>
      </c>
    </row>
    <row r="11" spans="1:16" x14ac:dyDescent="0.25">
      <c r="A11" s="17"/>
      <c r="B11" s="55">
        <v>5</v>
      </c>
      <c r="C11" s="19" t="s">
        <v>253</v>
      </c>
      <c r="D11" s="20">
        <v>55.765429000000012</v>
      </c>
      <c r="E11" s="21">
        <v>67.47</v>
      </c>
      <c r="F11" s="21">
        <f t="shared" si="0"/>
        <v>11.103714272753242</v>
      </c>
      <c r="G11" s="21">
        <v>2.0942014027532423</v>
      </c>
      <c r="H11" s="21">
        <v>3.8349992499999996</v>
      </c>
      <c r="I11" s="21">
        <v>5.1745136200000008</v>
      </c>
      <c r="J11" s="22">
        <f t="shared" si="1"/>
        <v>3.103900107830506E-2</v>
      </c>
      <c r="K11" s="22">
        <f t="shared" si="2"/>
        <v>8.7879067033544409E-2</v>
      </c>
      <c r="L11" s="23">
        <f t="shared" si="3"/>
        <v>0.16457261409149612</v>
      </c>
      <c r="M11" s="4"/>
      <c r="N11" t="s">
        <v>258</v>
      </c>
      <c r="O11" s="5">
        <v>17.713118877731269</v>
      </c>
      <c r="P11" s="71">
        <v>0.19077009857395519</v>
      </c>
    </row>
    <row r="12" spans="1:16" x14ac:dyDescent="0.25">
      <c r="A12" s="17"/>
      <c r="B12" s="55">
        <v>6</v>
      </c>
      <c r="C12" s="19" t="s">
        <v>254</v>
      </c>
      <c r="D12" s="20">
        <v>71.19112100000001</v>
      </c>
      <c r="E12" s="21">
        <v>95.778841999999955</v>
      </c>
      <c r="F12" s="21">
        <f t="shared" si="0"/>
        <v>10.20556379858389</v>
      </c>
      <c r="G12" s="21">
        <v>2.7453499285838916</v>
      </c>
      <c r="H12" s="21">
        <v>3.5935346599999991</v>
      </c>
      <c r="I12" s="21">
        <v>3.8666792099999996</v>
      </c>
      <c r="J12" s="22">
        <f t="shared" si="1"/>
        <v>2.8663427864202961E-2</v>
      </c>
      <c r="K12" s="22">
        <f t="shared" si="2"/>
        <v>6.6182514386464331E-2</v>
      </c>
      <c r="L12" s="23">
        <f t="shared" si="3"/>
        <v>0.10655342647161985</v>
      </c>
      <c r="M12" s="4"/>
      <c r="N12" t="s">
        <v>252</v>
      </c>
      <c r="O12" s="5">
        <v>21.208869407854841</v>
      </c>
      <c r="P12" s="71">
        <v>0.18644346943513354</v>
      </c>
    </row>
    <row r="13" spans="1:16" x14ac:dyDescent="0.25">
      <c r="A13" s="17"/>
      <c r="B13" s="55">
        <v>7</v>
      </c>
      <c r="C13" s="19" t="s">
        <v>255</v>
      </c>
      <c r="D13" s="20">
        <v>75.435936999999996</v>
      </c>
      <c r="E13" s="21">
        <v>75.385192999999987</v>
      </c>
      <c r="F13" s="21">
        <f t="shared" si="0"/>
        <v>10.732844107110109</v>
      </c>
      <c r="G13" s="21">
        <v>3.1968929771101102</v>
      </c>
      <c r="H13" s="21">
        <v>3.1952052800000001</v>
      </c>
      <c r="I13" s="21">
        <v>4.3407458499999994</v>
      </c>
      <c r="J13" s="22">
        <f t="shared" si="1"/>
        <v>4.2407439045889436E-2</v>
      </c>
      <c r="K13" s="22">
        <f t="shared" si="2"/>
        <v>8.4792490444510912E-2</v>
      </c>
      <c r="L13" s="23">
        <f t="shared" si="3"/>
        <v>0.14237337174569695</v>
      </c>
      <c r="M13" s="4"/>
      <c r="N13" t="s">
        <v>271</v>
      </c>
      <c r="O13" s="5">
        <v>8.8788721638176717</v>
      </c>
      <c r="P13" s="71">
        <v>0.18426359906456227</v>
      </c>
    </row>
    <row r="14" spans="1:16" x14ac:dyDescent="0.25">
      <c r="A14" s="17"/>
      <c r="B14" s="55">
        <v>8</v>
      </c>
      <c r="C14" s="19" t="s">
        <v>256</v>
      </c>
      <c r="D14" s="20">
        <v>99.257818</v>
      </c>
      <c r="E14" s="21">
        <v>132.98341600000001</v>
      </c>
      <c r="F14" s="21">
        <f t="shared" si="0"/>
        <v>19.208753427656141</v>
      </c>
      <c r="G14" s="21">
        <v>4.7167787776561454</v>
      </c>
      <c r="H14" s="21">
        <v>7.0321848599999974</v>
      </c>
      <c r="I14" s="21">
        <v>7.4597897899999994</v>
      </c>
      <c r="J14" s="22">
        <f t="shared" si="1"/>
        <v>3.5468924769206898E-2</v>
      </c>
      <c r="K14" s="22">
        <f t="shared" si="2"/>
        <v>8.8349088864254646E-2</v>
      </c>
      <c r="L14" s="23">
        <f t="shared" si="3"/>
        <v>0.14444472856417029</v>
      </c>
      <c r="M14" s="4"/>
      <c r="N14" t="s">
        <v>272</v>
      </c>
      <c r="O14" s="5">
        <v>8.5192723107640589</v>
      </c>
      <c r="P14" s="71">
        <v>0.17708561872658402</v>
      </c>
    </row>
    <row r="15" spans="1:16" x14ac:dyDescent="0.25">
      <c r="A15" s="17"/>
      <c r="B15" s="55">
        <v>9</v>
      </c>
      <c r="C15" s="19" t="s">
        <v>257</v>
      </c>
      <c r="D15" s="20">
        <v>27.514018999999994</v>
      </c>
      <c r="E15" s="21">
        <v>45.565913000000002</v>
      </c>
      <c r="F15" s="21">
        <f t="shared" si="0"/>
        <v>7.354521499122769</v>
      </c>
      <c r="G15" s="21">
        <v>1.2342727891227696</v>
      </c>
      <c r="H15" s="21">
        <v>3.9727815999999994</v>
      </c>
      <c r="I15" s="21">
        <v>2.14746711</v>
      </c>
      <c r="J15" s="22">
        <f t="shared" si="1"/>
        <v>2.7087634327063074E-2</v>
      </c>
      <c r="K15" s="22">
        <f t="shared" si="2"/>
        <v>0.11427521246249951</v>
      </c>
      <c r="L15" s="23">
        <f t="shared" si="3"/>
        <v>0.16140401925278594</v>
      </c>
      <c r="M15" s="4"/>
      <c r="N15" t="s">
        <v>263</v>
      </c>
      <c r="O15" s="5">
        <v>123.70975835148144</v>
      </c>
      <c r="P15" s="71">
        <v>0.17062795977398545</v>
      </c>
    </row>
    <row r="16" spans="1:16" x14ac:dyDescent="0.25">
      <c r="A16" s="17"/>
      <c r="B16" s="55">
        <v>10</v>
      </c>
      <c r="C16" s="19" t="s">
        <v>258</v>
      </c>
      <c r="D16" s="20">
        <v>89.953366000000017</v>
      </c>
      <c r="E16" s="21">
        <v>92.850603999999947</v>
      </c>
      <c r="F16" s="21">
        <f t="shared" si="0"/>
        <v>17.713118877731269</v>
      </c>
      <c r="G16" s="21">
        <v>9.1197764277312672</v>
      </c>
      <c r="H16" s="21">
        <v>3.7782545399999998</v>
      </c>
      <c r="I16" s="21">
        <v>4.8150879100000008</v>
      </c>
      <c r="J16" s="22">
        <f t="shared" si="1"/>
        <v>9.821989340781534E-2</v>
      </c>
      <c r="K16" s="22">
        <f t="shared" si="2"/>
        <v>0.13891165390514071</v>
      </c>
      <c r="L16" s="23">
        <f t="shared" si="3"/>
        <v>0.19077009857395519</v>
      </c>
      <c r="M16" s="4"/>
      <c r="N16" t="s">
        <v>253</v>
      </c>
      <c r="O16" s="5">
        <v>11.103714272753242</v>
      </c>
      <c r="P16" s="71">
        <v>0.16457261409149612</v>
      </c>
    </row>
    <row r="17" spans="1:16" x14ac:dyDescent="0.25">
      <c r="A17" s="17"/>
      <c r="B17" s="55">
        <v>11</v>
      </c>
      <c r="C17" s="19" t="s">
        <v>259</v>
      </c>
      <c r="D17" s="20">
        <v>86.65152999999998</v>
      </c>
      <c r="E17" s="21">
        <v>110.18133099999997</v>
      </c>
      <c r="F17" s="21">
        <f t="shared" si="0"/>
        <v>22.34141803538057</v>
      </c>
      <c r="G17" s="21">
        <v>5.7606710053805728</v>
      </c>
      <c r="H17" s="21">
        <v>7.7538495099999993</v>
      </c>
      <c r="I17" s="21">
        <v>8.8268975199999993</v>
      </c>
      <c r="J17" s="22">
        <f t="shared" si="1"/>
        <v>5.2283548883436289E-2</v>
      </c>
      <c r="K17" s="22">
        <f t="shared" si="2"/>
        <v>0.12265708167366915</v>
      </c>
      <c r="L17" s="23">
        <f t="shared" si="3"/>
        <v>0.20276954210491954</v>
      </c>
      <c r="M17" s="4"/>
      <c r="N17" t="s">
        <v>257</v>
      </c>
      <c r="O17" s="5">
        <v>7.354521499122769</v>
      </c>
      <c r="P17" s="71">
        <v>0.16140401925278594</v>
      </c>
    </row>
    <row r="18" spans="1:16" x14ac:dyDescent="0.25">
      <c r="A18" s="17"/>
      <c r="B18" s="55">
        <v>12</v>
      </c>
      <c r="C18" s="19" t="s">
        <v>260</v>
      </c>
      <c r="D18" s="20">
        <v>62.10649699999999</v>
      </c>
      <c r="E18" s="21">
        <v>78.220930999999979</v>
      </c>
      <c r="F18" s="21">
        <f t="shared" si="0"/>
        <v>11.292905335012286</v>
      </c>
      <c r="G18" s="21">
        <v>3.3629140250122873</v>
      </c>
      <c r="H18" s="21">
        <v>3.6243336699999995</v>
      </c>
      <c r="I18" s="21">
        <v>4.3056576399999997</v>
      </c>
      <c r="J18" s="22">
        <f t="shared" si="1"/>
        <v>4.2992508296945328E-2</v>
      </c>
      <c r="K18" s="22">
        <f t="shared" si="2"/>
        <v>8.9327084268688753E-2</v>
      </c>
      <c r="L18" s="23">
        <f t="shared" si="3"/>
        <v>0.14437191159246479</v>
      </c>
      <c r="M18" s="4"/>
      <c r="N18" t="s">
        <v>256</v>
      </c>
      <c r="O18" s="5">
        <v>19.208753427656141</v>
      </c>
      <c r="P18" s="71">
        <v>0.14444472856417029</v>
      </c>
    </row>
    <row r="19" spans="1:16" x14ac:dyDescent="0.25">
      <c r="A19" s="17"/>
      <c r="B19" s="55">
        <v>13</v>
      </c>
      <c r="C19" s="19" t="s">
        <v>261</v>
      </c>
      <c r="D19" s="20">
        <v>88.979878999999997</v>
      </c>
      <c r="E19" s="21">
        <v>91.624385000000018</v>
      </c>
      <c r="F19" s="21">
        <f t="shared" si="0"/>
        <v>20.900651613126428</v>
      </c>
      <c r="G19" s="21">
        <v>6.8388571031264291</v>
      </c>
      <c r="H19" s="21">
        <v>6.689314790000001</v>
      </c>
      <c r="I19" s="21">
        <v>7.3724797199999985</v>
      </c>
      <c r="J19" s="22">
        <f t="shared" si="1"/>
        <v>7.4640141957039358E-2</v>
      </c>
      <c r="K19" s="22">
        <f t="shared" si="2"/>
        <v>0.14764816040103765</v>
      </c>
      <c r="L19" s="23">
        <f t="shared" si="3"/>
        <v>0.22811232635423881</v>
      </c>
      <c r="M19" s="4"/>
      <c r="N19" t="s">
        <v>260</v>
      </c>
      <c r="O19" s="5">
        <v>11.292905335012286</v>
      </c>
      <c r="P19" s="71">
        <v>0.14437191159246479</v>
      </c>
    </row>
    <row r="20" spans="1:16" x14ac:dyDescent="0.25">
      <c r="A20" s="17"/>
      <c r="B20" s="55">
        <v>14</v>
      </c>
      <c r="C20" s="19" t="s">
        <v>262</v>
      </c>
      <c r="D20" s="20">
        <v>88.071166000000019</v>
      </c>
      <c r="E20" s="21">
        <v>103.34299700000003</v>
      </c>
      <c r="F20" s="21">
        <f t="shared" si="0"/>
        <v>13.60416070758683</v>
      </c>
      <c r="G20" s="21">
        <v>3.1157181975868298</v>
      </c>
      <c r="H20" s="21">
        <v>5.4147229499999998</v>
      </c>
      <c r="I20" s="21">
        <v>5.0737195600000007</v>
      </c>
      <c r="J20" s="22">
        <f t="shared" si="1"/>
        <v>3.0149292047208859E-2</v>
      </c>
      <c r="K20" s="22">
        <f t="shared" si="2"/>
        <v>8.2544936717742254E-2</v>
      </c>
      <c r="L20" s="23">
        <f t="shared" si="3"/>
        <v>0.13164085716990409</v>
      </c>
      <c r="M20" s="4"/>
      <c r="N20" t="s">
        <v>255</v>
      </c>
      <c r="O20" s="5">
        <v>10.732844107110109</v>
      </c>
      <c r="P20" s="71">
        <v>0.14237337174569695</v>
      </c>
    </row>
    <row r="21" spans="1:16" x14ac:dyDescent="0.25">
      <c r="A21" s="17"/>
      <c r="B21" s="55">
        <v>15</v>
      </c>
      <c r="C21" s="19" t="s">
        <v>263</v>
      </c>
      <c r="D21" s="20">
        <v>703.40590399999996</v>
      </c>
      <c r="E21" s="21">
        <v>725.02629999999954</v>
      </c>
      <c r="F21" s="21">
        <f t="shared" si="0"/>
        <v>123.70975835148144</v>
      </c>
      <c r="G21" s="21">
        <v>34.145523541481452</v>
      </c>
      <c r="H21" s="21">
        <v>41.369775219999994</v>
      </c>
      <c r="I21" s="21">
        <v>48.194459589999994</v>
      </c>
      <c r="J21" s="22">
        <f t="shared" si="1"/>
        <v>4.7095565418084108E-2</v>
      </c>
      <c r="K21" s="22">
        <f t="shared" si="2"/>
        <v>0.10415525445281294</v>
      </c>
      <c r="L21" s="23">
        <f t="shared" si="3"/>
        <v>0.17062795977398545</v>
      </c>
      <c r="M21" s="4"/>
      <c r="N21" t="s">
        <v>249</v>
      </c>
      <c r="O21" s="5">
        <v>4.3792895077387302</v>
      </c>
      <c r="P21" s="71">
        <v>0.13930376856639118</v>
      </c>
    </row>
    <row r="22" spans="1:16" x14ac:dyDescent="0.25">
      <c r="A22" s="17"/>
      <c r="B22" s="55">
        <v>16</v>
      </c>
      <c r="C22" s="19" t="s">
        <v>264</v>
      </c>
      <c r="D22" s="20">
        <v>55.887765999999999</v>
      </c>
      <c r="E22" s="21">
        <v>64.452097999999992</v>
      </c>
      <c r="F22" s="21">
        <f t="shared" si="0"/>
        <v>13.314511122459379</v>
      </c>
      <c r="G22" s="21">
        <v>3.8123182724593789</v>
      </c>
      <c r="H22" s="21">
        <v>5.1007715800000009</v>
      </c>
      <c r="I22" s="21">
        <v>4.4014212700000002</v>
      </c>
      <c r="J22" s="22">
        <f t="shared" si="1"/>
        <v>5.9149638115106498E-2</v>
      </c>
      <c r="K22" s="22">
        <f t="shared" si="2"/>
        <v>0.13829014305258736</v>
      </c>
      <c r="L22" s="23">
        <f t="shared" si="3"/>
        <v>0.20657994907255589</v>
      </c>
      <c r="M22" s="4"/>
      <c r="N22" t="s">
        <v>262</v>
      </c>
      <c r="O22" s="5">
        <v>13.60416070758683</v>
      </c>
      <c r="P22" s="71">
        <v>0.13164085716990409</v>
      </c>
    </row>
    <row r="23" spans="1:16" x14ac:dyDescent="0.25">
      <c r="A23" s="17"/>
      <c r="B23" s="55">
        <v>17</v>
      </c>
      <c r="C23" s="19" t="s">
        <v>265</v>
      </c>
      <c r="D23" s="20">
        <v>26.163712999999998</v>
      </c>
      <c r="E23" s="21">
        <v>31.087852999999999</v>
      </c>
      <c r="F23" s="21">
        <f t="shared" si="0"/>
        <v>3.2966545765043667</v>
      </c>
      <c r="G23" s="21">
        <v>0.88670915650436655</v>
      </c>
      <c r="H23" s="21">
        <v>1.0641137000000001</v>
      </c>
      <c r="I23" s="21">
        <v>1.3458317200000001</v>
      </c>
      <c r="J23" s="22">
        <f t="shared" si="1"/>
        <v>2.8522688797594564E-2</v>
      </c>
      <c r="K23" s="22">
        <f t="shared" si="2"/>
        <v>6.2751932611890784E-2</v>
      </c>
      <c r="L23" s="23">
        <f t="shared" si="3"/>
        <v>0.10604317308449596</v>
      </c>
      <c r="M23" s="4"/>
      <c r="N23" t="s">
        <v>269</v>
      </c>
      <c r="O23" s="5">
        <v>20.063125844125882</v>
      </c>
      <c r="P23" s="71">
        <v>0.12499798199039704</v>
      </c>
    </row>
    <row r="24" spans="1:16" x14ac:dyDescent="0.25">
      <c r="A24" s="17"/>
      <c r="B24" s="55">
        <v>18</v>
      </c>
      <c r="C24" s="19" t="s">
        <v>266</v>
      </c>
      <c r="D24" s="20">
        <v>13.404955999999999</v>
      </c>
      <c r="E24" s="21">
        <v>44.441226999999998</v>
      </c>
      <c r="F24" s="21">
        <f t="shared" si="0"/>
        <v>0.946605067463403</v>
      </c>
      <c r="G24" s="21">
        <v>0.11083675746340305</v>
      </c>
      <c r="H24" s="21">
        <v>0.38484333999999998</v>
      </c>
      <c r="I24" s="21">
        <v>0.45092497000000004</v>
      </c>
      <c r="J24" s="22">
        <f t="shared" si="1"/>
        <v>2.4940075903710545E-3</v>
      </c>
      <c r="K24" s="22">
        <f t="shared" si="2"/>
        <v>1.1153609630611752E-2</v>
      </c>
      <c r="L24" s="23">
        <f t="shared" si="3"/>
        <v>2.1300155989469036E-2</v>
      </c>
      <c r="M24" s="4"/>
      <c r="N24" t="s">
        <v>273</v>
      </c>
      <c r="O24" s="5">
        <v>6.8352861509076845</v>
      </c>
      <c r="P24" s="71">
        <v>0.11540501345847549</v>
      </c>
    </row>
    <row r="25" spans="1:16" x14ac:dyDescent="0.25">
      <c r="A25" s="17"/>
      <c r="B25" s="55">
        <v>19</v>
      </c>
      <c r="C25" s="19" t="s">
        <v>267</v>
      </c>
      <c r="D25" s="20">
        <v>41.116135999999997</v>
      </c>
      <c r="E25" s="21">
        <v>66.52910900000002</v>
      </c>
      <c r="F25" s="21">
        <f t="shared" si="0"/>
        <v>7.2873297373181991</v>
      </c>
      <c r="G25" s="21">
        <v>2.4621128873181988</v>
      </c>
      <c r="H25" s="21">
        <v>2.3044072300000007</v>
      </c>
      <c r="I25" s="21">
        <v>2.5208096200000001</v>
      </c>
      <c r="J25" s="22">
        <f t="shared" si="1"/>
        <v>3.7008054434010201E-2</v>
      </c>
      <c r="K25" s="22">
        <f t="shared" si="2"/>
        <v>7.1645632851000576E-2</v>
      </c>
      <c r="L25" s="23">
        <f t="shared" si="3"/>
        <v>0.10953595872324394</v>
      </c>
      <c r="M25" s="4"/>
      <c r="N25" t="s">
        <v>250</v>
      </c>
      <c r="O25" s="5">
        <v>8.9727645948033583</v>
      </c>
      <c r="P25" s="71">
        <v>0.11267958923279484</v>
      </c>
    </row>
    <row r="26" spans="1:16" x14ac:dyDescent="0.25">
      <c r="A26" s="17"/>
      <c r="B26" s="55">
        <v>20</v>
      </c>
      <c r="C26" s="19" t="s">
        <v>268</v>
      </c>
      <c r="D26" s="20">
        <v>75.038306000000006</v>
      </c>
      <c r="E26" s="21">
        <v>91.031253000000007</v>
      </c>
      <c r="F26" s="21">
        <f t="shared" si="0"/>
        <v>18.85596342244887</v>
      </c>
      <c r="G26" s="21">
        <v>5.3498100124488701</v>
      </c>
      <c r="H26" s="21">
        <v>6.971449709999999</v>
      </c>
      <c r="I26" s="21">
        <v>6.5347037000000014</v>
      </c>
      <c r="J26" s="22">
        <f t="shared" si="1"/>
        <v>5.8768937437880482E-2</v>
      </c>
      <c r="K26" s="22">
        <f t="shared" si="2"/>
        <v>0.1353519732662459</v>
      </c>
      <c r="L26" s="23">
        <f t="shared" si="3"/>
        <v>0.20713725013154405</v>
      </c>
      <c r="M26" s="4"/>
      <c r="N26" t="s">
        <v>267</v>
      </c>
      <c r="O26" s="5">
        <v>7.2873297373181991</v>
      </c>
      <c r="P26" s="71">
        <v>0.10953595872324394</v>
      </c>
    </row>
    <row r="27" spans="1:16" x14ac:dyDescent="0.25">
      <c r="A27" s="17"/>
      <c r="B27" s="55">
        <v>21</v>
      </c>
      <c r="C27" s="19" t="s">
        <v>269</v>
      </c>
      <c r="D27" s="20">
        <v>134.93919700000001</v>
      </c>
      <c r="E27" s="21">
        <v>160.50759799999994</v>
      </c>
      <c r="F27" s="21">
        <f t="shared" si="0"/>
        <v>20.063125844125882</v>
      </c>
      <c r="G27" s="21">
        <v>7.0414848541258834</v>
      </c>
      <c r="H27" s="21">
        <v>6.0643808200000002</v>
      </c>
      <c r="I27" s="21">
        <v>6.9572601699999979</v>
      </c>
      <c r="J27" s="22">
        <f t="shared" si="1"/>
        <v>4.3870102984943343E-2</v>
      </c>
      <c r="K27" s="22">
        <f t="shared" si="2"/>
        <v>8.1652618551589617E-2</v>
      </c>
      <c r="L27" s="23">
        <f t="shared" si="3"/>
        <v>0.12499798199039704</v>
      </c>
      <c r="M27" s="4"/>
      <c r="N27" t="s">
        <v>254</v>
      </c>
      <c r="O27" s="5">
        <v>10.20556379858389</v>
      </c>
      <c r="P27" s="71">
        <v>0.10655342647161985</v>
      </c>
    </row>
    <row r="28" spans="1:16" x14ac:dyDescent="0.25">
      <c r="A28" s="17"/>
      <c r="B28" s="55">
        <v>22</v>
      </c>
      <c r="C28" s="19" t="s">
        <v>270</v>
      </c>
      <c r="D28" s="20">
        <v>47.117865999999999</v>
      </c>
      <c r="E28" s="21">
        <v>47.932130999999991</v>
      </c>
      <c r="F28" s="21">
        <f t="shared" si="0"/>
        <v>4.6309649676824698</v>
      </c>
      <c r="G28" s="21">
        <v>1.2552347176824696</v>
      </c>
      <c r="H28" s="21">
        <v>1.6718712699999998</v>
      </c>
      <c r="I28" s="21">
        <v>1.7038589800000001</v>
      </c>
      <c r="J28" s="22">
        <f t="shared" si="1"/>
        <v>2.6187751128412585E-2</v>
      </c>
      <c r="K28" s="22">
        <f t="shared" si="2"/>
        <v>6.1067720683698992E-2</v>
      </c>
      <c r="L28" s="23">
        <f t="shared" si="3"/>
        <v>9.6615044461145924E-2</v>
      </c>
      <c r="M28" s="4"/>
      <c r="N28" t="s">
        <v>265</v>
      </c>
      <c r="O28" s="5">
        <v>3.2966545765043667</v>
      </c>
      <c r="P28" s="71">
        <v>0.10604317308449596</v>
      </c>
    </row>
    <row r="29" spans="1:16" x14ac:dyDescent="0.25">
      <c r="A29" s="17"/>
      <c r="B29" s="55">
        <v>23</v>
      </c>
      <c r="C29" s="19" t="s">
        <v>271</v>
      </c>
      <c r="D29" s="20">
        <v>44.533157000000017</v>
      </c>
      <c r="E29" s="21">
        <v>48.18570900000001</v>
      </c>
      <c r="F29" s="21">
        <f t="shared" si="0"/>
        <v>8.8788721638176717</v>
      </c>
      <c r="G29" s="21">
        <v>2.605418393817672</v>
      </c>
      <c r="H29" s="21">
        <v>2.4818884999999997</v>
      </c>
      <c r="I29" s="21">
        <v>3.7915652699999995</v>
      </c>
      <c r="J29" s="22">
        <f t="shared" si="1"/>
        <v>5.407035504692214E-2</v>
      </c>
      <c r="K29" s="22">
        <f t="shared" si="2"/>
        <v>0.10557708912859767</v>
      </c>
      <c r="L29" s="23">
        <f t="shared" si="3"/>
        <v>0.18426359906456227</v>
      </c>
      <c r="M29" s="4"/>
      <c r="N29" t="s">
        <v>251</v>
      </c>
      <c r="O29" s="5">
        <v>2.905623354443966</v>
      </c>
      <c r="P29" s="71">
        <v>9.866342471875722E-2</v>
      </c>
    </row>
    <row r="30" spans="1:16" x14ac:dyDescent="0.25">
      <c r="A30" s="17"/>
      <c r="B30" s="55">
        <v>24</v>
      </c>
      <c r="C30" s="19" t="s">
        <v>272</v>
      </c>
      <c r="D30" s="20">
        <v>47.344182000000004</v>
      </c>
      <c r="E30" s="21">
        <v>48.108211000000018</v>
      </c>
      <c r="F30" s="21">
        <f t="shared" si="0"/>
        <v>8.5192723107640589</v>
      </c>
      <c r="G30" s="21">
        <v>1.7861995207640575</v>
      </c>
      <c r="H30" s="21">
        <v>3.4482809900000011</v>
      </c>
      <c r="I30" s="21">
        <v>3.2847918000000003</v>
      </c>
      <c r="J30" s="22">
        <f t="shared" si="1"/>
        <v>3.7128787033133631E-2</v>
      </c>
      <c r="K30" s="22">
        <f t="shared" si="2"/>
        <v>0.10880638464739535</v>
      </c>
      <c r="L30" s="23">
        <f t="shared" si="3"/>
        <v>0.17708561872658402</v>
      </c>
      <c r="M30" s="4"/>
      <c r="N30" t="s">
        <v>270</v>
      </c>
      <c r="O30" s="5">
        <v>4.6309649676824698</v>
      </c>
      <c r="P30" s="71">
        <v>9.6615044461145924E-2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34.334357999999995</v>
      </c>
      <c r="E31" s="28">
        <v>59.228676</v>
      </c>
      <c r="F31" s="28">
        <f t="shared" si="0"/>
        <v>6.8352861509076845</v>
      </c>
      <c r="G31" s="28">
        <v>1.4049007309076842</v>
      </c>
      <c r="H31" s="28">
        <v>2.9570888900000005</v>
      </c>
      <c r="I31" s="28">
        <v>2.4732965299999998</v>
      </c>
      <c r="J31" s="29">
        <f t="shared" si="1"/>
        <v>2.3719941517985042E-2</v>
      </c>
      <c r="K31" s="29">
        <f t="shared" si="2"/>
        <v>7.3646583302110019E-2</v>
      </c>
      <c r="L31" s="30">
        <f t="shared" si="3"/>
        <v>0.11540501345847549</v>
      </c>
      <c r="M31" s="4"/>
      <c r="N31" t="s">
        <v>266</v>
      </c>
      <c r="O31" s="5">
        <v>0.946605067463403</v>
      </c>
      <c r="P31" s="71">
        <v>2.1300155989469036E-2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"/>
  <sheetViews>
    <sheetView workbookViewId="0">
      <selection activeCell="C10" sqref="C1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66</v>
      </c>
      <c r="B1" s="49" t="s">
        <v>41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1052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2199.1120099999998</v>
      </c>
      <c r="E6" s="14">
        <v>2534.206357</v>
      </c>
      <c r="F6" s="14">
        <v>398.26254225387788</v>
      </c>
      <c r="G6" s="14">
        <v>115.09759379387788</v>
      </c>
      <c r="H6" s="14">
        <v>134.67896693</v>
      </c>
      <c r="I6" s="14">
        <v>148.48598153</v>
      </c>
      <c r="J6" s="15">
        <v>4.5417609136665059E-2</v>
      </c>
      <c r="K6" s="15">
        <v>9.8562044891862724E-2</v>
      </c>
      <c r="L6" s="16">
        <v>0.15715474043926797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1728.9160649999999</v>
      </c>
      <c r="E7" s="38">
        <f ca="1">SUM(E8:OFFSET(E6,MATCH("PROYECTOS",$A$8:$A$50,0),0))</f>
        <v>1794.0866420000004</v>
      </c>
      <c r="F7" s="38">
        <f ca="1">SUM(F8:OFFSET(F6,MATCH("PROYECTOS",$A$8:$A$50,0),0))</f>
        <v>340.74071715094362</v>
      </c>
      <c r="G7" s="38">
        <f ca="1">SUM(G8:OFFSET(G6,MATCH("PROYECTOS",$A$8:$A$50,0),0))</f>
        <v>104.68398987094361</v>
      </c>
      <c r="H7" s="38">
        <f ca="1">SUM(H8:OFFSET(H6,MATCH("PROYECTOS",$A$8:$A$50,0),0))</f>
        <v>114.32862532000004</v>
      </c>
      <c r="I7" s="38">
        <f ca="1">SUM(I8:OFFSET(I6,MATCH("PROYECTOS",$A$8:$A$50,0),0))</f>
        <v>121.72810195999996</v>
      </c>
      <c r="J7" s="39">
        <f ca="1">IFERROR(G7/E7,0)</f>
        <v>5.8349461737391153E-2</v>
      </c>
      <c r="K7" s="39">
        <f ca="1">IFERROR(SUM(G7,H7)/E7,0)</f>
        <v>0.12207471482357962</v>
      </c>
      <c r="L7" s="40">
        <f ca="1">IFERROR(SUM(G7,H7,I7)/E7,0)</f>
        <v>0.18992433764017932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1508.9335389999999</v>
      </c>
      <c r="E8" s="21">
        <v>1527.8855220000005</v>
      </c>
      <c r="F8" s="21">
        <f t="shared" ref="F8:F13" si="0">SUM(G8,H8,I8)</f>
        <v>324.04838650716744</v>
      </c>
      <c r="G8" s="21">
        <v>102.60984210716742</v>
      </c>
      <c r="H8" s="21">
        <v>108.78359529000004</v>
      </c>
      <c r="I8" s="21">
        <v>112.65494910999998</v>
      </c>
      <c r="J8" s="22">
        <f t="shared" ref="J8:J14" si="1">IFERROR(G8/E8,0)</f>
        <v>6.7158069521367839E-2</v>
      </c>
      <c r="K8" s="22">
        <f t="shared" ref="K8:K14" si="2">IFERROR(SUM(G8,H8)/E8,0)</f>
        <v>0.13835685616056739</v>
      </c>
      <c r="L8" s="23">
        <f t="shared" ref="L8:L14" si="3">IFERROR(SUM(G8,H8,I8)/E8,0)</f>
        <v>0.21208944115327991</v>
      </c>
      <c r="M8" s="4"/>
    </row>
    <row r="9" spans="1:13" ht="38.25" x14ac:dyDescent="0.25">
      <c r="A9" s="17"/>
      <c r="B9" s="19">
        <v>3000402</v>
      </c>
      <c r="C9" s="19" t="s">
        <v>1054</v>
      </c>
      <c r="D9" s="20">
        <v>35.860389000000012</v>
      </c>
      <c r="E9" s="21">
        <v>38.426182000000004</v>
      </c>
      <c r="F9" s="21">
        <f t="shared" si="0"/>
        <v>6.6358858381355024</v>
      </c>
      <c r="G9" s="21">
        <v>0.80147024813550161</v>
      </c>
      <c r="H9" s="21">
        <v>1.9290660500000001</v>
      </c>
      <c r="I9" s="21">
        <v>3.9053495400000005</v>
      </c>
      <c r="J9" s="22">
        <f t="shared" si="1"/>
        <v>2.0857399991898791E-2</v>
      </c>
      <c r="K9" s="22">
        <f t="shared" si="2"/>
        <v>7.1059266261100346E-2</v>
      </c>
      <c r="L9" s="23">
        <f t="shared" si="3"/>
        <v>0.17269178182041353</v>
      </c>
      <c r="M9" s="4"/>
    </row>
    <row r="10" spans="1:13" ht="38.25" x14ac:dyDescent="0.25">
      <c r="A10" s="17"/>
      <c r="B10" s="19">
        <v>3000403</v>
      </c>
      <c r="C10" s="19" t="s">
        <v>1055</v>
      </c>
      <c r="D10" s="20">
        <v>69.551507000000058</v>
      </c>
      <c r="E10" s="21">
        <v>110.12233000000009</v>
      </c>
      <c r="F10" s="21">
        <f t="shared" si="0"/>
        <v>3.8181872937198471</v>
      </c>
      <c r="G10" s="21">
        <v>0.47099901371984743</v>
      </c>
      <c r="H10" s="21">
        <v>1.8356326399999998</v>
      </c>
      <c r="I10" s="21">
        <v>1.5115556399999996</v>
      </c>
      <c r="J10" s="22">
        <f t="shared" si="1"/>
        <v>4.2770527441604901E-3</v>
      </c>
      <c r="K10" s="22">
        <f t="shared" si="2"/>
        <v>2.0946084719782498E-2</v>
      </c>
      <c r="L10" s="23">
        <f t="shared" si="3"/>
        <v>3.4672234902038884E-2</v>
      </c>
      <c r="M10" s="4"/>
    </row>
    <row r="11" spans="1:13" ht="51" x14ac:dyDescent="0.25">
      <c r="A11" s="17"/>
      <c r="B11" s="19">
        <v>3000404</v>
      </c>
      <c r="C11" s="19" t="s">
        <v>1056</v>
      </c>
      <c r="D11" s="20">
        <v>4.2533220000000007</v>
      </c>
      <c r="E11" s="21">
        <v>5.1827169999999985</v>
      </c>
      <c r="F11" s="21">
        <f t="shared" si="0"/>
        <v>0.20851260987235193</v>
      </c>
      <c r="G11" s="21">
        <v>4.5974169872351922E-2</v>
      </c>
      <c r="H11" s="21">
        <v>5.1132810000000001E-2</v>
      </c>
      <c r="I11" s="21">
        <v>0.11140563000000001</v>
      </c>
      <c r="J11" s="22">
        <f t="shared" si="1"/>
        <v>8.8706695488779217E-3</v>
      </c>
      <c r="K11" s="22">
        <f t="shared" si="2"/>
        <v>1.8736693489602451E-2</v>
      </c>
      <c r="L11" s="23">
        <f t="shared" si="3"/>
        <v>4.0232297050437439E-2</v>
      </c>
      <c r="M11" s="4"/>
    </row>
    <row r="12" spans="1:13" ht="38.25" x14ac:dyDescent="0.25">
      <c r="A12" s="17"/>
      <c r="B12" s="19">
        <v>3000405</v>
      </c>
      <c r="C12" s="19" t="s">
        <v>1057</v>
      </c>
      <c r="D12" s="20">
        <v>91.543945999999991</v>
      </c>
      <c r="E12" s="21">
        <v>89.868942000000018</v>
      </c>
      <c r="F12" s="21">
        <f t="shared" si="0"/>
        <v>5.3527739120848459</v>
      </c>
      <c r="G12" s="21">
        <v>0.70266762208484579</v>
      </c>
      <c r="H12" s="21">
        <v>1.5185113000000001</v>
      </c>
      <c r="I12" s="21">
        <v>3.13159499</v>
      </c>
      <c r="J12" s="22">
        <f t="shared" si="1"/>
        <v>7.8188037652078476E-3</v>
      </c>
      <c r="K12" s="22">
        <f t="shared" si="2"/>
        <v>2.4715756886120297E-2</v>
      </c>
      <c r="L12" s="23">
        <f t="shared" si="3"/>
        <v>5.9561999874048199E-2</v>
      </c>
      <c r="M12" s="4"/>
    </row>
    <row r="13" spans="1:13" ht="25.5" x14ac:dyDescent="0.25">
      <c r="A13" s="17"/>
      <c r="B13" s="19">
        <v>3000406</v>
      </c>
      <c r="C13" s="19" t="s">
        <v>1058</v>
      </c>
      <c r="D13" s="20">
        <v>18.773361999999992</v>
      </c>
      <c r="E13" s="21">
        <v>22.600948999999989</v>
      </c>
      <c r="F13" s="21">
        <f t="shared" si="0"/>
        <v>0.67697098996363514</v>
      </c>
      <c r="G13" s="21">
        <v>5.3036709963635076E-2</v>
      </c>
      <c r="H13" s="21">
        <v>0.21068722999999998</v>
      </c>
      <c r="I13" s="21">
        <v>0.41324705</v>
      </c>
      <c r="J13" s="22">
        <f t="shared" si="1"/>
        <v>2.346658539145197E-3</v>
      </c>
      <c r="K13" s="22">
        <f t="shared" si="2"/>
        <v>1.1668710900751788E-2</v>
      </c>
      <c r="L13" s="23">
        <f t="shared" si="3"/>
        <v>2.9953210812680275E-2</v>
      </c>
      <c r="M13" s="4"/>
    </row>
    <row r="14" spans="1:13" ht="15.75" thickBot="1" x14ac:dyDescent="0.3">
      <c r="A14" s="41" t="s">
        <v>293</v>
      </c>
      <c r="B14" s="43"/>
      <c r="C14" s="43"/>
      <c r="D14" s="44">
        <f ca="1">OFFSET(D14,-MATCH("PROYECTOS",$A$8:$A$50,0)-1,0)-(OFFSET(D14,-MATCH("PROYECTOS",$A$8:$A$50,0),0))</f>
        <v>470.19594499999994</v>
      </c>
      <c r="E14" s="45">
        <f t="shared" ref="E14:I14" ca="1" si="4">OFFSET(E14,-MATCH("PROYECTOS",$A$8:$A$50,0)-1,0)-(OFFSET(E14,-MATCH("PROYECTOS",$A$8:$A$50,0),0))</f>
        <v>740.11971499999959</v>
      </c>
      <c r="F14" s="45">
        <f t="shared" ca="1" si="4"/>
        <v>57.521825102934258</v>
      </c>
      <c r="G14" s="45">
        <f t="shared" ca="1" si="4"/>
        <v>10.413603922934271</v>
      </c>
      <c r="H14" s="45">
        <f t="shared" ca="1" si="4"/>
        <v>20.350341609999958</v>
      </c>
      <c r="I14" s="45">
        <f t="shared" ca="1" si="4"/>
        <v>26.757879570000043</v>
      </c>
      <c r="J14" s="46">
        <f t="shared" ca="1" si="1"/>
        <v>1.4070161504796933E-2</v>
      </c>
      <c r="K14" s="46">
        <f t="shared" ca="1" si="2"/>
        <v>4.1566174916627167E-2</v>
      </c>
      <c r="L14" s="47">
        <f t="shared" ca="1" si="3"/>
        <v>7.7719622835522362E-2</v>
      </c>
      <c r="M14" s="4"/>
    </row>
    <row r="15" spans="1:13" ht="15.75" thickBot="1" x14ac:dyDescent="0.3"/>
    <row r="16" spans="1:13" ht="15.75" thickBot="1" x14ac:dyDescent="0.3">
      <c r="A16" s="87" t="s">
        <v>315</v>
      </c>
      <c r="B16" s="88"/>
      <c r="C16" s="88"/>
      <c r="D16" s="89"/>
    </row>
    <row r="17" spans="1:4" ht="15.75" thickBot="1" x14ac:dyDescent="0.3">
      <c r="A17" s="1" t="s">
        <v>1086</v>
      </c>
    </row>
    <row r="18" spans="1:4" ht="45" customHeight="1" x14ac:dyDescent="0.25">
      <c r="A18" s="80" t="s">
        <v>317</v>
      </c>
      <c r="B18" s="81"/>
      <c r="C18" s="81"/>
      <c r="D18" s="92" t="s">
        <v>318</v>
      </c>
    </row>
    <row r="19" spans="1:4" ht="15.75" thickBot="1" x14ac:dyDescent="0.3">
      <c r="A19" s="90"/>
      <c r="B19" s="91"/>
      <c r="C19" s="91"/>
      <c r="D19" s="93"/>
    </row>
    <row r="20" spans="1:4" ht="38.25" x14ac:dyDescent="0.25">
      <c r="A20" s="17"/>
      <c r="B20" s="19">
        <v>3000402</v>
      </c>
      <c r="C20" s="19" t="s">
        <v>1054</v>
      </c>
      <c r="D20" s="23">
        <v>0.17269178182041353</v>
      </c>
    </row>
    <row r="21" spans="1:4" ht="38.25" x14ac:dyDescent="0.25">
      <c r="A21" s="17"/>
      <c r="B21" s="19">
        <v>3000403</v>
      </c>
      <c r="C21" s="19" t="s">
        <v>1055</v>
      </c>
      <c r="D21" s="23">
        <v>3.4672234902038884E-2</v>
      </c>
    </row>
    <row r="22" spans="1:4" ht="51" x14ac:dyDescent="0.25">
      <c r="A22" s="17"/>
      <c r="B22" s="19">
        <v>3000404</v>
      </c>
      <c r="C22" s="19" t="s">
        <v>1056</v>
      </c>
      <c r="D22" s="23">
        <v>4.0232297050437439E-2</v>
      </c>
    </row>
    <row r="23" spans="1:4" ht="38.25" x14ac:dyDescent="0.25">
      <c r="A23" s="17"/>
      <c r="B23" s="19">
        <v>3000405</v>
      </c>
      <c r="C23" s="19" t="s">
        <v>1057</v>
      </c>
      <c r="D23" s="23">
        <v>5.9561999874048199E-2</v>
      </c>
    </row>
    <row r="24" spans="1:4" ht="26.25" thickBot="1" x14ac:dyDescent="0.3">
      <c r="A24" s="24"/>
      <c r="B24" s="26">
        <v>3000406</v>
      </c>
      <c r="C24" s="26" t="s">
        <v>1058</v>
      </c>
      <c r="D24" s="30">
        <v>2.9953210812680275E-2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5"/>
  <sheetViews>
    <sheetView workbookViewId="0"/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66</v>
      </c>
      <c r="B1" s="49" t="s">
        <v>41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1053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2199.1120099999998</v>
      </c>
      <c r="I6" s="14">
        <v>2534.206357</v>
      </c>
      <c r="J6" s="14">
        <v>398.26254225387788</v>
      </c>
      <c r="K6" s="14">
        <v>115.09759379387788</v>
      </c>
      <c r="L6" s="14">
        <v>134.67896693</v>
      </c>
      <c r="M6" s="14">
        <v>148.48598153</v>
      </c>
      <c r="N6" s="15">
        <v>4.5417609136665059E-2</v>
      </c>
      <c r="O6" s="15">
        <v>9.8562044891862724E-2</v>
      </c>
      <c r="P6" s="16">
        <v>0.15715474043926797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SUM(H8:OFFSET(H6,MATCH("PROYECTOS",$A$8:$A$25,0),0))</f>
        <v>1728.9160649999999</v>
      </c>
      <c r="I7" s="38">
        <f ca="1">SUM(I8:OFFSET(I6,MATCH("PROYECTOS",$A$8:$A$25,0),0))</f>
        <v>1794.086642</v>
      </c>
      <c r="J7" s="38">
        <f ca="1">SUM(J8:OFFSET(J6,MATCH("PROYECTOS",$A$8:$A$25,0),0))</f>
        <v>340.74071715094357</v>
      </c>
      <c r="K7" s="38">
        <f ca="1">SUM(K8:OFFSET(K6,MATCH("PROYECTOS",$A$8:$A$25,0),0))</f>
        <v>104.68398987094361</v>
      </c>
      <c r="L7" s="38">
        <f ca="1">SUM(L8:OFFSET(L6,MATCH("PROYECTOS",$A$8:$A$25,0),0))</f>
        <v>114.32862532000001</v>
      </c>
      <c r="M7" s="38">
        <f ca="1">SUM(M8:OFFSET(M6,MATCH("PROYECTOS",$A$8:$A$25,0),0))</f>
        <v>121.72810196000002</v>
      </c>
      <c r="N7" s="39">
        <f ca="1">IFERROR(K7/I7,0)</f>
        <v>5.8349461737391167E-2</v>
      </c>
      <c r="O7" s="39">
        <f ca="1">IFERROR(SUM(K7,L7)/I7,0)</f>
        <v>0.12207471482357964</v>
      </c>
      <c r="P7" s="40">
        <f ca="1">IFERROR(SUM(K7,L7,M7)/I7,0)</f>
        <v>0.18992433764017938</v>
      </c>
      <c r="Q7" s="64"/>
      <c r="R7" s="38"/>
      <c r="S7" s="40"/>
    </row>
    <row r="8" spans="1:19" ht="25.5" x14ac:dyDescent="0.25">
      <c r="A8" s="17"/>
      <c r="B8" s="19">
        <v>5001353</v>
      </c>
      <c r="C8" s="19" t="s">
        <v>1059</v>
      </c>
      <c r="D8" s="68">
        <v>3000001</v>
      </c>
      <c r="E8" s="19" t="s">
        <v>275</v>
      </c>
      <c r="F8" s="69">
        <v>3</v>
      </c>
      <c r="G8" s="19" t="s">
        <v>1076</v>
      </c>
      <c r="H8" s="20">
        <v>1109.9254689999998</v>
      </c>
      <c r="I8" s="21">
        <v>1117.4631219999999</v>
      </c>
      <c r="J8" s="21">
        <f t="shared" ref="J8:J24" si="0">SUM(K8,L8,M8)</f>
        <v>257.22811505263388</v>
      </c>
      <c r="K8" s="21">
        <v>83.229306622633885</v>
      </c>
      <c r="L8" s="21">
        <v>85.710540540000011</v>
      </c>
      <c r="M8" s="21">
        <v>88.28826789</v>
      </c>
      <c r="N8" s="22">
        <f t="shared" ref="N8:N25" si="1">IFERROR(K8/I8,0)</f>
        <v>7.4480584624280685E-2</v>
      </c>
      <c r="O8" s="22">
        <f t="shared" ref="O8:O25" si="2">IFERROR(SUM(K8,L8)/I8,0)</f>
        <v>0.15118158607352586</v>
      </c>
      <c r="P8" s="23">
        <f t="shared" ref="P8:P25" si="3">IFERROR(SUM(K8,L8,M8)/I8,0)</f>
        <v>0.23018935478806243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5001549</v>
      </c>
      <c r="C9" s="19" t="s">
        <v>1060</v>
      </c>
      <c r="D9" s="68">
        <v>3000001</v>
      </c>
      <c r="E9" s="19" t="s">
        <v>275</v>
      </c>
      <c r="F9" s="69">
        <v>1</v>
      </c>
      <c r="G9" s="19" t="s">
        <v>531</v>
      </c>
      <c r="H9" s="20">
        <v>285.20943899999992</v>
      </c>
      <c r="I9" s="21">
        <v>297.10535699999997</v>
      </c>
      <c r="J9" s="21">
        <f t="shared" si="0"/>
        <v>57.960978777711709</v>
      </c>
      <c r="K9" s="21">
        <v>17.339826977711709</v>
      </c>
      <c r="L9" s="21">
        <v>19.314864879999998</v>
      </c>
      <c r="M9" s="21">
        <v>21.306286919999998</v>
      </c>
      <c r="N9" s="22">
        <f t="shared" si="1"/>
        <v>5.836255243863446E-2</v>
      </c>
      <c r="O9" s="22">
        <f t="shared" si="2"/>
        <v>0.12337270599167188</v>
      </c>
      <c r="P9" s="23">
        <f t="shared" si="3"/>
        <v>0.19508560654364679</v>
      </c>
      <c r="Q9" s="70">
        <v>0</v>
      </c>
      <c r="R9" s="21">
        <v>0</v>
      </c>
      <c r="S9" s="23">
        <f t="shared" ref="S9:S24" si="4">IFERROR(R9/Q9,0)</f>
        <v>0</v>
      </c>
    </row>
    <row r="10" spans="1:19" x14ac:dyDescent="0.25">
      <c r="A10" s="17"/>
      <c r="B10" s="19">
        <v>5001550</v>
      </c>
      <c r="C10" s="19" t="s">
        <v>1061</v>
      </c>
      <c r="D10" s="68">
        <v>3000001</v>
      </c>
      <c r="E10" s="19" t="s">
        <v>275</v>
      </c>
      <c r="F10" s="69">
        <v>101</v>
      </c>
      <c r="G10" s="19" t="s">
        <v>1077</v>
      </c>
      <c r="H10" s="20">
        <v>73.596050999999989</v>
      </c>
      <c r="I10" s="21">
        <v>72.590039999999988</v>
      </c>
      <c r="J10" s="21">
        <f t="shared" si="0"/>
        <v>4.7290297774508119</v>
      </c>
      <c r="K10" s="21">
        <v>0.98809151745081181</v>
      </c>
      <c r="L10" s="21">
        <v>2.2624003500000001</v>
      </c>
      <c r="M10" s="21">
        <v>1.4785379099999996</v>
      </c>
      <c r="N10" s="22">
        <f t="shared" si="1"/>
        <v>1.361194342158803E-2</v>
      </c>
      <c r="O10" s="22">
        <f t="shared" si="2"/>
        <v>4.4778758455716688E-2</v>
      </c>
      <c r="P10" s="23">
        <f t="shared" si="3"/>
        <v>6.5147088739044817E-2</v>
      </c>
      <c r="Q10" s="70">
        <v>200</v>
      </c>
      <c r="R10" s="21">
        <v>0</v>
      </c>
      <c r="S10" s="23">
        <f t="shared" si="4"/>
        <v>0</v>
      </c>
    </row>
    <row r="11" spans="1:19" x14ac:dyDescent="0.25">
      <c r="A11" s="17"/>
      <c r="B11" s="19">
        <v>5001551</v>
      </c>
      <c r="C11" s="19" t="s">
        <v>1062</v>
      </c>
      <c r="D11" s="68">
        <v>3000001</v>
      </c>
      <c r="E11" s="19" t="s">
        <v>275</v>
      </c>
      <c r="F11" s="69">
        <v>6</v>
      </c>
      <c r="G11" s="19" t="s">
        <v>634</v>
      </c>
      <c r="H11" s="20">
        <v>16.061502999999998</v>
      </c>
      <c r="I11" s="21">
        <v>16.129455000000004</v>
      </c>
      <c r="J11" s="21">
        <f t="shared" si="0"/>
        <v>1.2852287304532839</v>
      </c>
      <c r="K11" s="21">
        <v>0.35703144045328372</v>
      </c>
      <c r="L11" s="21">
        <v>0.44210217000000007</v>
      </c>
      <c r="M11" s="21">
        <v>0.48609512000000005</v>
      </c>
      <c r="N11" s="22">
        <f t="shared" si="1"/>
        <v>2.2135369140078423E-2</v>
      </c>
      <c r="O11" s="22">
        <f t="shared" si="2"/>
        <v>4.9544985274039555E-2</v>
      </c>
      <c r="P11" s="23">
        <f t="shared" si="3"/>
        <v>7.9682092820450759E-2</v>
      </c>
      <c r="Q11" s="70">
        <v>0</v>
      </c>
      <c r="R11" s="21">
        <v>0</v>
      </c>
      <c r="S11" s="23">
        <f t="shared" si="4"/>
        <v>0</v>
      </c>
    </row>
    <row r="12" spans="1:19" x14ac:dyDescent="0.25">
      <c r="A12" s="17"/>
      <c r="B12" s="19">
        <v>5001552</v>
      </c>
      <c r="C12" s="19" t="s">
        <v>1063</v>
      </c>
      <c r="D12" s="68">
        <v>3000001</v>
      </c>
      <c r="E12" s="19" t="s">
        <v>275</v>
      </c>
      <c r="F12" s="69">
        <v>3</v>
      </c>
      <c r="G12" s="19" t="s">
        <v>1076</v>
      </c>
      <c r="H12" s="20">
        <v>2.6620039999999996</v>
      </c>
      <c r="I12" s="21">
        <v>2.6784539999999999</v>
      </c>
      <c r="J12" s="21">
        <f t="shared" si="0"/>
        <v>0.15952561044628813</v>
      </c>
      <c r="K12" s="21">
        <v>4.6529990446288139E-2</v>
      </c>
      <c r="L12" s="21">
        <v>4.1941550000000001E-2</v>
      </c>
      <c r="M12" s="21">
        <v>7.1054069999999997E-2</v>
      </c>
      <c r="N12" s="22">
        <f t="shared" si="1"/>
        <v>1.7371958019920499E-2</v>
      </c>
      <c r="O12" s="22">
        <f t="shared" si="2"/>
        <v>3.3030823171235395E-2</v>
      </c>
      <c r="P12" s="23">
        <f t="shared" si="3"/>
        <v>5.9558838959447552E-2</v>
      </c>
      <c r="Q12" s="70">
        <v>0</v>
      </c>
      <c r="R12" s="21">
        <v>0</v>
      </c>
      <c r="S12" s="23">
        <f t="shared" si="4"/>
        <v>0</v>
      </c>
    </row>
    <row r="13" spans="1:19" x14ac:dyDescent="0.25">
      <c r="A13" s="17"/>
      <c r="B13" s="19">
        <v>5001553</v>
      </c>
      <c r="C13" s="19" t="s">
        <v>1064</v>
      </c>
      <c r="D13" s="68">
        <v>3000001</v>
      </c>
      <c r="E13" s="19" t="s">
        <v>275</v>
      </c>
      <c r="F13" s="69">
        <v>152</v>
      </c>
      <c r="G13" s="19" t="s">
        <v>1078</v>
      </c>
      <c r="H13" s="20">
        <v>21.479073</v>
      </c>
      <c r="I13" s="21">
        <v>21.919093999999998</v>
      </c>
      <c r="J13" s="21">
        <f t="shared" si="0"/>
        <v>2.6855085584714455</v>
      </c>
      <c r="K13" s="21">
        <v>0.64905555847144569</v>
      </c>
      <c r="L13" s="21">
        <v>1.0117458000000001</v>
      </c>
      <c r="M13" s="21">
        <v>1.0247071999999999</v>
      </c>
      <c r="N13" s="22">
        <f t="shared" si="1"/>
        <v>2.9611422738159057E-2</v>
      </c>
      <c r="O13" s="22">
        <f t="shared" si="2"/>
        <v>7.5769617050387483E-2</v>
      </c>
      <c r="P13" s="23">
        <f t="shared" si="3"/>
        <v>0.12251914054802839</v>
      </c>
      <c r="Q13" s="70">
        <v>0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5003195</v>
      </c>
      <c r="C14" s="19" t="s">
        <v>1065</v>
      </c>
      <c r="D14" s="68">
        <v>3000402</v>
      </c>
      <c r="E14" s="19" t="s">
        <v>1054</v>
      </c>
      <c r="F14" s="69">
        <v>3</v>
      </c>
      <c r="G14" s="19" t="s">
        <v>1076</v>
      </c>
      <c r="H14" s="20">
        <v>29.904520000000002</v>
      </c>
      <c r="I14" s="21">
        <v>32.379108000000002</v>
      </c>
      <c r="J14" s="21">
        <f t="shared" si="0"/>
        <v>6.2074391361495103</v>
      </c>
      <c r="K14" s="21">
        <v>0.67936844614951042</v>
      </c>
      <c r="L14" s="21">
        <v>1.8077649100000002</v>
      </c>
      <c r="M14" s="21">
        <v>3.7203057799999995</v>
      </c>
      <c r="N14" s="22">
        <f t="shared" si="1"/>
        <v>2.0981691223535569E-2</v>
      </c>
      <c r="O14" s="22">
        <f t="shared" si="2"/>
        <v>7.6812905289099093E-2</v>
      </c>
      <c r="P14" s="23">
        <f t="shared" si="3"/>
        <v>0.19171124591046515</v>
      </c>
      <c r="Q14" s="70">
        <v>0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5003196</v>
      </c>
      <c r="C15" s="19" t="s">
        <v>1066</v>
      </c>
      <c r="D15" s="68">
        <v>3000402</v>
      </c>
      <c r="E15" s="19" t="s">
        <v>1054</v>
      </c>
      <c r="F15" s="69">
        <v>3</v>
      </c>
      <c r="G15" s="19" t="s">
        <v>1076</v>
      </c>
      <c r="H15" s="20">
        <v>5.9558690000000007</v>
      </c>
      <c r="I15" s="21">
        <v>6.0470740000000003</v>
      </c>
      <c r="J15" s="21">
        <f t="shared" si="0"/>
        <v>0.42844670198599122</v>
      </c>
      <c r="K15" s="21">
        <v>0.12210180198599119</v>
      </c>
      <c r="L15" s="21">
        <v>0.12130114000000003</v>
      </c>
      <c r="M15" s="21">
        <v>0.18504375999999997</v>
      </c>
      <c r="N15" s="22">
        <f t="shared" si="1"/>
        <v>2.0191881558914472E-2</v>
      </c>
      <c r="O15" s="22">
        <f t="shared" si="2"/>
        <v>4.0251358257893187E-2</v>
      </c>
      <c r="P15" s="23">
        <f t="shared" si="3"/>
        <v>7.0851903248743311E-2</v>
      </c>
      <c r="Q15" s="70">
        <v>0</v>
      </c>
      <c r="R15" s="21">
        <v>0</v>
      </c>
      <c r="S15" s="23">
        <f t="shared" si="4"/>
        <v>0</v>
      </c>
    </row>
    <row r="16" spans="1:19" ht="51" x14ac:dyDescent="0.25">
      <c r="A16" s="17"/>
      <c r="B16" s="19">
        <v>5003197</v>
      </c>
      <c r="C16" s="19" t="s">
        <v>1067</v>
      </c>
      <c r="D16" s="68">
        <v>3000403</v>
      </c>
      <c r="E16" s="19" t="s">
        <v>1055</v>
      </c>
      <c r="F16" s="69">
        <v>240</v>
      </c>
      <c r="G16" s="19" t="s">
        <v>1079</v>
      </c>
      <c r="H16" s="20">
        <v>6.5882830000000014</v>
      </c>
      <c r="I16" s="21">
        <v>8.2971649999999997</v>
      </c>
      <c r="J16" s="21">
        <f t="shared" si="0"/>
        <v>0.37315645958020238</v>
      </c>
      <c r="K16" s="21">
        <v>2.2796239580202382E-2</v>
      </c>
      <c r="L16" s="21">
        <v>0.16467206000000001</v>
      </c>
      <c r="M16" s="21">
        <v>0.18568815999999999</v>
      </c>
      <c r="N16" s="22">
        <f t="shared" si="1"/>
        <v>2.7474733333858474E-3</v>
      </c>
      <c r="O16" s="22">
        <f t="shared" si="2"/>
        <v>2.2594259554944658E-2</v>
      </c>
      <c r="P16" s="23">
        <f t="shared" si="3"/>
        <v>4.4973971179336845E-2</v>
      </c>
      <c r="Q16" s="70">
        <v>0</v>
      </c>
      <c r="R16" s="21">
        <v>0</v>
      </c>
      <c r="S16" s="23">
        <f t="shared" si="4"/>
        <v>0</v>
      </c>
    </row>
    <row r="17" spans="1:19" ht="38.25" x14ac:dyDescent="0.25">
      <c r="A17" s="17"/>
      <c r="B17" s="19">
        <v>5003198</v>
      </c>
      <c r="C17" s="19" t="s">
        <v>1068</v>
      </c>
      <c r="D17" s="68">
        <v>3000403</v>
      </c>
      <c r="E17" s="19" t="s">
        <v>1055</v>
      </c>
      <c r="F17" s="69">
        <v>240</v>
      </c>
      <c r="G17" s="19" t="s">
        <v>1079</v>
      </c>
      <c r="H17" s="20">
        <v>4.5880889999999992</v>
      </c>
      <c r="I17" s="21">
        <v>5.5674869999999999</v>
      </c>
      <c r="J17" s="21">
        <f t="shared" si="0"/>
        <v>0.32799349427423413</v>
      </c>
      <c r="K17" s="21">
        <v>0.1497716742742341</v>
      </c>
      <c r="L17" s="21">
        <v>8.5519860000000003E-2</v>
      </c>
      <c r="M17" s="21">
        <v>9.2701960000000014E-2</v>
      </c>
      <c r="N17" s="22">
        <f t="shared" si="1"/>
        <v>2.6901126895174449E-2</v>
      </c>
      <c r="O17" s="22">
        <f t="shared" si="2"/>
        <v>4.2261712380151785E-2</v>
      </c>
      <c r="P17" s="23">
        <f t="shared" si="3"/>
        <v>5.8912305367616331E-2</v>
      </c>
      <c r="Q17" s="70">
        <v>0</v>
      </c>
      <c r="R17" s="21">
        <v>0</v>
      </c>
      <c r="S17" s="23">
        <f t="shared" si="4"/>
        <v>0</v>
      </c>
    </row>
    <row r="18" spans="1:19" ht="51" x14ac:dyDescent="0.25">
      <c r="A18" s="17"/>
      <c r="B18" s="19">
        <v>5003199</v>
      </c>
      <c r="C18" s="19" t="s">
        <v>1069</v>
      </c>
      <c r="D18" s="68">
        <v>3000403</v>
      </c>
      <c r="E18" s="19" t="s">
        <v>1055</v>
      </c>
      <c r="F18" s="69">
        <v>66</v>
      </c>
      <c r="G18" s="19" t="s">
        <v>573</v>
      </c>
      <c r="H18" s="20">
        <v>58.375135</v>
      </c>
      <c r="I18" s="21">
        <v>96.257678000000027</v>
      </c>
      <c r="J18" s="21">
        <f t="shared" si="0"/>
        <v>3.1170373398654108</v>
      </c>
      <c r="K18" s="21">
        <v>0.29843109986541094</v>
      </c>
      <c r="L18" s="21">
        <v>1.58544072</v>
      </c>
      <c r="M18" s="21">
        <v>1.2331655199999998</v>
      </c>
      <c r="N18" s="22">
        <f t="shared" si="1"/>
        <v>3.1003355375496472E-3</v>
      </c>
      <c r="O18" s="22">
        <f t="shared" si="2"/>
        <v>1.9571133015128521E-2</v>
      </c>
      <c r="P18" s="23">
        <f t="shared" si="3"/>
        <v>3.2382220355091154E-2</v>
      </c>
      <c r="Q18" s="70">
        <v>0</v>
      </c>
      <c r="R18" s="21">
        <v>0</v>
      </c>
      <c r="S18" s="23">
        <f t="shared" si="4"/>
        <v>0</v>
      </c>
    </row>
    <row r="19" spans="1:19" ht="51" x14ac:dyDescent="0.25">
      <c r="A19" s="17"/>
      <c r="B19" s="19">
        <v>5003200</v>
      </c>
      <c r="C19" s="19" t="s">
        <v>1070</v>
      </c>
      <c r="D19" s="68">
        <v>3000404</v>
      </c>
      <c r="E19" s="19" t="s">
        <v>1056</v>
      </c>
      <c r="F19" s="69">
        <v>27</v>
      </c>
      <c r="G19" s="19" t="s">
        <v>1080</v>
      </c>
      <c r="H19" s="20">
        <v>4.2533220000000007</v>
      </c>
      <c r="I19" s="21">
        <v>5.1827169999999994</v>
      </c>
      <c r="J19" s="21">
        <f t="shared" si="0"/>
        <v>0.2085126098723519</v>
      </c>
      <c r="K19" s="21">
        <v>4.5974169872351922E-2</v>
      </c>
      <c r="L19" s="21">
        <v>5.1132810000000001E-2</v>
      </c>
      <c r="M19" s="21">
        <v>0.11140562999999998</v>
      </c>
      <c r="N19" s="22">
        <f t="shared" si="1"/>
        <v>8.87066954887792E-3</v>
      </c>
      <c r="O19" s="22">
        <f t="shared" si="2"/>
        <v>1.8736693489602448E-2</v>
      </c>
      <c r="P19" s="23">
        <f t="shared" si="3"/>
        <v>4.0232297050437432E-2</v>
      </c>
      <c r="Q19" s="70">
        <v>0</v>
      </c>
      <c r="R19" s="21">
        <v>0</v>
      </c>
      <c r="S19" s="23">
        <f t="shared" si="4"/>
        <v>0</v>
      </c>
    </row>
    <row r="20" spans="1:19" ht="38.25" x14ac:dyDescent="0.25">
      <c r="A20" s="17"/>
      <c r="B20" s="19">
        <v>5003201</v>
      </c>
      <c r="C20" s="19" t="s">
        <v>1071</v>
      </c>
      <c r="D20" s="68">
        <v>3000405</v>
      </c>
      <c r="E20" s="19" t="s">
        <v>1057</v>
      </c>
      <c r="F20" s="69">
        <v>7</v>
      </c>
      <c r="G20" s="19" t="s">
        <v>1081</v>
      </c>
      <c r="H20" s="20">
        <v>26.083456000000002</v>
      </c>
      <c r="I20" s="21">
        <v>27.214964000000005</v>
      </c>
      <c r="J20" s="21">
        <f t="shared" si="0"/>
        <v>1.2326796807750713</v>
      </c>
      <c r="K20" s="21">
        <v>9.8827480775071308E-2</v>
      </c>
      <c r="L20" s="21">
        <v>0.48879307000000005</v>
      </c>
      <c r="M20" s="21">
        <v>0.64505912999999993</v>
      </c>
      <c r="N20" s="22">
        <f t="shared" si="1"/>
        <v>3.6313654787517372E-3</v>
      </c>
      <c r="O20" s="22">
        <f t="shared" si="2"/>
        <v>2.1591818044479915E-2</v>
      </c>
      <c r="P20" s="23">
        <f t="shared" si="3"/>
        <v>4.5294187446842521E-2</v>
      </c>
      <c r="Q20" s="70">
        <v>0</v>
      </c>
      <c r="R20" s="21">
        <v>0</v>
      </c>
      <c r="S20" s="23">
        <f t="shared" si="4"/>
        <v>0</v>
      </c>
    </row>
    <row r="21" spans="1:19" ht="38.25" x14ac:dyDescent="0.25">
      <c r="A21" s="17"/>
      <c r="B21" s="19">
        <v>5003202</v>
      </c>
      <c r="C21" s="19" t="s">
        <v>1072</v>
      </c>
      <c r="D21" s="68">
        <v>3000405</v>
      </c>
      <c r="E21" s="19" t="s">
        <v>1057</v>
      </c>
      <c r="F21" s="69">
        <v>542</v>
      </c>
      <c r="G21" s="19" t="s">
        <v>1082</v>
      </c>
      <c r="H21" s="20">
        <v>42.579073999999977</v>
      </c>
      <c r="I21" s="21">
        <v>41.563303999999988</v>
      </c>
      <c r="J21" s="21">
        <f t="shared" si="0"/>
        <v>2.5734758298178462</v>
      </c>
      <c r="K21" s="21">
        <v>0.17079940981784603</v>
      </c>
      <c r="L21" s="21">
        <v>0.56885356000000009</v>
      </c>
      <c r="M21" s="21">
        <v>1.8338228600000002</v>
      </c>
      <c r="N21" s="22">
        <f t="shared" si="1"/>
        <v>4.1093799910095234E-3</v>
      </c>
      <c r="O21" s="22">
        <f t="shared" si="2"/>
        <v>1.7795817431112942E-2</v>
      </c>
      <c r="P21" s="23">
        <f t="shared" si="3"/>
        <v>6.1917017709127428E-2</v>
      </c>
      <c r="Q21" s="70">
        <v>0</v>
      </c>
      <c r="R21" s="21">
        <v>0</v>
      </c>
      <c r="S21" s="23">
        <f t="shared" si="4"/>
        <v>0</v>
      </c>
    </row>
    <row r="22" spans="1:19" ht="38.25" x14ac:dyDescent="0.25">
      <c r="A22" s="17"/>
      <c r="B22" s="19">
        <v>5003203</v>
      </c>
      <c r="C22" s="19" t="s">
        <v>1073</v>
      </c>
      <c r="D22" s="68">
        <v>3000405</v>
      </c>
      <c r="E22" s="19" t="s">
        <v>1057</v>
      </c>
      <c r="F22" s="69">
        <v>543</v>
      </c>
      <c r="G22" s="19" t="s">
        <v>1083</v>
      </c>
      <c r="H22" s="20">
        <v>22.881415999999998</v>
      </c>
      <c r="I22" s="21">
        <v>21.090673999999996</v>
      </c>
      <c r="J22" s="21">
        <f t="shared" si="0"/>
        <v>1.5466184014919286</v>
      </c>
      <c r="K22" s="21">
        <v>0.43304073149192845</v>
      </c>
      <c r="L22" s="21">
        <v>0.46086467000000003</v>
      </c>
      <c r="M22" s="21">
        <v>0.65271299999999999</v>
      </c>
      <c r="N22" s="22">
        <f t="shared" si="1"/>
        <v>2.053233251303057E-2</v>
      </c>
      <c r="O22" s="22">
        <f t="shared" si="2"/>
        <v>4.23839181949296E-2</v>
      </c>
      <c r="P22" s="23">
        <f t="shared" si="3"/>
        <v>7.3331862295720321E-2</v>
      </c>
      <c r="Q22" s="70">
        <v>0</v>
      </c>
      <c r="R22" s="21">
        <v>0</v>
      </c>
      <c r="S22" s="23">
        <f t="shared" si="4"/>
        <v>0</v>
      </c>
    </row>
    <row r="23" spans="1:19" ht="25.5" x14ac:dyDescent="0.25">
      <c r="A23" s="17"/>
      <c r="B23" s="19">
        <v>5003204</v>
      </c>
      <c r="C23" s="19" t="s">
        <v>1074</v>
      </c>
      <c r="D23" s="68">
        <v>3000406</v>
      </c>
      <c r="E23" s="19" t="s">
        <v>1058</v>
      </c>
      <c r="F23" s="69">
        <v>544</v>
      </c>
      <c r="G23" s="19" t="s">
        <v>1084</v>
      </c>
      <c r="H23" s="20">
        <v>15.982549000000001</v>
      </c>
      <c r="I23" s="21">
        <v>19.639934999999998</v>
      </c>
      <c r="J23" s="21">
        <f t="shared" si="0"/>
        <v>0.63485208996363507</v>
      </c>
      <c r="K23" s="21">
        <v>5.3036709963635076E-2</v>
      </c>
      <c r="L23" s="21">
        <v>0.19019873000000001</v>
      </c>
      <c r="M23" s="21">
        <v>0.39161665000000001</v>
      </c>
      <c r="N23" s="22">
        <f t="shared" si="1"/>
        <v>2.7004524181793413E-3</v>
      </c>
      <c r="O23" s="22">
        <f t="shared" si="2"/>
        <v>1.2384737524010906E-2</v>
      </c>
      <c r="P23" s="23">
        <f t="shared" si="3"/>
        <v>3.2324551479606993E-2</v>
      </c>
      <c r="Q23" s="70">
        <v>0</v>
      </c>
      <c r="R23" s="21">
        <v>0</v>
      </c>
      <c r="S23" s="23">
        <f t="shared" si="4"/>
        <v>0</v>
      </c>
    </row>
    <row r="24" spans="1:19" ht="63.75" x14ac:dyDescent="0.25">
      <c r="A24" s="17"/>
      <c r="B24" s="19">
        <v>5003205</v>
      </c>
      <c r="C24" s="19" t="s">
        <v>1075</v>
      </c>
      <c r="D24" s="68">
        <v>3000406</v>
      </c>
      <c r="E24" s="19" t="s">
        <v>1058</v>
      </c>
      <c r="F24" s="69">
        <v>86</v>
      </c>
      <c r="G24" s="19" t="s">
        <v>500</v>
      </c>
      <c r="H24" s="20">
        <v>2.790813</v>
      </c>
      <c r="I24" s="21">
        <v>2.9610140000000005</v>
      </c>
      <c r="J24" s="21">
        <f t="shared" si="0"/>
        <v>4.2118900000000001E-2</v>
      </c>
      <c r="K24" s="21">
        <v>0</v>
      </c>
      <c r="L24" s="21">
        <v>2.04885E-2</v>
      </c>
      <c r="M24" s="21">
        <v>2.1630400000000001E-2</v>
      </c>
      <c r="N24" s="22">
        <f t="shared" si="1"/>
        <v>0</v>
      </c>
      <c r="O24" s="22">
        <f t="shared" si="2"/>
        <v>6.9194201716033755E-3</v>
      </c>
      <c r="P24" s="23">
        <f t="shared" si="3"/>
        <v>1.4224485260792416E-2</v>
      </c>
      <c r="Q24" s="70">
        <v>0</v>
      </c>
      <c r="R24" s="21">
        <v>0</v>
      </c>
      <c r="S24" s="23">
        <f t="shared" si="4"/>
        <v>0</v>
      </c>
    </row>
    <row r="25" spans="1:19" ht="15.75" thickBot="1" x14ac:dyDescent="0.3">
      <c r="A25" s="41" t="s">
        <v>293</v>
      </c>
      <c r="B25" s="43"/>
      <c r="C25" s="43"/>
      <c r="D25" s="65"/>
      <c r="E25" s="43"/>
      <c r="F25" s="66"/>
      <c r="G25" s="43"/>
      <c r="H25" s="44">
        <f t="shared" ref="H25:M25" ca="1" si="5">OFFSET(H25,-MATCH("PROYECTOS",$A$8:$A$25,0)-1,0)-(OFFSET(H25,-MATCH("PROYECTOS",$A$8:$A$25,0),0))</f>
        <v>470.19594499999994</v>
      </c>
      <c r="I25" s="45">
        <f t="shared" ca="1" si="5"/>
        <v>740.11971500000004</v>
      </c>
      <c r="J25" s="45">
        <f t="shared" ca="1" si="5"/>
        <v>57.521825102934315</v>
      </c>
      <c r="K25" s="45">
        <f t="shared" ca="1" si="5"/>
        <v>10.413603922934271</v>
      </c>
      <c r="L25" s="45">
        <f t="shared" ca="1" si="5"/>
        <v>20.350341609999987</v>
      </c>
      <c r="M25" s="45">
        <f t="shared" ca="1" si="5"/>
        <v>26.757879569999986</v>
      </c>
      <c r="N25" s="46">
        <f t="shared" ca="1" si="1"/>
        <v>1.4070161504796924E-2</v>
      </c>
      <c r="O25" s="46">
        <f t="shared" ca="1" si="2"/>
        <v>4.1566174916627181E-2</v>
      </c>
      <c r="P25" s="47">
        <f t="shared" ca="1" si="3"/>
        <v>7.7719622835522278E-2</v>
      </c>
      <c r="Q25" s="67"/>
      <c r="R25" s="45"/>
      <c r="S25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67</v>
      </c>
      <c r="B1" s="50" t="s">
        <v>42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1087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44.999913999999997</v>
      </c>
      <c r="E6" s="14">
        <v>46.487676999999998</v>
      </c>
      <c r="F6" s="14">
        <v>11.782429040869472</v>
      </c>
      <c r="G6" s="14">
        <v>3.9843234008694708</v>
      </c>
      <c r="H6" s="14">
        <v>3.9236659000000005</v>
      </c>
      <c r="I6" s="14">
        <v>3.8744397400000001</v>
      </c>
      <c r="J6" s="15">
        <v>8.5707087512018956E-2</v>
      </c>
      <c r="K6" s="15">
        <v>0.17010936685155234</v>
      </c>
      <c r="L6" s="16">
        <v>0.25345273847237992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44.999913999999997</v>
      </c>
      <c r="E7" s="38">
        <f ca="1">SUM(E8:OFFSET(E6,MATCH("GOBIERNOS REGIONALES",$A$8:$A$50,0),0))</f>
        <v>46.487676999999991</v>
      </c>
      <c r="F7" s="38">
        <f ca="1">SUM(F8:OFFSET(F6,MATCH("GOBIERNOS REGIONALES",$A$8:$A$50,0),0))</f>
        <v>11.78242904086947</v>
      </c>
      <c r="G7" s="38">
        <f ca="1">SUM(G8:OFFSET(G6,MATCH("GOBIERNOS REGIONALES",$A$8:$A$50,0),0))</f>
        <v>3.9843234008694708</v>
      </c>
      <c r="H7" s="38">
        <f ca="1">SUM(H8:OFFSET(H6,MATCH("GOBIERNOS REGIONALES",$A$8:$A$50,0),0))</f>
        <v>3.9236659</v>
      </c>
      <c r="I7" s="38">
        <f ca="1">SUM(I8:OFFSET(I6,MATCH("GOBIERNOS REGIONALES",$A$8:$A$50,0),0))</f>
        <v>3.8744397400000001</v>
      </c>
      <c r="J7" s="39">
        <f ca="1">IFERROR(G7/E7,0)</f>
        <v>8.570708751201897E-2</v>
      </c>
      <c r="K7" s="39">
        <f ca="1">IFERROR(SUM(G7,H7)/E7,0)</f>
        <v>0.17010936685155234</v>
      </c>
      <c r="L7" s="40">
        <f ca="1">IFERROR(SUM(G7,H7,I7)/E7,0)</f>
        <v>0.25345273847237992</v>
      </c>
      <c r="M7" s="4"/>
    </row>
    <row r="8" spans="1:13" x14ac:dyDescent="0.25">
      <c r="A8" s="17"/>
      <c r="B8" s="18">
        <v>4</v>
      </c>
      <c r="C8" s="19" t="s">
        <v>103</v>
      </c>
      <c r="D8" s="20">
        <v>44.999913999999997</v>
      </c>
      <c r="E8" s="21">
        <v>46.487676999999991</v>
      </c>
      <c r="F8" s="21">
        <f t="shared" ref="F8:F10" si="0">SUM(G8,H8,I8)</f>
        <v>11.78242904086947</v>
      </c>
      <c r="G8" s="21">
        <v>3.9843234008694708</v>
      </c>
      <c r="H8" s="21">
        <v>3.9236659</v>
      </c>
      <c r="I8" s="21">
        <v>3.8744397400000001</v>
      </c>
      <c r="J8" s="22">
        <f t="shared" ref="J8:J10" si="1">IFERROR(G8/E8,0)</f>
        <v>8.570708751201897E-2</v>
      </c>
      <c r="K8" s="22">
        <f t="shared" ref="K8:K10" si="2">IFERROR(SUM(G8,H8)/E8,0)</f>
        <v>0.17010936685155234</v>
      </c>
      <c r="L8" s="23">
        <f t="shared" ref="L8:L10" si="3">IFERROR(SUM(G8,H8,I8)/E8,0)</f>
        <v>0.25345273847237992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16</v>
      </c>
      <c r="B1" s="51" t="s">
        <v>357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359</v>
      </c>
      <c r="N2" s="72" t="s">
        <v>397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508.64130799999981</v>
      </c>
      <c r="E6" s="14">
        <f ca="1">SUM(E7:OFFSET(E7,50,0))</f>
        <v>534.97331699999995</v>
      </c>
      <c r="F6" s="14">
        <f ca="1">SUM(F7:OFFSET(F7,50,0))</f>
        <v>108.77618150513675</v>
      </c>
      <c r="G6" s="14">
        <f ca="1">SUM(G7:OFFSET(G7,50,0))</f>
        <v>30.001705115136758</v>
      </c>
      <c r="H6" s="14">
        <f ca="1">SUM(H7:OFFSET(H7,50,0))</f>
        <v>31.400256910000007</v>
      </c>
      <c r="I6" s="14">
        <f ca="1">SUM(I7:OFFSET(I7,50,0))</f>
        <v>47.374219479999979</v>
      </c>
      <c r="J6" s="15">
        <f ca="1">IFERROR(G6/E6,0)</f>
        <v>5.6080750500565171E-2</v>
      </c>
      <c r="K6" s="15">
        <f ca="1">IFERROR(SUM(G6,H6)/E6,0)</f>
        <v>0.11477574689045056</v>
      </c>
      <c r="L6" s="16">
        <f ca="1">IFERROR(SUM(G6,H6,I6)/E6,0)</f>
        <v>0.2033301064717154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3.8778999999999968</v>
      </c>
      <c r="E7" s="21">
        <v>3.8475759999999974</v>
      </c>
      <c r="F7" s="21">
        <f t="shared" ref="F7:F31" si="0">SUM(G7,H7,I7)</f>
        <v>0.61761148936585519</v>
      </c>
      <c r="G7" s="21">
        <v>0.13978418936585513</v>
      </c>
      <c r="H7" s="21">
        <v>0.25354744000000001</v>
      </c>
      <c r="I7" s="21">
        <v>0.22427986000000003</v>
      </c>
      <c r="J7" s="22">
        <f t="shared" ref="J7:J31" si="1">IFERROR(G7/E7,0)</f>
        <v>3.6330455685827968E-2</v>
      </c>
      <c r="K7" s="22">
        <f t="shared" ref="K7:K31" si="2">IFERROR(SUM(G7,H7)/E7,0)</f>
        <v>0.1022284236531924</v>
      </c>
      <c r="L7" s="23">
        <f t="shared" ref="L7:L31" si="3">IFERROR(SUM(G7,H7,I7)/E7,0)</f>
        <v>0.16051963349544118</v>
      </c>
      <c r="M7" s="4"/>
      <c r="N7" t="s">
        <v>268</v>
      </c>
      <c r="O7" s="5">
        <v>6.9703461284693269</v>
      </c>
      <c r="P7" s="71">
        <v>0.36468772422508233</v>
      </c>
    </row>
    <row r="8" spans="1:16" x14ac:dyDescent="0.25">
      <c r="A8" s="17"/>
      <c r="B8" s="55">
        <v>2</v>
      </c>
      <c r="C8" s="19" t="s">
        <v>250</v>
      </c>
      <c r="D8" s="20">
        <v>7.8509690000000019</v>
      </c>
      <c r="E8" s="21">
        <v>9.5441729999999989</v>
      </c>
      <c r="F8" s="21">
        <f t="shared" si="0"/>
        <v>2.5499780137723058</v>
      </c>
      <c r="G8" s="21">
        <v>0.70718324377230601</v>
      </c>
      <c r="H8" s="21">
        <v>0.49306646999999998</v>
      </c>
      <c r="I8" s="21">
        <v>1.3497282999999998</v>
      </c>
      <c r="J8" s="22">
        <f t="shared" si="1"/>
        <v>7.4095811525242264E-2</v>
      </c>
      <c r="K8" s="22">
        <f t="shared" si="2"/>
        <v>0.12575733002454023</v>
      </c>
      <c r="L8" s="23">
        <f t="shared" si="3"/>
        <v>0.26717642416711285</v>
      </c>
      <c r="M8" s="4"/>
      <c r="N8" t="s">
        <v>257</v>
      </c>
      <c r="O8" s="5">
        <v>1.5428225934816904</v>
      </c>
      <c r="P8" s="71">
        <v>0.35022926275678934</v>
      </c>
    </row>
    <row r="9" spans="1:16" x14ac:dyDescent="0.25">
      <c r="A9" s="17"/>
      <c r="B9" s="55">
        <v>3</v>
      </c>
      <c r="C9" s="19" t="s">
        <v>251</v>
      </c>
      <c r="D9" s="20">
        <v>4.174859999999998</v>
      </c>
      <c r="E9" s="21">
        <v>4.1655139999999973</v>
      </c>
      <c r="F9" s="21">
        <f t="shared" si="0"/>
        <v>1.1179768656775138</v>
      </c>
      <c r="G9" s="21">
        <v>0.69640811567751371</v>
      </c>
      <c r="H9" s="21">
        <v>4.7488610000000007E-2</v>
      </c>
      <c r="I9" s="21">
        <v>0.37408013999999995</v>
      </c>
      <c r="J9" s="22">
        <f t="shared" si="1"/>
        <v>0.1671841975990272</v>
      </c>
      <c r="K9" s="22">
        <f t="shared" si="2"/>
        <v>0.17858461781127472</v>
      </c>
      <c r="L9" s="23">
        <f t="shared" si="3"/>
        <v>0.26838869481113603</v>
      </c>
      <c r="M9" s="4"/>
      <c r="N9" t="s">
        <v>258</v>
      </c>
      <c r="O9" s="5">
        <v>1.720776729844713</v>
      </c>
      <c r="P9" s="71">
        <v>0.27992781282530388</v>
      </c>
    </row>
    <row r="10" spans="1:16" x14ac:dyDescent="0.25">
      <c r="A10" s="17"/>
      <c r="B10" s="55">
        <v>4</v>
      </c>
      <c r="C10" s="19" t="s">
        <v>252</v>
      </c>
      <c r="D10" s="20">
        <v>16.461846000000001</v>
      </c>
      <c r="E10" s="21">
        <v>16.111063999999999</v>
      </c>
      <c r="F10" s="21">
        <f t="shared" si="0"/>
        <v>2.2148762323068789</v>
      </c>
      <c r="G10" s="21">
        <v>0.73666663230687845</v>
      </c>
      <c r="H10" s="21">
        <v>0.72953552000000021</v>
      </c>
      <c r="I10" s="21">
        <v>0.74867408000000024</v>
      </c>
      <c r="J10" s="22">
        <f t="shared" si="1"/>
        <v>4.5724269502428798E-2</v>
      </c>
      <c r="K10" s="22">
        <f t="shared" si="2"/>
        <v>9.1005916946694437E-2</v>
      </c>
      <c r="L10" s="23">
        <f t="shared" si="3"/>
        <v>0.13747547848527442</v>
      </c>
      <c r="M10" s="4"/>
      <c r="N10" t="s">
        <v>251</v>
      </c>
      <c r="O10" s="5">
        <v>1.1179768656775138</v>
      </c>
      <c r="P10" s="71">
        <v>0.26838869481113603</v>
      </c>
    </row>
    <row r="11" spans="1:16" x14ac:dyDescent="0.25">
      <c r="A11" s="17"/>
      <c r="B11" s="55">
        <v>5</v>
      </c>
      <c r="C11" s="19" t="s">
        <v>253</v>
      </c>
      <c r="D11" s="20">
        <v>8.0840949999999996</v>
      </c>
      <c r="E11" s="21">
        <v>9.3047299999999993</v>
      </c>
      <c r="F11" s="21">
        <f t="shared" si="0"/>
        <v>1.8935440033848514</v>
      </c>
      <c r="G11" s="21">
        <v>0.58991189338485128</v>
      </c>
      <c r="H11" s="21">
        <v>0.60605118000000013</v>
      </c>
      <c r="I11" s="21">
        <v>0.69758092999999988</v>
      </c>
      <c r="J11" s="22">
        <f t="shared" si="1"/>
        <v>6.3399141445786317E-2</v>
      </c>
      <c r="K11" s="22">
        <f t="shared" si="2"/>
        <v>0.12853280787135699</v>
      </c>
      <c r="L11" s="23">
        <f t="shared" si="3"/>
        <v>0.20350337982777056</v>
      </c>
      <c r="M11" s="4"/>
      <c r="N11" t="s">
        <v>255</v>
      </c>
      <c r="O11" s="5">
        <v>6.5737118969528288</v>
      </c>
      <c r="P11" s="71">
        <v>0.26831785969752092</v>
      </c>
    </row>
    <row r="12" spans="1:16" x14ac:dyDescent="0.25">
      <c r="A12" s="17"/>
      <c r="B12" s="55">
        <v>6</v>
      </c>
      <c r="C12" s="19" t="s">
        <v>254</v>
      </c>
      <c r="D12" s="20">
        <v>15.534992000000001</v>
      </c>
      <c r="E12" s="21">
        <v>17.308622999999997</v>
      </c>
      <c r="F12" s="21">
        <f t="shared" si="0"/>
        <v>3.9264002585423645</v>
      </c>
      <c r="G12" s="21">
        <v>1.1783400085423636</v>
      </c>
      <c r="H12" s="21">
        <v>1.7610611000000005</v>
      </c>
      <c r="I12" s="21">
        <v>0.98699915000000038</v>
      </c>
      <c r="J12" s="22">
        <f t="shared" si="1"/>
        <v>6.80782063681417E-2</v>
      </c>
      <c r="K12" s="22">
        <f t="shared" si="2"/>
        <v>0.16982293210397872</v>
      </c>
      <c r="L12" s="23">
        <f t="shared" si="3"/>
        <v>0.22684648331310731</v>
      </c>
      <c r="M12" s="4"/>
      <c r="N12" t="s">
        <v>259</v>
      </c>
      <c r="O12" s="5">
        <v>4.6917096892063492</v>
      </c>
      <c r="P12" s="71">
        <v>0.26784090597062693</v>
      </c>
    </row>
    <row r="13" spans="1:16" x14ac:dyDescent="0.25">
      <c r="A13" s="17"/>
      <c r="B13" s="55">
        <v>7</v>
      </c>
      <c r="C13" s="19" t="s">
        <v>255</v>
      </c>
      <c r="D13" s="20">
        <v>23.147254999999991</v>
      </c>
      <c r="E13" s="21">
        <v>24.499718000000005</v>
      </c>
      <c r="F13" s="21">
        <f t="shared" si="0"/>
        <v>6.5737118969528288</v>
      </c>
      <c r="G13" s="21">
        <v>1.0136330769528286</v>
      </c>
      <c r="H13" s="21">
        <v>2.0863809</v>
      </c>
      <c r="I13" s="21">
        <v>3.4736979200000002</v>
      </c>
      <c r="J13" s="22">
        <f t="shared" si="1"/>
        <v>4.1373254865742878E-2</v>
      </c>
      <c r="K13" s="22">
        <f t="shared" si="2"/>
        <v>0.12653263914926807</v>
      </c>
      <c r="L13" s="23">
        <f t="shared" si="3"/>
        <v>0.26831785969752092</v>
      </c>
      <c r="M13" s="4"/>
      <c r="N13" t="s">
        <v>250</v>
      </c>
      <c r="O13" s="5">
        <v>2.5499780137723058</v>
      </c>
      <c r="P13" s="71">
        <v>0.26717642416711285</v>
      </c>
    </row>
    <row r="14" spans="1:16" x14ac:dyDescent="0.25">
      <c r="A14" s="17"/>
      <c r="B14" s="55">
        <v>8</v>
      </c>
      <c r="C14" s="19" t="s">
        <v>256</v>
      </c>
      <c r="D14" s="20">
        <v>10.846263000000004</v>
      </c>
      <c r="E14" s="21">
        <v>11.912495999999997</v>
      </c>
      <c r="F14" s="21">
        <f t="shared" si="0"/>
        <v>2.8256458094615451</v>
      </c>
      <c r="G14" s="21">
        <v>0.91111870946154561</v>
      </c>
      <c r="H14" s="21">
        <v>0.8004855199999994</v>
      </c>
      <c r="I14" s="21">
        <v>1.1140415800000001</v>
      </c>
      <c r="J14" s="22">
        <f t="shared" si="1"/>
        <v>7.6484282509857365E-2</v>
      </c>
      <c r="K14" s="22">
        <f t="shared" si="2"/>
        <v>0.14368141063481116</v>
      </c>
      <c r="L14" s="23">
        <f t="shared" si="3"/>
        <v>0.23720014759808067</v>
      </c>
      <c r="M14" s="4"/>
      <c r="N14" t="s">
        <v>270</v>
      </c>
      <c r="O14" s="5">
        <v>3.6194921408541623</v>
      </c>
      <c r="P14" s="71">
        <v>0.24236788215506017</v>
      </c>
    </row>
    <row r="15" spans="1:16" x14ac:dyDescent="0.25">
      <c r="A15" s="17"/>
      <c r="B15" s="55">
        <v>9</v>
      </c>
      <c r="C15" s="19" t="s">
        <v>257</v>
      </c>
      <c r="D15" s="20">
        <v>3.660393</v>
      </c>
      <c r="E15" s="21">
        <v>4.4051789999999995</v>
      </c>
      <c r="F15" s="21">
        <f t="shared" si="0"/>
        <v>1.5428225934816904</v>
      </c>
      <c r="G15" s="21">
        <v>0.33076298348169075</v>
      </c>
      <c r="H15" s="21">
        <v>0.28771452999999991</v>
      </c>
      <c r="I15" s="21">
        <v>0.92434507999999971</v>
      </c>
      <c r="J15" s="22">
        <f t="shared" si="1"/>
        <v>7.5085026847192995E-2</v>
      </c>
      <c r="K15" s="22">
        <f t="shared" si="2"/>
        <v>0.14039781663394171</v>
      </c>
      <c r="L15" s="23">
        <f t="shared" si="3"/>
        <v>0.35022926275678934</v>
      </c>
      <c r="M15" s="4"/>
      <c r="N15" t="s">
        <v>261</v>
      </c>
      <c r="O15" s="5">
        <v>4.7155246292522612</v>
      </c>
      <c r="P15" s="71">
        <v>0.23891176925019492</v>
      </c>
    </row>
    <row r="16" spans="1:16" x14ac:dyDescent="0.25">
      <c r="A16" s="17"/>
      <c r="B16" s="55">
        <v>10</v>
      </c>
      <c r="C16" s="19" t="s">
        <v>258</v>
      </c>
      <c r="D16" s="20">
        <v>5.664977999999997</v>
      </c>
      <c r="E16" s="21">
        <v>6.1472159999999993</v>
      </c>
      <c r="F16" s="21">
        <f t="shared" si="0"/>
        <v>1.720776729844713</v>
      </c>
      <c r="G16" s="21">
        <v>0.34910714984471269</v>
      </c>
      <c r="H16" s="21">
        <v>0.48643723000000016</v>
      </c>
      <c r="I16" s="21">
        <v>0.88523235000000011</v>
      </c>
      <c r="J16" s="22">
        <f t="shared" si="1"/>
        <v>5.679109857937524E-2</v>
      </c>
      <c r="K16" s="22">
        <f t="shared" si="2"/>
        <v>0.13592240452339938</v>
      </c>
      <c r="L16" s="23">
        <f t="shared" si="3"/>
        <v>0.27992781282530388</v>
      </c>
      <c r="M16" s="4"/>
      <c r="N16" t="s">
        <v>256</v>
      </c>
      <c r="O16" s="5">
        <v>2.8256458094615451</v>
      </c>
      <c r="P16" s="71">
        <v>0.23720014759808067</v>
      </c>
    </row>
    <row r="17" spans="1:16" x14ac:dyDescent="0.25">
      <c r="A17" s="17"/>
      <c r="B17" s="55">
        <v>11</v>
      </c>
      <c r="C17" s="19" t="s">
        <v>259</v>
      </c>
      <c r="D17" s="20">
        <v>15.68186</v>
      </c>
      <c r="E17" s="21">
        <v>17.516778000000009</v>
      </c>
      <c r="F17" s="21">
        <f t="shared" si="0"/>
        <v>4.6917096892063492</v>
      </c>
      <c r="G17" s="21">
        <v>1.140087719206349</v>
      </c>
      <c r="H17" s="21">
        <v>1.2576202200000002</v>
      </c>
      <c r="I17" s="21">
        <v>2.2940017500000001</v>
      </c>
      <c r="J17" s="22">
        <f t="shared" si="1"/>
        <v>6.5085469440004803E-2</v>
      </c>
      <c r="K17" s="22">
        <f t="shared" si="2"/>
        <v>0.13688064889595267</v>
      </c>
      <c r="L17" s="23">
        <f t="shared" si="3"/>
        <v>0.26784090597062693</v>
      </c>
      <c r="M17" s="4"/>
      <c r="N17" t="s">
        <v>260</v>
      </c>
      <c r="O17" s="5">
        <v>2.2231974019900331</v>
      </c>
      <c r="P17" s="71">
        <v>0.23606527841071925</v>
      </c>
    </row>
    <row r="18" spans="1:16" x14ac:dyDescent="0.25">
      <c r="A18" s="17"/>
      <c r="B18" s="55">
        <v>12</v>
      </c>
      <c r="C18" s="19" t="s">
        <v>260</v>
      </c>
      <c r="D18" s="20">
        <v>7.9321540000000024</v>
      </c>
      <c r="E18" s="21">
        <v>9.4177229999999952</v>
      </c>
      <c r="F18" s="21">
        <f t="shared" si="0"/>
        <v>2.2231974019900331</v>
      </c>
      <c r="G18" s="21">
        <v>0.41229425199003344</v>
      </c>
      <c r="H18" s="21">
        <v>0.50500656999999982</v>
      </c>
      <c r="I18" s="21">
        <v>1.30589658</v>
      </c>
      <c r="J18" s="22">
        <f t="shared" si="1"/>
        <v>4.377854944236878E-2</v>
      </c>
      <c r="K18" s="22">
        <f t="shared" si="2"/>
        <v>9.7401550458644168E-2</v>
      </c>
      <c r="L18" s="23">
        <f t="shared" si="3"/>
        <v>0.23606527841071925</v>
      </c>
      <c r="M18" s="4"/>
      <c r="N18" t="s">
        <v>265</v>
      </c>
      <c r="O18" s="5">
        <v>1.4029116217090358</v>
      </c>
      <c r="P18" s="71">
        <v>0.22708901004629248</v>
      </c>
    </row>
    <row r="19" spans="1:16" x14ac:dyDescent="0.25">
      <c r="A19" s="17"/>
      <c r="B19" s="55">
        <v>13</v>
      </c>
      <c r="C19" s="19" t="s">
        <v>261</v>
      </c>
      <c r="D19" s="20">
        <v>18.981398999999996</v>
      </c>
      <c r="E19" s="21">
        <v>19.737515000000002</v>
      </c>
      <c r="F19" s="21">
        <f t="shared" si="0"/>
        <v>4.7155246292522612</v>
      </c>
      <c r="G19" s="21">
        <v>1.3274509792522622</v>
      </c>
      <c r="H19" s="21">
        <v>1.2233213800000002</v>
      </c>
      <c r="I19" s="21">
        <v>2.1647522699999993</v>
      </c>
      <c r="J19" s="22">
        <f t="shared" si="1"/>
        <v>6.7255223327367303E-2</v>
      </c>
      <c r="K19" s="22">
        <f t="shared" si="2"/>
        <v>0.12923472682616136</v>
      </c>
      <c r="L19" s="23">
        <f t="shared" si="3"/>
        <v>0.23891176925019492</v>
      </c>
      <c r="M19" s="4"/>
      <c r="N19" t="s">
        <v>254</v>
      </c>
      <c r="O19" s="5">
        <v>3.9264002585423645</v>
      </c>
      <c r="P19" s="71">
        <v>0.22684648331310731</v>
      </c>
    </row>
    <row r="20" spans="1:16" x14ac:dyDescent="0.25">
      <c r="A20" s="17"/>
      <c r="B20" s="55">
        <v>14</v>
      </c>
      <c r="C20" s="19" t="s">
        <v>262</v>
      </c>
      <c r="D20" s="20">
        <v>23.207010999999994</v>
      </c>
      <c r="E20" s="21">
        <v>23.91715099999999</v>
      </c>
      <c r="F20" s="21">
        <f t="shared" si="0"/>
        <v>4.9677575456751519</v>
      </c>
      <c r="G20" s="21">
        <v>0.96333857567515224</v>
      </c>
      <c r="H20" s="21">
        <v>1.8847032300000002</v>
      </c>
      <c r="I20" s="21">
        <v>2.1197157399999997</v>
      </c>
      <c r="J20" s="22">
        <f t="shared" si="1"/>
        <v>4.0278149168985582E-2</v>
      </c>
      <c r="K20" s="22">
        <f t="shared" si="2"/>
        <v>0.11907947588218822</v>
      </c>
      <c r="L20" s="23">
        <f t="shared" si="3"/>
        <v>0.20770691064647098</v>
      </c>
      <c r="M20" s="4"/>
      <c r="N20" t="s">
        <v>271</v>
      </c>
      <c r="O20" s="5">
        <v>2.4566385934240218</v>
      </c>
      <c r="P20" s="71">
        <v>0.22180892998727472</v>
      </c>
    </row>
    <row r="21" spans="1:16" x14ac:dyDescent="0.25">
      <c r="A21" s="17"/>
      <c r="B21" s="55">
        <v>15</v>
      </c>
      <c r="C21" s="19" t="s">
        <v>263</v>
      </c>
      <c r="D21" s="20">
        <v>249.0101489999999</v>
      </c>
      <c r="E21" s="21">
        <v>261.3803749999999</v>
      </c>
      <c r="F21" s="21">
        <f t="shared" si="0"/>
        <v>44.032411691279378</v>
      </c>
      <c r="G21" s="21">
        <v>14.049736371279398</v>
      </c>
      <c r="H21" s="21">
        <v>11.474419490000002</v>
      </c>
      <c r="I21" s="21">
        <v>18.508255829999978</v>
      </c>
      <c r="J21" s="22">
        <f t="shared" si="1"/>
        <v>5.3752070603156045E-2</v>
      </c>
      <c r="K21" s="22">
        <f t="shared" si="2"/>
        <v>9.7651385882660133E-2</v>
      </c>
      <c r="L21" s="23">
        <f t="shared" si="3"/>
        <v>0.16846104720478497</v>
      </c>
      <c r="M21" s="4"/>
      <c r="N21" t="s">
        <v>273</v>
      </c>
      <c r="O21" s="5">
        <v>1.7227128009003465</v>
      </c>
      <c r="P21" s="71">
        <v>0.22168873661784375</v>
      </c>
    </row>
    <row r="22" spans="1:16" x14ac:dyDescent="0.25">
      <c r="A22" s="17"/>
      <c r="B22" s="55">
        <v>16</v>
      </c>
      <c r="C22" s="19" t="s">
        <v>264</v>
      </c>
      <c r="D22" s="20">
        <v>16.383117999999996</v>
      </c>
      <c r="E22" s="21">
        <v>15.320482999999998</v>
      </c>
      <c r="F22" s="21">
        <f t="shared" si="0"/>
        <v>2.9760448305956246</v>
      </c>
      <c r="G22" s="21">
        <v>0.48774930059562394</v>
      </c>
      <c r="H22" s="21">
        <v>0.93380015999999999</v>
      </c>
      <c r="I22" s="21">
        <v>1.5544953700000006</v>
      </c>
      <c r="J22" s="22">
        <f t="shared" si="1"/>
        <v>3.1836417989930477E-2</v>
      </c>
      <c r="K22" s="22">
        <f t="shared" si="2"/>
        <v>9.2787509414397978E-2</v>
      </c>
      <c r="L22" s="23">
        <f t="shared" si="3"/>
        <v>0.19425267666793697</v>
      </c>
      <c r="M22" s="4"/>
      <c r="N22" t="s">
        <v>262</v>
      </c>
      <c r="O22" s="5">
        <v>4.9677575456751519</v>
      </c>
      <c r="P22" s="71">
        <v>0.20770691064647098</v>
      </c>
    </row>
    <row r="23" spans="1:16" x14ac:dyDescent="0.25">
      <c r="A23" s="17"/>
      <c r="B23" s="55">
        <v>17</v>
      </c>
      <c r="C23" s="19" t="s">
        <v>265</v>
      </c>
      <c r="D23" s="20">
        <v>6.137067</v>
      </c>
      <c r="E23" s="21">
        <v>6.1778049999999993</v>
      </c>
      <c r="F23" s="21">
        <f t="shared" si="0"/>
        <v>1.4029116217090358</v>
      </c>
      <c r="G23" s="21">
        <v>0.39479965170903597</v>
      </c>
      <c r="H23" s="21">
        <v>0.43815636000000002</v>
      </c>
      <c r="I23" s="21">
        <v>0.56995560999999995</v>
      </c>
      <c r="J23" s="22">
        <f t="shared" si="1"/>
        <v>6.3906136841327302E-2</v>
      </c>
      <c r="K23" s="22">
        <f t="shared" si="2"/>
        <v>0.13483041496276366</v>
      </c>
      <c r="L23" s="23">
        <f t="shared" si="3"/>
        <v>0.22708901004629248</v>
      </c>
      <c r="M23" s="4"/>
      <c r="N23" t="s">
        <v>253</v>
      </c>
      <c r="O23" s="5">
        <v>1.8935440033848514</v>
      </c>
      <c r="P23" s="71">
        <v>0.20350337982777056</v>
      </c>
    </row>
    <row r="24" spans="1:16" x14ac:dyDescent="0.25">
      <c r="A24" s="17"/>
      <c r="B24" s="55">
        <v>18</v>
      </c>
      <c r="C24" s="19" t="s">
        <v>266</v>
      </c>
      <c r="D24" s="20">
        <v>2.6049570000000006</v>
      </c>
      <c r="E24" s="21">
        <v>2.5864950000000002</v>
      </c>
      <c r="F24" s="21">
        <f t="shared" si="0"/>
        <v>0.37912191011700946</v>
      </c>
      <c r="G24" s="21">
        <v>7.8851480117009487E-2</v>
      </c>
      <c r="H24" s="21">
        <v>9.4006569999999998E-2</v>
      </c>
      <c r="I24" s="21">
        <v>0.20626385999999997</v>
      </c>
      <c r="J24" s="22">
        <f t="shared" si="1"/>
        <v>3.0485842855682874E-2</v>
      </c>
      <c r="K24" s="22">
        <f t="shared" si="2"/>
        <v>6.683100107172428E-2</v>
      </c>
      <c r="L24" s="23">
        <f t="shared" si="3"/>
        <v>0.14657747651435996</v>
      </c>
      <c r="M24" s="4"/>
      <c r="N24" t="s">
        <v>269</v>
      </c>
      <c r="O24" s="5">
        <v>2.1596551580067542</v>
      </c>
      <c r="P24" s="71">
        <v>0.20121652557118083</v>
      </c>
    </row>
    <row r="25" spans="1:16" x14ac:dyDescent="0.25">
      <c r="A25" s="17"/>
      <c r="B25" s="55">
        <v>19</v>
      </c>
      <c r="C25" s="19" t="s">
        <v>267</v>
      </c>
      <c r="D25" s="20">
        <v>2.0527609999999998</v>
      </c>
      <c r="E25" s="21">
        <v>2.0566220000000004</v>
      </c>
      <c r="F25" s="21">
        <f t="shared" si="0"/>
        <v>0.33110292063488567</v>
      </c>
      <c r="G25" s="21">
        <v>9.4950310634885682E-2</v>
      </c>
      <c r="H25" s="21">
        <v>0.11932039</v>
      </c>
      <c r="I25" s="21">
        <v>0.11683222000000001</v>
      </c>
      <c r="J25" s="22">
        <f t="shared" si="1"/>
        <v>4.6168090507096422E-2</v>
      </c>
      <c r="K25" s="22">
        <f t="shared" si="2"/>
        <v>0.10418574761666735</v>
      </c>
      <c r="L25" s="23">
        <f t="shared" si="3"/>
        <v>0.16099357131980774</v>
      </c>
      <c r="M25" s="4"/>
      <c r="N25" t="s">
        <v>264</v>
      </c>
      <c r="O25" s="5">
        <v>2.9760448305956246</v>
      </c>
      <c r="P25" s="71">
        <v>0.19425267666793697</v>
      </c>
    </row>
    <row r="26" spans="1:16" x14ac:dyDescent="0.25">
      <c r="A26" s="17"/>
      <c r="B26" s="55">
        <v>20</v>
      </c>
      <c r="C26" s="19" t="s">
        <v>268</v>
      </c>
      <c r="D26" s="20">
        <v>17.419246999999999</v>
      </c>
      <c r="E26" s="21">
        <v>19.113191000000004</v>
      </c>
      <c r="F26" s="21">
        <f t="shared" si="0"/>
        <v>6.9703461284693269</v>
      </c>
      <c r="G26" s="21">
        <v>1.723599678469327</v>
      </c>
      <c r="H26" s="21">
        <v>2.5006546899999997</v>
      </c>
      <c r="I26" s="21">
        <v>2.7460917600000005</v>
      </c>
      <c r="J26" s="22">
        <f t="shared" si="1"/>
        <v>9.0178541012294944E-2</v>
      </c>
      <c r="K26" s="22">
        <f t="shared" si="2"/>
        <v>0.22101251269185379</v>
      </c>
      <c r="L26" s="23">
        <f t="shared" si="3"/>
        <v>0.36468772422508233</v>
      </c>
      <c r="M26" s="4"/>
      <c r="N26" t="s">
        <v>272</v>
      </c>
      <c r="O26" s="5">
        <v>1.144210550231852</v>
      </c>
      <c r="P26" s="71">
        <v>0.19103010728805228</v>
      </c>
    </row>
    <row r="27" spans="1:16" x14ac:dyDescent="0.25">
      <c r="A27" s="17"/>
      <c r="B27" s="55">
        <v>21</v>
      </c>
      <c r="C27" s="19" t="s">
        <v>269</v>
      </c>
      <c r="D27" s="20">
        <v>10.353326999999997</v>
      </c>
      <c r="E27" s="21">
        <v>10.732991000000002</v>
      </c>
      <c r="F27" s="21">
        <f t="shared" si="0"/>
        <v>2.1596551580067542</v>
      </c>
      <c r="G27" s="21">
        <v>0.68454092800675426</v>
      </c>
      <c r="H27" s="21">
        <v>0.77877973999999994</v>
      </c>
      <c r="I27" s="21">
        <v>0.69633449000000003</v>
      </c>
      <c r="J27" s="22">
        <f t="shared" si="1"/>
        <v>6.3779139291811032E-2</v>
      </c>
      <c r="K27" s="22">
        <f t="shared" si="2"/>
        <v>0.13633857216564832</v>
      </c>
      <c r="L27" s="23">
        <f t="shared" si="3"/>
        <v>0.20121652557118083</v>
      </c>
      <c r="M27" s="4"/>
      <c r="N27" t="s">
        <v>263</v>
      </c>
      <c r="O27" s="5">
        <v>44.032411691279378</v>
      </c>
      <c r="P27" s="71">
        <v>0.16846104720478497</v>
      </c>
    </row>
    <row r="28" spans="1:16" x14ac:dyDescent="0.25">
      <c r="A28" s="17"/>
      <c r="B28" s="55">
        <v>22</v>
      </c>
      <c r="C28" s="19" t="s">
        <v>270</v>
      </c>
      <c r="D28" s="20">
        <v>13.730001</v>
      </c>
      <c r="E28" s="21">
        <v>14.933876999999995</v>
      </c>
      <c r="F28" s="21">
        <f t="shared" si="0"/>
        <v>3.6194921408541623</v>
      </c>
      <c r="G28" s="21">
        <v>0.66902328085416229</v>
      </c>
      <c r="H28" s="21">
        <v>1.0858011500000002</v>
      </c>
      <c r="I28" s="21">
        <v>1.8646677099999995</v>
      </c>
      <c r="J28" s="22">
        <f t="shared" si="1"/>
        <v>4.4799035163753026E-2</v>
      </c>
      <c r="K28" s="22">
        <f t="shared" si="2"/>
        <v>0.11750628660288036</v>
      </c>
      <c r="L28" s="23">
        <f t="shared" si="3"/>
        <v>0.24236788215506017</v>
      </c>
      <c r="M28" s="4"/>
      <c r="N28" t="s">
        <v>267</v>
      </c>
      <c r="O28" s="5">
        <v>0.33110292063488567</v>
      </c>
      <c r="P28" s="71">
        <v>0.16099357131980774</v>
      </c>
    </row>
    <row r="29" spans="1:16" x14ac:dyDescent="0.25">
      <c r="A29" s="17"/>
      <c r="B29" s="55">
        <v>23</v>
      </c>
      <c r="C29" s="19" t="s">
        <v>271</v>
      </c>
      <c r="D29" s="20">
        <v>11.154502000000001</v>
      </c>
      <c r="E29" s="21">
        <v>11.075472000000001</v>
      </c>
      <c r="F29" s="21">
        <f t="shared" si="0"/>
        <v>2.4566385934240218</v>
      </c>
      <c r="G29" s="21">
        <v>0.7763414334240224</v>
      </c>
      <c r="H29" s="21">
        <v>0.83246911999999995</v>
      </c>
      <c r="I29" s="21">
        <v>0.84782803999999978</v>
      </c>
      <c r="J29" s="22">
        <f t="shared" si="1"/>
        <v>7.0095561924947522E-2</v>
      </c>
      <c r="K29" s="22">
        <f t="shared" si="2"/>
        <v>0.14525887054059836</v>
      </c>
      <c r="L29" s="23">
        <f t="shared" si="3"/>
        <v>0.22180892998727472</v>
      </c>
      <c r="M29" s="4"/>
      <c r="N29" t="s">
        <v>249</v>
      </c>
      <c r="O29" s="5">
        <v>0.61761148936585519</v>
      </c>
      <c r="P29" s="71">
        <v>0.16051963349544118</v>
      </c>
    </row>
    <row r="30" spans="1:16" x14ac:dyDescent="0.25">
      <c r="A30" s="17"/>
      <c r="B30" s="55">
        <v>24</v>
      </c>
      <c r="C30" s="19" t="s">
        <v>272</v>
      </c>
      <c r="D30" s="20">
        <v>7.3498029999999996</v>
      </c>
      <c r="E30" s="21">
        <v>5.989687</v>
      </c>
      <c r="F30" s="21">
        <f t="shared" si="0"/>
        <v>1.144210550231852</v>
      </c>
      <c r="G30" s="21">
        <v>0.27090366023185197</v>
      </c>
      <c r="H30" s="21">
        <v>0.26197081</v>
      </c>
      <c r="I30" s="21">
        <v>0.61133608000000006</v>
      </c>
      <c r="J30" s="22">
        <f t="shared" si="1"/>
        <v>4.5228350034292604E-2</v>
      </c>
      <c r="K30" s="22">
        <f t="shared" si="2"/>
        <v>8.8965328277062217E-2</v>
      </c>
      <c r="L30" s="23">
        <f t="shared" si="3"/>
        <v>0.19103010728805228</v>
      </c>
      <c r="M30" s="4"/>
      <c r="N30" t="s">
        <v>266</v>
      </c>
      <c r="O30" s="5">
        <v>0.37912191011700946</v>
      </c>
      <c r="P30" s="71">
        <v>0.14657747651435996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7.3404009999999991</v>
      </c>
      <c r="E31" s="28">
        <v>7.7708629999999976</v>
      </c>
      <c r="F31" s="28">
        <f t="shared" si="0"/>
        <v>1.7227128009003465</v>
      </c>
      <c r="G31" s="28">
        <v>0.27512149090034654</v>
      </c>
      <c r="H31" s="28">
        <v>0.45845852999999998</v>
      </c>
      <c r="I31" s="28">
        <v>0.98913278000000004</v>
      </c>
      <c r="J31" s="29">
        <f t="shared" si="1"/>
        <v>3.5404239001555766E-2</v>
      </c>
      <c r="K31" s="29">
        <f t="shared" si="2"/>
        <v>9.4401358111749836E-2</v>
      </c>
      <c r="L31" s="30">
        <f t="shared" si="3"/>
        <v>0.22168873661784375</v>
      </c>
      <c r="M31" s="4"/>
      <c r="N31" t="s">
        <v>252</v>
      </c>
      <c r="O31" s="5">
        <v>2.2148762323068789</v>
      </c>
      <c r="P31" s="71">
        <v>0.13747547848527442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67</v>
      </c>
      <c r="B1" s="51" t="s">
        <v>42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1088</v>
      </c>
      <c r="N2" s="72" t="s">
        <v>1104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44.999913999999997</v>
      </c>
      <c r="E6" s="14">
        <f ca="1">SUM(E7:OFFSET(E7,50,0))</f>
        <v>46.487676999999998</v>
      </c>
      <c r="F6" s="14">
        <f ca="1">SUM(F7:OFFSET(F7,50,0))</f>
        <v>11.782429040869472</v>
      </c>
      <c r="G6" s="14">
        <f ca="1">SUM(G7:OFFSET(G7,50,0))</f>
        <v>3.9843234008694708</v>
      </c>
      <c r="H6" s="14">
        <f ca="1">SUM(H7:OFFSET(H7,50,0))</f>
        <v>3.9236659000000005</v>
      </c>
      <c r="I6" s="14">
        <f ca="1">SUM(I7:OFFSET(I7,50,0))</f>
        <v>3.8744397400000001</v>
      </c>
      <c r="J6" s="15">
        <f ca="1">IFERROR(G6/E6,0)</f>
        <v>8.5707087512018956E-2</v>
      </c>
      <c r="K6" s="15">
        <f ca="1">IFERROR(SUM(G6,H6)/E6,0)</f>
        <v>0.17010936685155234</v>
      </c>
      <c r="L6" s="16">
        <f ca="1">IFERROR(SUM(G6,H6,I6)/E6,0)</f>
        <v>0.25345273847237992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2</v>
      </c>
      <c r="C7" s="19" t="s">
        <v>250</v>
      </c>
      <c r="D7" s="20">
        <v>1.8698839999999999</v>
      </c>
      <c r="E7" s="21">
        <v>1.8717080000000001</v>
      </c>
      <c r="F7" s="21">
        <f t="shared" ref="F7:F30" si="0">SUM(G7,H7,I7)</f>
        <v>0.42128179732348475</v>
      </c>
      <c r="G7" s="21">
        <v>0.14578065732348477</v>
      </c>
      <c r="H7" s="21">
        <v>0.13646386999999999</v>
      </c>
      <c r="I7" s="21">
        <v>0.13903726999999999</v>
      </c>
      <c r="J7" s="22">
        <f t="shared" ref="J7:J30" si="1">IFERROR(G7/E7,0)</f>
        <v>7.7886431710226578E-2</v>
      </c>
      <c r="K7" s="22">
        <f t="shared" ref="K7:K30" si="2">IFERROR(SUM(G7,H7)/E7,0)</f>
        <v>0.1507951706801941</v>
      </c>
      <c r="L7" s="23">
        <f t="shared" ref="L7:L30" si="3">IFERROR(SUM(G7,H7,I7)/E7,0)</f>
        <v>0.2250788035972944</v>
      </c>
      <c r="M7" s="4"/>
      <c r="N7" t="s">
        <v>273</v>
      </c>
      <c r="O7" s="5">
        <v>0.22801220988653756</v>
      </c>
      <c r="P7" s="71">
        <v>0.41094461715987152</v>
      </c>
    </row>
    <row r="8" spans="1:16" x14ac:dyDescent="0.25">
      <c r="A8" s="17"/>
      <c r="B8" s="55">
        <v>3</v>
      </c>
      <c r="C8" s="19" t="s">
        <v>251</v>
      </c>
      <c r="D8" s="20">
        <v>1.0647499999999999</v>
      </c>
      <c r="E8" s="21">
        <v>1.1391150000000001</v>
      </c>
      <c r="F8" s="21">
        <f t="shared" si="0"/>
        <v>0.29513899138008393</v>
      </c>
      <c r="G8" s="21">
        <v>0.1013825513800839</v>
      </c>
      <c r="H8" s="21">
        <v>9.5339510000000002E-2</v>
      </c>
      <c r="I8" s="21">
        <v>9.841693E-2</v>
      </c>
      <c r="J8" s="22">
        <f t="shared" si="1"/>
        <v>8.9001155616495159E-2</v>
      </c>
      <c r="K8" s="22">
        <f t="shared" si="2"/>
        <v>0.17269727936168333</v>
      </c>
      <c r="L8" s="23">
        <f t="shared" si="3"/>
        <v>0.25909499162076166</v>
      </c>
      <c r="M8" s="4"/>
      <c r="N8" t="s">
        <v>271</v>
      </c>
      <c r="O8" s="5">
        <v>0.29734307930941706</v>
      </c>
      <c r="P8" s="71">
        <v>0.36227421062884652</v>
      </c>
    </row>
    <row r="9" spans="1:16" x14ac:dyDescent="0.25">
      <c r="A9" s="17"/>
      <c r="B9" s="55">
        <v>4</v>
      </c>
      <c r="C9" s="19" t="s">
        <v>252</v>
      </c>
      <c r="D9" s="20">
        <v>1.5852059999999999</v>
      </c>
      <c r="E9" s="21">
        <v>1.8644300000000005</v>
      </c>
      <c r="F9" s="21">
        <f t="shared" si="0"/>
        <v>0.40324310846878442</v>
      </c>
      <c r="G9" s="21">
        <v>0.12671533846878447</v>
      </c>
      <c r="H9" s="21">
        <v>0.1490832</v>
      </c>
      <c r="I9" s="21">
        <v>0.12744457000000001</v>
      </c>
      <c r="J9" s="22">
        <f t="shared" si="1"/>
        <v>6.7964653255302931E-2</v>
      </c>
      <c r="K9" s="22">
        <f t="shared" si="2"/>
        <v>0.14792646464001563</v>
      </c>
      <c r="L9" s="23">
        <f t="shared" si="3"/>
        <v>0.21628224629982584</v>
      </c>
      <c r="M9" s="4"/>
      <c r="N9" t="s">
        <v>267</v>
      </c>
      <c r="O9" s="5">
        <v>0.12299592022516591</v>
      </c>
      <c r="P9" s="71">
        <v>0.33609575009267778</v>
      </c>
    </row>
    <row r="10" spans="1:16" x14ac:dyDescent="0.25">
      <c r="A10" s="17"/>
      <c r="B10" s="55">
        <v>5</v>
      </c>
      <c r="C10" s="19" t="s">
        <v>253</v>
      </c>
      <c r="D10" s="20">
        <v>0.80228400000000011</v>
      </c>
      <c r="E10" s="21">
        <v>0.86544800000000011</v>
      </c>
      <c r="F10" s="21">
        <f t="shared" si="0"/>
        <v>0.19169242870832859</v>
      </c>
      <c r="G10" s="21">
        <v>6.2334378708328586E-2</v>
      </c>
      <c r="H10" s="21">
        <v>6.5215200000000001E-2</v>
      </c>
      <c r="I10" s="21">
        <v>6.4142850000000001E-2</v>
      </c>
      <c r="J10" s="22">
        <f t="shared" si="1"/>
        <v>7.2025562146227823E-2</v>
      </c>
      <c r="K10" s="22">
        <f t="shared" si="2"/>
        <v>0.14737982953144332</v>
      </c>
      <c r="L10" s="23">
        <f t="shared" si="3"/>
        <v>0.22149502767159732</v>
      </c>
      <c r="M10" s="4"/>
      <c r="N10" t="s">
        <v>269</v>
      </c>
      <c r="O10" s="5">
        <v>0.33163492134958211</v>
      </c>
      <c r="P10" s="71">
        <v>0.3283130499105868</v>
      </c>
    </row>
    <row r="11" spans="1:16" x14ac:dyDescent="0.25">
      <c r="A11" s="17"/>
      <c r="B11" s="55">
        <v>6</v>
      </c>
      <c r="C11" s="19" t="s">
        <v>254</v>
      </c>
      <c r="D11" s="20">
        <v>2.0851640000000002</v>
      </c>
      <c r="E11" s="21">
        <v>2.2147220000000005</v>
      </c>
      <c r="F11" s="21">
        <f t="shared" si="0"/>
        <v>0.31478226022632394</v>
      </c>
      <c r="G11" s="21">
        <v>0.1051789402263239</v>
      </c>
      <c r="H11" s="21">
        <v>9.9636550000000018E-2</v>
      </c>
      <c r="I11" s="21">
        <v>0.10996677000000002</v>
      </c>
      <c r="J11" s="22">
        <f t="shared" si="1"/>
        <v>4.7490809332423611E-2</v>
      </c>
      <c r="K11" s="22">
        <f t="shared" si="2"/>
        <v>9.2479096801460353E-2</v>
      </c>
      <c r="L11" s="23">
        <f t="shared" si="3"/>
        <v>0.14213172588989673</v>
      </c>
      <c r="M11" s="4"/>
      <c r="N11" t="s">
        <v>257</v>
      </c>
      <c r="O11" s="5">
        <v>0.10818293936125227</v>
      </c>
      <c r="P11" s="71">
        <v>0.31949693258571155</v>
      </c>
    </row>
    <row r="12" spans="1:16" x14ac:dyDescent="0.25">
      <c r="A12" s="17"/>
      <c r="B12" s="55">
        <v>7</v>
      </c>
      <c r="C12" s="19" t="s">
        <v>255</v>
      </c>
      <c r="D12" s="20">
        <v>1.3057850000000002</v>
      </c>
      <c r="E12" s="21">
        <v>1.6609389999999997</v>
      </c>
      <c r="F12" s="21">
        <f t="shared" si="0"/>
        <v>0.41526710968392544</v>
      </c>
      <c r="G12" s="21">
        <v>0.11759776968392543</v>
      </c>
      <c r="H12" s="21">
        <v>0.15178499000000001</v>
      </c>
      <c r="I12" s="21">
        <v>0.14588435</v>
      </c>
      <c r="J12" s="22">
        <f t="shared" si="1"/>
        <v>7.0801979894460576E-2</v>
      </c>
      <c r="K12" s="22">
        <f t="shared" si="2"/>
        <v>0.16218702774992066</v>
      </c>
      <c r="L12" s="23">
        <f t="shared" si="3"/>
        <v>0.25001948276482489</v>
      </c>
      <c r="M12" s="4"/>
      <c r="N12" t="s">
        <v>266</v>
      </c>
      <c r="O12" s="5">
        <v>0.17527269920878297</v>
      </c>
      <c r="P12" s="71">
        <v>0.29554704821519945</v>
      </c>
    </row>
    <row r="13" spans="1:16" x14ac:dyDescent="0.25">
      <c r="A13" s="17"/>
      <c r="B13" s="55">
        <v>8</v>
      </c>
      <c r="C13" s="19" t="s">
        <v>256</v>
      </c>
      <c r="D13" s="20">
        <v>1.3614329999999999</v>
      </c>
      <c r="E13" s="21">
        <v>1.634836</v>
      </c>
      <c r="F13" s="21">
        <f t="shared" si="0"/>
        <v>0.41870882266462583</v>
      </c>
      <c r="G13" s="21">
        <v>0.14361596266462584</v>
      </c>
      <c r="H13" s="21">
        <v>0.13427227999999999</v>
      </c>
      <c r="I13" s="21">
        <v>0.14082058</v>
      </c>
      <c r="J13" s="22">
        <f t="shared" si="1"/>
        <v>8.7847320871711806E-2</v>
      </c>
      <c r="K13" s="22">
        <f t="shared" si="2"/>
        <v>0.16997927783864919</v>
      </c>
      <c r="L13" s="23">
        <f t="shared" si="3"/>
        <v>0.25611671303092531</v>
      </c>
      <c r="M13" s="4"/>
      <c r="N13" t="s">
        <v>263</v>
      </c>
      <c r="O13" s="5">
        <v>5.0256813525855835</v>
      </c>
      <c r="P13" s="71">
        <v>0.28560129035556509</v>
      </c>
    </row>
    <row r="14" spans="1:16" x14ac:dyDescent="0.25">
      <c r="A14" s="17"/>
      <c r="B14" s="55">
        <v>9</v>
      </c>
      <c r="C14" s="19" t="s">
        <v>257</v>
      </c>
      <c r="D14" s="20">
        <v>0.288215</v>
      </c>
      <c r="E14" s="21">
        <v>0.33860400000000002</v>
      </c>
      <c r="F14" s="21">
        <f t="shared" si="0"/>
        <v>0.10818293936125227</v>
      </c>
      <c r="G14" s="21">
        <v>3.7401589361252263E-2</v>
      </c>
      <c r="H14" s="21">
        <v>3.5126530000000003E-2</v>
      </c>
      <c r="I14" s="21">
        <v>3.5654820000000004E-2</v>
      </c>
      <c r="J14" s="22">
        <f t="shared" si="1"/>
        <v>0.11045820297826446</v>
      </c>
      <c r="K14" s="22">
        <f t="shared" si="2"/>
        <v>0.21419746772410328</v>
      </c>
      <c r="L14" s="23">
        <f t="shared" si="3"/>
        <v>0.31949693258571155</v>
      </c>
      <c r="M14" s="4"/>
      <c r="N14" t="s">
        <v>260</v>
      </c>
      <c r="O14" s="5">
        <v>0.34690767067532735</v>
      </c>
      <c r="P14" s="71">
        <v>0.27476268337594006</v>
      </c>
    </row>
    <row r="15" spans="1:16" x14ac:dyDescent="0.25">
      <c r="A15" s="17"/>
      <c r="B15" s="55">
        <v>10</v>
      </c>
      <c r="C15" s="19" t="s">
        <v>258</v>
      </c>
      <c r="D15" s="20">
        <v>0.59152399999999994</v>
      </c>
      <c r="E15" s="21">
        <v>0.859927</v>
      </c>
      <c r="F15" s="21">
        <f t="shared" si="0"/>
        <v>0.20467713946610661</v>
      </c>
      <c r="G15" s="21">
        <v>5.7182819466106594E-2</v>
      </c>
      <c r="H15" s="21">
        <v>8.197370000000001E-2</v>
      </c>
      <c r="I15" s="21">
        <v>6.5520620000000002E-2</v>
      </c>
      <c r="J15" s="22">
        <f t="shared" si="1"/>
        <v>6.6497295079822577E-2</v>
      </c>
      <c r="K15" s="22">
        <f t="shared" si="2"/>
        <v>0.16182364254885195</v>
      </c>
      <c r="L15" s="23">
        <f t="shared" si="3"/>
        <v>0.23801687755600953</v>
      </c>
      <c r="M15" s="4"/>
      <c r="N15" t="s">
        <v>270</v>
      </c>
      <c r="O15" s="5">
        <v>0.10410962938038762</v>
      </c>
      <c r="P15" s="71">
        <v>0.27446023694823068</v>
      </c>
    </row>
    <row r="16" spans="1:16" x14ac:dyDescent="0.25">
      <c r="A16" s="17"/>
      <c r="B16" s="55">
        <v>11</v>
      </c>
      <c r="C16" s="19" t="s">
        <v>259</v>
      </c>
      <c r="D16" s="20">
        <v>2.5900679999999996</v>
      </c>
      <c r="E16" s="21">
        <v>2.590068</v>
      </c>
      <c r="F16" s="21">
        <f t="shared" si="0"/>
        <v>0.5498250796020584</v>
      </c>
      <c r="G16" s="21">
        <v>0.20627035960205831</v>
      </c>
      <c r="H16" s="21">
        <v>0.17084726000000003</v>
      </c>
      <c r="I16" s="21">
        <v>0.17270746000000001</v>
      </c>
      <c r="J16" s="22">
        <f t="shared" si="1"/>
        <v>7.9638974575979585E-2</v>
      </c>
      <c r="K16" s="22">
        <f t="shared" si="2"/>
        <v>0.14560143579321405</v>
      </c>
      <c r="L16" s="23">
        <f t="shared" si="3"/>
        <v>0.21228210209232282</v>
      </c>
      <c r="M16" s="4"/>
      <c r="N16" t="s">
        <v>251</v>
      </c>
      <c r="O16" s="5">
        <v>0.29513899138008393</v>
      </c>
      <c r="P16" s="71">
        <v>0.25909499162076166</v>
      </c>
    </row>
    <row r="17" spans="1:16" x14ac:dyDescent="0.25">
      <c r="A17" s="17"/>
      <c r="B17" s="55">
        <v>12</v>
      </c>
      <c r="C17" s="19" t="s">
        <v>260</v>
      </c>
      <c r="D17" s="20">
        <v>0.9949889999999999</v>
      </c>
      <c r="E17" s="21">
        <v>1.2625719999999998</v>
      </c>
      <c r="F17" s="21">
        <f t="shared" si="0"/>
        <v>0.34690767067532735</v>
      </c>
      <c r="G17" s="21">
        <v>0.11022774067532737</v>
      </c>
      <c r="H17" s="21">
        <v>0.11645725</v>
      </c>
      <c r="I17" s="21">
        <v>0.12022267999999998</v>
      </c>
      <c r="J17" s="22">
        <f t="shared" si="1"/>
        <v>8.7304122596832012E-2</v>
      </c>
      <c r="K17" s="22">
        <f t="shared" si="2"/>
        <v>0.17954222862167657</v>
      </c>
      <c r="L17" s="23">
        <f t="shared" si="3"/>
        <v>0.27476268337594006</v>
      </c>
      <c r="M17" s="4"/>
      <c r="N17" t="s">
        <v>265</v>
      </c>
      <c r="O17" s="5">
        <v>8.6393849819083809E-2</v>
      </c>
      <c r="P17" s="71">
        <v>0.2590543537695506</v>
      </c>
    </row>
    <row r="18" spans="1:16" x14ac:dyDescent="0.25">
      <c r="A18" s="17"/>
      <c r="B18" s="55">
        <v>13</v>
      </c>
      <c r="C18" s="19" t="s">
        <v>261</v>
      </c>
      <c r="D18" s="20">
        <v>2.7743289999999998</v>
      </c>
      <c r="E18" s="21">
        <v>2.7743289999999998</v>
      </c>
      <c r="F18" s="21">
        <f t="shared" si="0"/>
        <v>0.54750038451391159</v>
      </c>
      <c r="G18" s="21">
        <v>0.1880729345139116</v>
      </c>
      <c r="H18" s="21">
        <v>0.18143682999999999</v>
      </c>
      <c r="I18" s="21">
        <v>0.17799062000000002</v>
      </c>
      <c r="J18" s="22">
        <f t="shared" si="1"/>
        <v>6.7790422301721109E-2</v>
      </c>
      <c r="K18" s="22">
        <f t="shared" si="2"/>
        <v>0.13318887720739381</v>
      </c>
      <c r="L18" s="23">
        <f t="shared" si="3"/>
        <v>0.19734515427474955</v>
      </c>
      <c r="M18" s="4"/>
      <c r="N18" t="s">
        <v>256</v>
      </c>
      <c r="O18" s="5">
        <v>0.41870882266462583</v>
      </c>
      <c r="P18" s="71">
        <v>0.25611671303092531</v>
      </c>
    </row>
    <row r="19" spans="1:16" x14ac:dyDescent="0.25">
      <c r="A19" s="17"/>
      <c r="B19" s="55">
        <v>14</v>
      </c>
      <c r="C19" s="19" t="s">
        <v>262</v>
      </c>
      <c r="D19" s="20">
        <v>2.0758740000000002</v>
      </c>
      <c r="E19" s="21">
        <v>2.0758740000000002</v>
      </c>
      <c r="F19" s="21">
        <f t="shared" si="0"/>
        <v>0.39885328676921983</v>
      </c>
      <c r="G19" s="21">
        <v>0.14097048676921986</v>
      </c>
      <c r="H19" s="21">
        <v>0.13241229999999998</v>
      </c>
      <c r="I19" s="21">
        <v>0.12547049999999998</v>
      </c>
      <c r="J19" s="22">
        <f t="shared" si="1"/>
        <v>6.7908980395351468E-2</v>
      </c>
      <c r="K19" s="22">
        <f t="shared" si="2"/>
        <v>0.13169526992930197</v>
      </c>
      <c r="L19" s="23">
        <f t="shared" si="3"/>
        <v>0.19213752220472907</v>
      </c>
      <c r="M19" s="4"/>
      <c r="N19" t="s">
        <v>255</v>
      </c>
      <c r="O19" s="5">
        <v>0.41526710968392544</v>
      </c>
      <c r="P19" s="71">
        <v>0.25001948276482489</v>
      </c>
    </row>
    <row r="20" spans="1:16" x14ac:dyDescent="0.25">
      <c r="A20" s="17"/>
      <c r="B20" s="55">
        <v>15</v>
      </c>
      <c r="C20" s="19" t="s">
        <v>263</v>
      </c>
      <c r="D20" s="20">
        <v>18.637214</v>
      </c>
      <c r="E20" s="21">
        <v>17.596844000000001</v>
      </c>
      <c r="F20" s="21">
        <f t="shared" si="0"/>
        <v>5.0256813525855835</v>
      </c>
      <c r="G20" s="21">
        <v>1.7158747425855836</v>
      </c>
      <c r="H20" s="21">
        <v>1.6556308100000001</v>
      </c>
      <c r="I20" s="21">
        <v>1.6541758</v>
      </c>
      <c r="J20" s="22">
        <f t="shared" si="1"/>
        <v>9.7510368483438484E-2</v>
      </c>
      <c r="K20" s="22">
        <f t="shared" si="2"/>
        <v>0.19159717234440354</v>
      </c>
      <c r="L20" s="23">
        <f t="shared" si="3"/>
        <v>0.28560129035556509</v>
      </c>
      <c r="M20" s="4"/>
      <c r="N20" t="s">
        <v>258</v>
      </c>
      <c r="O20" s="5">
        <v>0.20467713946610661</v>
      </c>
      <c r="P20" s="71">
        <v>0.23801687755600953</v>
      </c>
    </row>
    <row r="21" spans="1:16" x14ac:dyDescent="0.25">
      <c r="A21" s="17"/>
      <c r="B21" s="55">
        <v>16</v>
      </c>
      <c r="C21" s="19" t="s">
        <v>264</v>
      </c>
      <c r="D21" s="20">
        <v>0.94084900000000005</v>
      </c>
      <c r="E21" s="21">
        <v>0.96383800000000008</v>
      </c>
      <c r="F21" s="21">
        <f t="shared" si="0"/>
        <v>0.17428335092105329</v>
      </c>
      <c r="G21" s="21">
        <v>5.938894092105329E-2</v>
      </c>
      <c r="H21" s="21">
        <v>5.7201350000000005E-2</v>
      </c>
      <c r="I21" s="21">
        <v>5.7693060000000004E-2</v>
      </c>
      <c r="J21" s="22">
        <f t="shared" si="1"/>
        <v>6.1617139935397115E-2</v>
      </c>
      <c r="K21" s="22">
        <f t="shared" si="2"/>
        <v>0.12096461326597757</v>
      </c>
      <c r="L21" s="23">
        <f t="shared" si="3"/>
        <v>0.1808222449426701</v>
      </c>
      <c r="M21" s="4"/>
      <c r="N21" t="s">
        <v>268</v>
      </c>
      <c r="O21" s="5">
        <v>0.45632321987904001</v>
      </c>
      <c r="P21" s="71">
        <v>0.22973124869623704</v>
      </c>
    </row>
    <row r="22" spans="1:16" x14ac:dyDescent="0.25">
      <c r="A22" s="17"/>
      <c r="B22" s="55">
        <v>17</v>
      </c>
      <c r="C22" s="19" t="s">
        <v>265</v>
      </c>
      <c r="D22" s="20">
        <v>0.29366700000000001</v>
      </c>
      <c r="E22" s="21">
        <v>0.33349699999999999</v>
      </c>
      <c r="F22" s="21">
        <f t="shared" si="0"/>
        <v>8.6393849819083809E-2</v>
      </c>
      <c r="G22" s="21">
        <v>2.174421981908381E-2</v>
      </c>
      <c r="H22" s="21">
        <v>3.5688449999999997E-2</v>
      </c>
      <c r="I22" s="21">
        <v>2.896118E-2</v>
      </c>
      <c r="J22" s="22">
        <f t="shared" si="1"/>
        <v>6.5200645940094851E-2</v>
      </c>
      <c r="K22" s="22">
        <f t="shared" si="2"/>
        <v>0.1722134526519993</v>
      </c>
      <c r="L22" s="23">
        <f t="shared" si="3"/>
        <v>0.2590543537695506</v>
      </c>
      <c r="M22" s="4"/>
      <c r="N22" t="s">
        <v>250</v>
      </c>
      <c r="O22" s="5">
        <v>0.42128179732348475</v>
      </c>
      <c r="P22" s="71">
        <v>0.2250788035972944</v>
      </c>
    </row>
    <row r="23" spans="1:16" x14ac:dyDescent="0.25">
      <c r="A23" s="17"/>
      <c r="B23" s="55">
        <v>18</v>
      </c>
      <c r="C23" s="19" t="s">
        <v>266</v>
      </c>
      <c r="D23" s="20">
        <v>0.55972</v>
      </c>
      <c r="E23" s="21">
        <v>0.59304500000000004</v>
      </c>
      <c r="F23" s="21">
        <f t="shared" si="0"/>
        <v>0.17527269920878297</v>
      </c>
      <c r="G23" s="21">
        <v>6.3929159208782949E-2</v>
      </c>
      <c r="H23" s="21">
        <v>5.7416240000000007E-2</v>
      </c>
      <c r="I23" s="21">
        <v>5.3927299999999997E-2</v>
      </c>
      <c r="J23" s="22">
        <f t="shared" si="1"/>
        <v>0.10779815900780369</v>
      </c>
      <c r="K23" s="22">
        <f t="shared" si="2"/>
        <v>0.20461415104887984</v>
      </c>
      <c r="L23" s="23">
        <f t="shared" si="3"/>
        <v>0.29554704821519945</v>
      </c>
      <c r="M23" s="4"/>
      <c r="N23" t="s">
        <v>272</v>
      </c>
      <c r="O23" s="5">
        <v>0.16431778946140402</v>
      </c>
      <c r="P23" s="71">
        <v>0.22492924935615879</v>
      </c>
    </row>
    <row r="24" spans="1:16" x14ac:dyDescent="0.25">
      <c r="A24" s="17"/>
      <c r="B24" s="55">
        <v>19</v>
      </c>
      <c r="C24" s="19" t="s">
        <v>267</v>
      </c>
      <c r="D24" s="20">
        <v>0.25091000000000002</v>
      </c>
      <c r="E24" s="21">
        <v>0.36595500000000003</v>
      </c>
      <c r="F24" s="21">
        <f t="shared" si="0"/>
        <v>0.12299592022516591</v>
      </c>
      <c r="G24" s="21">
        <v>4.1835810225165915E-2</v>
      </c>
      <c r="H24" s="21">
        <v>4.2122680000000003E-2</v>
      </c>
      <c r="I24" s="21">
        <v>3.9037429999999998E-2</v>
      </c>
      <c r="J24" s="22">
        <f t="shared" si="1"/>
        <v>0.11431954810062962</v>
      </c>
      <c r="K24" s="22">
        <f t="shared" si="2"/>
        <v>0.22942298978061756</v>
      </c>
      <c r="L24" s="23">
        <f t="shared" si="3"/>
        <v>0.33609575009267778</v>
      </c>
      <c r="M24" s="4"/>
      <c r="N24" t="s">
        <v>253</v>
      </c>
      <c r="O24" s="5">
        <v>0.19169242870832859</v>
      </c>
      <c r="P24" s="71">
        <v>0.22149502767159732</v>
      </c>
    </row>
    <row r="25" spans="1:16" x14ac:dyDescent="0.25">
      <c r="A25" s="17"/>
      <c r="B25" s="55">
        <v>20</v>
      </c>
      <c r="C25" s="19" t="s">
        <v>268</v>
      </c>
      <c r="D25" s="20">
        <v>1.5686930000000001</v>
      </c>
      <c r="E25" s="21">
        <v>1.986335</v>
      </c>
      <c r="F25" s="21">
        <f t="shared" si="0"/>
        <v>0.45632321987904001</v>
      </c>
      <c r="G25" s="21">
        <v>0.14579769987904001</v>
      </c>
      <c r="H25" s="21">
        <v>0.15685479999999999</v>
      </c>
      <c r="I25" s="21">
        <v>0.15367072000000001</v>
      </c>
      <c r="J25" s="22">
        <f t="shared" si="1"/>
        <v>7.3400357884767675E-2</v>
      </c>
      <c r="K25" s="22">
        <f t="shared" si="2"/>
        <v>0.1523672995134456</v>
      </c>
      <c r="L25" s="23">
        <f t="shared" si="3"/>
        <v>0.22973124869623704</v>
      </c>
      <c r="M25" s="4"/>
      <c r="N25" t="s">
        <v>252</v>
      </c>
      <c r="O25" s="5">
        <v>0.40324310846878442</v>
      </c>
      <c r="P25" s="71">
        <v>0.21628224629982584</v>
      </c>
    </row>
    <row r="26" spans="1:16" x14ac:dyDescent="0.25">
      <c r="A26" s="17"/>
      <c r="B26" s="55">
        <v>21</v>
      </c>
      <c r="C26" s="19" t="s">
        <v>269</v>
      </c>
      <c r="D26" s="20">
        <v>1.0101180000000001</v>
      </c>
      <c r="E26" s="21">
        <v>1.0101180000000001</v>
      </c>
      <c r="F26" s="21">
        <f t="shared" si="0"/>
        <v>0.33163492134958211</v>
      </c>
      <c r="G26" s="21">
        <v>0.11663547134958208</v>
      </c>
      <c r="H26" s="21">
        <v>0.10529142000000001</v>
      </c>
      <c r="I26" s="21">
        <v>0.10970803000000001</v>
      </c>
      <c r="J26" s="22">
        <f t="shared" si="1"/>
        <v>0.11546717447821152</v>
      </c>
      <c r="K26" s="22">
        <f t="shared" si="2"/>
        <v>0.21970392701603386</v>
      </c>
      <c r="L26" s="23">
        <f t="shared" si="3"/>
        <v>0.3283130499105868</v>
      </c>
      <c r="M26" s="4"/>
      <c r="N26" t="s">
        <v>259</v>
      </c>
      <c r="O26" s="5">
        <v>0.5498250796020584</v>
      </c>
      <c r="P26" s="71">
        <v>0.21228210209232282</v>
      </c>
    </row>
    <row r="27" spans="1:16" x14ac:dyDescent="0.25">
      <c r="A27" s="17"/>
      <c r="B27" s="55">
        <v>22</v>
      </c>
      <c r="C27" s="19" t="s">
        <v>270</v>
      </c>
      <c r="D27" s="20">
        <v>0.36213099999999998</v>
      </c>
      <c r="E27" s="21">
        <v>0.37932500000000002</v>
      </c>
      <c r="F27" s="21">
        <f t="shared" si="0"/>
        <v>0.10410962938038762</v>
      </c>
      <c r="G27" s="21">
        <v>3.7526029380387627E-2</v>
      </c>
      <c r="H27" s="21">
        <v>3.3291799999999996E-2</v>
      </c>
      <c r="I27" s="21">
        <v>3.3291799999999996E-2</v>
      </c>
      <c r="J27" s="22">
        <f t="shared" si="1"/>
        <v>9.8928437040499903E-2</v>
      </c>
      <c r="K27" s="22">
        <f t="shared" si="2"/>
        <v>0.1866943369943653</v>
      </c>
      <c r="L27" s="23">
        <f t="shared" si="3"/>
        <v>0.27446023694823068</v>
      </c>
      <c r="M27" s="4"/>
      <c r="N27" t="s">
        <v>261</v>
      </c>
      <c r="O27" s="5">
        <v>0.54750038451391159</v>
      </c>
      <c r="P27" s="71">
        <v>0.19734515427474955</v>
      </c>
    </row>
    <row r="28" spans="1:16" x14ac:dyDescent="0.25">
      <c r="A28" s="17"/>
      <c r="B28" s="55">
        <v>23</v>
      </c>
      <c r="C28" s="19" t="s">
        <v>271</v>
      </c>
      <c r="D28" s="20">
        <v>0.77989299999999995</v>
      </c>
      <c r="E28" s="21">
        <v>0.82076799999999994</v>
      </c>
      <c r="F28" s="21">
        <f t="shared" si="0"/>
        <v>0.29734307930941706</v>
      </c>
      <c r="G28" s="21">
        <v>0.10119469930941705</v>
      </c>
      <c r="H28" s="21">
        <v>9.8346030000000001E-2</v>
      </c>
      <c r="I28" s="21">
        <v>9.7802349999999996E-2</v>
      </c>
      <c r="J28" s="22">
        <f t="shared" si="1"/>
        <v>0.12329269575497223</v>
      </c>
      <c r="K28" s="22">
        <f t="shared" si="2"/>
        <v>0.24311465518808856</v>
      </c>
      <c r="L28" s="23">
        <f t="shared" si="3"/>
        <v>0.36227421062884652</v>
      </c>
      <c r="M28" s="4"/>
      <c r="N28" t="s">
        <v>262</v>
      </c>
      <c r="O28" s="5">
        <v>0.39885328676921983</v>
      </c>
      <c r="P28" s="71">
        <v>0.19213752220472907</v>
      </c>
    </row>
    <row r="29" spans="1:16" x14ac:dyDescent="0.25">
      <c r="A29" s="17"/>
      <c r="B29" s="55">
        <v>24</v>
      </c>
      <c r="C29" s="19" t="s">
        <v>272</v>
      </c>
      <c r="D29" s="20">
        <v>0.70474199999999998</v>
      </c>
      <c r="E29" s="21">
        <v>0.73053099999999993</v>
      </c>
      <c r="F29" s="21">
        <f t="shared" si="0"/>
        <v>0.16431778946140402</v>
      </c>
      <c r="G29" s="21">
        <v>5.8188959461404011E-2</v>
      </c>
      <c r="H29" s="21">
        <v>5.361283E-2</v>
      </c>
      <c r="I29" s="21">
        <v>5.2516E-2</v>
      </c>
      <c r="J29" s="22">
        <f t="shared" si="1"/>
        <v>7.9652964023982573E-2</v>
      </c>
      <c r="K29" s="22">
        <f t="shared" si="2"/>
        <v>0.1530418140522497</v>
      </c>
      <c r="L29" s="23">
        <f t="shared" si="3"/>
        <v>0.22492924935615879</v>
      </c>
      <c r="M29" s="4"/>
      <c r="N29" t="s">
        <v>264</v>
      </c>
      <c r="O29" s="5">
        <v>0.17428335092105329</v>
      </c>
      <c r="P29" s="71">
        <v>0.1808222449426701</v>
      </c>
    </row>
    <row r="30" spans="1:16" ht="15.75" thickBot="1" x14ac:dyDescent="0.3">
      <c r="A30" s="24"/>
      <c r="B30" s="56">
        <v>25</v>
      </c>
      <c r="C30" s="26" t="s">
        <v>273</v>
      </c>
      <c r="D30" s="27">
        <v>0.50247199999999992</v>
      </c>
      <c r="E30" s="28">
        <v>0.55484900000000004</v>
      </c>
      <c r="F30" s="28">
        <f t="shared" si="0"/>
        <v>0.22801220988653756</v>
      </c>
      <c r="G30" s="28">
        <v>7.9476139886537567E-2</v>
      </c>
      <c r="H30" s="28">
        <v>7.8160019999999997E-2</v>
      </c>
      <c r="I30" s="28">
        <v>7.0376049999999996E-2</v>
      </c>
      <c r="J30" s="29">
        <f t="shared" si="1"/>
        <v>0.14323922344013879</v>
      </c>
      <c r="K30" s="29">
        <f t="shared" si="2"/>
        <v>0.28410641433351697</v>
      </c>
      <c r="L30" s="30">
        <f t="shared" si="3"/>
        <v>0.41094461715987152</v>
      </c>
      <c r="M30" s="4"/>
      <c r="N30" t="s">
        <v>254</v>
      </c>
      <c r="O30" s="5">
        <v>0.31478226022632394</v>
      </c>
      <c r="P30" s="71">
        <v>0.14213172588989673</v>
      </c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workbookViewId="0">
      <selection activeCell="A20" sqref="A20:D2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67</v>
      </c>
      <c r="B1" s="49" t="s">
        <v>42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1089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44.999913999999997</v>
      </c>
      <c r="E6" s="14">
        <v>46.487676999999998</v>
      </c>
      <c r="F6" s="14">
        <v>11.782429040869472</v>
      </c>
      <c r="G6" s="14">
        <v>3.9843234008694708</v>
      </c>
      <c r="H6" s="14">
        <v>3.9236659000000005</v>
      </c>
      <c r="I6" s="14">
        <v>3.8744397400000001</v>
      </c>
      <c r="J6" s="15">
        <v>8.5707087512018956E-2</v>
      </c>
      <c r="K6" s="15">
        <v>0.17010936685155234</v>
      </c>
      <c r="L6" s="16">
        <v>0.25345273847237992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44.999913999999997</v>
      </c>
      <c r="E7" s="38">
        <f ca="1">SUM(E8:OFFSET(E6,MATCH("PROYECTOS",$A$8:$A$50,0),0))</f>
        <v>46.487676999999991</v>
      </c>
      <c r="F7" s="38">
        <f ca="1">SUM(F8:OFFSET(F6,MATCH("PROYECTOS",$A$8:$A$50,0),0))</f>
        <v>11.782429040869474</v>
      </c>
      <c r="G7" s="38">
        <f ca="1">SUM(G8:OFFSET(G6,MATCH("PROYECTOS",$A$8:$A$50,0),0))</f>
        <v>3.9843234008694708</v>
      </c>
      <c r="H7" s="38">
        <f ca="1">SUM(H8:OFFSET(H6,MATCH("PROYECTOS",$A$8:$A$50,0),0))</f>
        <v>3.9236659</v>
      </c>
      <c r="I7" s="38">
        <f ca="1">SUM(I8:OFFSET(I6,MATCH("PROYECTOS",$A$8:$A$50,0),0))</f>
        <v>3.8744397400000015</v>
      </c>
      <c r="J7" s="39">
        <f ca="1">IFERROR(G7/E7,0)</f>
        <v>8.570708751201897E-2</v>
      </c>
      <c r="K7" s="39">
        <f ca="1">IFERROR(SUM(G7,H7)/E7,0)</f>
        <v>0.17010936685155234</v>
      </c>
      <c r="L7" s="40">
        <f ca="1">IFERROR(SUM(G7,H7,I7)/E7,0)</f>
        <v>0.25345273847237998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0.53059300000000009</v>
      </c>
      <c r="E8" s="21">
        <v>0.53059300000000009</v>
      </c>
      <c r="F8" s="21">
        <f t="shared" ref="F8:F11" si="0">SUM(G8,H8,I8)</f>
        <v>8.5420079680627134E-2</v>
      </c>
      <c r="G8" s="21">
        <v>2.8119749680627137E-2</v>
      </c>
      <c r="H8" s="21">
        <v>2.9180580000000001E-2</v>
      </c>
      <c r="I8" s="21">
        <v>2.8119749999999999E-2</v>
      </c>
      <c r="J8" s="22">
        <f t="shared" ref="J8:J12" si="1">IFERROR(G8/E8,0)</f>
        <v>5.2996835014082609E-2</v>
      </c>
      <c r="K8" s="22">
        <f t="shared" ref="K8:K12" si="2">IFERROR(SUM(G8,H8)/E8,0)</f>
        <v>0.10799299968267038</v>
      </c>
      <c r="L8" s="23">
        <f t="shared" ref="L8:L12" si="3">IFERROR(SUM(G8,H8,I8)/E8,0)</f>
        <v>0.16098983529866984</v>
      </c>
      <c r="M8" s="4"/>
    </row>
    <row r="9" spans="1:13" ht="25.5" x14ac:dyDescent="0.25">
      <c r="A9" s="17"/>
      <c r="B9" s="19">
        <v>3000511</v>
      </c>
      <c r="C9" s="19" t="s">
        <v>1091</v>
      </c>
      <c r="D9" s="20">
        <v>43.327771999999996</v>
      </c>
      <c r="E9" s="21">
        <v>44.81553499999999</v>
      </c>
      <c r="F9" s="21">
        <f t="shared" si="0"/>
        <v>11.630685751115273</v>
      </c>
      <c r="G9" s="21">
        <v>3.9468918011152709</v>
      </c>
      <c r="H9" s="21">
        <v>3.8589841000000003</v>
      </c>
      <c r="I9" s="21">
        <v>3.8248098500000012</v>
      </c>
      <c r="J9" s="22">
        <f t="shared" si="1"/>
        <v>8.8069724061428073E-2</v>
      </c>
      <c r="K9" s="22">
        <f t="shared" si="2"/>
        <v>0.17417790284362941</v>
      </c>
      <c r="L9" s="23">
        <f t="shared" si="3"/>
        <v>0.25952352797116612</v>
      </c>
      <c r="M9" s="4"/>
    </row>
    <row r="10" spans="1:13" ht="25.5" x14ac:dyDescent="0.25">
      <c r="A10" s="17"/>
      <c r="B10" s="19">
        <v>3000512</v>
      </c>
      <c r="C10" s="19" t="s">
        <v>1092</v>
      </c>
      <c r="D10" s="20">
        <v>0.45116999999999996</v>
      </c>
      <c r="E10" s="21">
        <v>0.45116999999999996</v>
      </c>
      <c r="F10" s="21">
        <f t="shared" si="0"/>
        <v>0</v>
      </c>
      <c r="G10" s="21">
        <v>0</v>
      </c>
      <c r="H10" s="21">
        <v>0</v>
      </c>
      <c r="I10" s="21">
        <v>0</v>
      </c>
      <c r="J10" s="22">
        <f t="shared" si="1"/>
        <v>0</v>
      </c>
      <c r="K10" s="22">
        <f t="shared" si="2"/>
        <v>0</v>
      </c>
      <c r="L10" s="23">
        <f t="shared" si="3"/>
        <v>0</v>
      </c>
      <c r="M10" s="4"/>
    </row>
    <row r="11" spans="1:13" ht="25.5" x14ac:dyDescent="0.25">
      <c r="A11" s="17"/>
      <c r="B11" s="19">
        <v>3000513</v>
      </c>
      <c r="C11" s="19" t="s">
        <v>1093</v>
      </c>
      <c r="D11" s="20">
        <v>0.69037900000000008</v>
      </c>
      <c r="E11" s="21">
        <v>0.69037900000000019</v>
      </c>
      <c r="F11" s="21">
        <f t="shared" si="0"/>
        <v>6.6323210073572725E-2</v>
      </c>
      <c r="G11" s="21">
        <v>9.3118500735727139E-3</v>
      </c>
      <c r="H11" s="21">
        <v>3.5501220000000007E-2</v>
      </c>
      <c r="I11" s="21">
        <v>2.1510140000000004E-2</v>
      </c>
      <c r="J11" s="22">
        <f t="shared" si="1"/>
        <v>1.3488026248731076E-2</v>
      </c>
      <c r="K11" s="22">
        <f t="shared" si="2"/>
        <v>6.4910824450878007E-2</v>
      </c>
      <c r="L11" s="23">
        <f t="shared" si="3"/>
        <v>9.6067826619252186E-2</v>
      </c>
      <c r="M11" s="4"/>
    </row>
    <row r="12" spans="1:13" ht="15.75" thickBot="1" x14ac:dyDescent="0.3">
      <c r="A12" s="41" t="s">
        <v>293</v>
      </c>
      <c r="B12" s="43"/>
      <c r="C12" s="43"/>
      <c r="D12" s="44">
        <f ca="1">OFFSET(D12,-MATCH("PROYECTOS",$A$8:$A$50,0)-1,0)-(OFFSET(D12,-MATCH("PROYECTOS",$A$8:$A$50,0),0))</f>
        <v>0</v>
      </c>
      <c r="E12" s="45">
        <f t="shared" ref="E12:I12" ca="1" si="4">OFFSET(E12,-MATCH("PROYECTOS",$A$8:$A$50,0)-1,0)-(OFFSET(E12,-MATCH("PROYECTOS",$A$8:$A$50,0),0))</f>
        <v>0</v>
      </c>
      <c r="F12" s="45">
        <f t="shared" ca="1" si="4"/>
        <v>0</v>
      </c>
      <c r="G12" s="45">
        <f t="shared" ca="1" si="4"/>
        <v>0</v>
      </c>
      <c r="H12" s="45">
        <f t="shared" ca="1" si="4"/>
        <v>0</v>
      </c>
      <c r="I12" s="45">
        <f t="shared" ca="1" si="4"/>
        <v>0</v>
      </c>
      <c r="J12" s="46">
        <f t="shared" ca="1" si="1"/>
        <v>0</v>
      </c>
      <c r="K12" s="46">
        <f t="shared" ca="1" si="2"/>
        <v>0</v>
      </c>
      <c r="L12" s="47">
        <f t="shared" ca="1" si="3"/>
        <v>0</v>
      </c>
      <c r="M12" s="4"/>
    </row>
    <row r="13" spans="1:13" ht="15.75" thickBot="1" x14ac:dyDescent="0.3"/>
    <row r="14" spans="1:13" ht="15.75" thickBot="1" x14ac:dyDescent="0.3">
      <c r="A14" s="87" t="s">
        <v>315</v>
      </c>
      <c r="B14" s="88"/>
      <c r="C14" s="88"/>
      <c r="D14" s="89"/>
    </row>
    <row r="15" spans="1:13" ht="15.75" thickBot="1" x14ac:dyDescent="0.3">
      <c r="A15" s="1" t="s">
        <v>1105</v>
      </c>
    </row>
    <row r="16" spans="1:13" ht="45" customHeight="1" x14ac:dyDescent="0.25">
      <c r="A16" s="80" t="s">
        <v>317</v>
      </c>
      <c r="B16" s="81"/>
      <c r="C16" s="81"/>
      <c r="D16" s="92" t="s">
        <v>318</v>
      </c>
    </row>
    <row r="17" spans="1:4" ht="15.75" thickBot="1" x14ac:dyDescent="0.3">
      <c r="A17" s="90"/>
      <c r="B17" s="91"/>
      <c r="C17" s="91"/>
      <c r="D17" s="93"/>
    </row>
    <row r="18" spans="1:4" x14ac:dyDescent="0.25">
      <c r="A18" s="17"/>
      <c r="B18" s="19">
        <v>3000001</v>
      </c>
      <c r="C18" s="19" t="s">
        <v>275</v>
      </c>
      <c r="D18" s="23">
        <v>0.16098983529866984</v>
      </c>
    </row>
    <row r="19" spans="1:4" ht="25.5" x14ac:dyDescent="0.25">
      <c r="A19" s="17"/>
      <c r="B19" s="19">
        <v>3000512</v>
      </c>
      <c r="C19" s="19" t="s">
        <v>1092</v>
      </c>
      <c r="D19" s="23">
        <v>0</v>
      </c>
    </row>
    <row r="20" spans="1:4" ht="26.25" thickBot="1" x14ac:dyDescent="0.3">
      <c r="A20" s="24"/>
      <c r="B20" s="26">
        <v>3000513</v>
      </c>
      <c r="C20" s="26" t="s">
        <v>1093</v>
      </c>
      <c r="D20" s="30">
        <v>9.6067826619252186E-2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topLeftCell="A4" workbookViewId="0">
      <selection activeCell="A17" sqref="A17:XFD4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67</v>
      </c>
      <c r="B1" s="49" t="s">
        <v>42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1090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44.999913999999997</v>
      </c>
      <c r="I6" s="14">
        <v>46.487676999999998</v>
      </c>
      <c r="J6" s="14">
        <v>11.782429040869472</v>
      </c>
      <c r="K6" s="14">
        <v>3.9843234008694708</v>
      </c>
      <c r="L6" s="14">
        <v>3.9236659000000005</v>
      </c>
      <c r="M6" s="14">
        <v>3.8744397400000001</v>
      </c>
      <c r="N6" s="15">
        <v>8.5707087512018956E-2</v>
      </c>
      <c r="O6" s="15">
        <v>0.17010936685155234</v>
      </c>
      <c r="P6" s="16">
        <v>0.25345273847237992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SUM(H8:OFFSET(H6,MATCH("PROYECTOS",$A$8:$A$17,0),0))</f>
        <v>44.999913999999997</v>
      </c>
      <c r="I7" s="38">
        <f ca="1">SUM(I8:OFFSET(I6,MATCH("PROYECTOS",$A$8:$A$17,0),0))</f>
        <v>46.487677000000012</v>
      </c>
      <c r="J7" s="38">
        <f ca="1">SUM(J8:OFFSET(J6,MATCH("PROYECTOS",$A$8:$A$17,0),0))</f>
        <v>11.782429040869472</v>
      </c>
      <c r="K7" s="38">
        <f ca="1">SUM(K8:OFFSET(K6,MATCH("PROYECTOS",$A$8:$A$17,0),0))</f>
        <v>3.9843234008694708</v>
      </c>
      <c r="L7" s="38">
        <f ca="1">SUM(L8:OFFSET(L6,MATCH("PROYECTOS",$A$8:$A$17,0),0))</f>
        <v>3.9236659000000009</v>
      </c>
      <c r="M7" s="38">
        <f ca="1">SUM(M8:OFFSET(M6,MATCH("PROYECTOS",$A$8:$A$17,0),0))</f>
        <v>3.874439740000001</v>
      </c>
      <c r="N7" s="39">
        <f ca="1">IFERROR(K7/I7,0)</f>
        <v>8.5707087512018928E-2</v>
      </c>
      <c r="O7" s="39">
        <f ca="1">IFERROR(SUM(K7,L7)/I7,0)</f>
        <v>0.17010936685155228</v>
      </c>
      <c r="P7" s="40">
        <f ca="1">IFERROR(SUM(K7,L7,M7)/I7,0)</f>
        <v>0.25345273847237992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60</v>
      </c>
      <c r="G8" s="19" t="s">
        <v>309</v>
      </c>
      <c r="H8" s="20">
        <v>0.53059300000000009</v>
      </c>
      <c r="I8" s="21">
        <v>0.53059300000000009</v>
      </c>
      <c r="J8" s="21">
        <f t="shared" ref="J8:J16" si="0">SUM(K8,L8,M8)</f>
        <v>8.5420079680627134E-2</v>
      </c>
      <c r="K8" s="21">
        <v>2.8119749680627137E-2</v>
      </c>
      <c r="L8" s="21">
        <v>2.9180580000000001E-2</v>
      </c>
      <c r="M8" s="21">
        <v>2.8119749999999999E-2</v>
      </c>
      <c r="N8" s="22">
        <f t="shared" ref="N8:N17" si="1">IFERROR(K8/I8,0)</f>
        <v>5.2996835014082609E-2</v>
      </c>
      <c r="O8" s="22">
        <f t="shared" ref="O8:O17" si="2">IFERROR(SUM(K8,L8)/I8,0)</f>
        <v>0.10799299968267038</v>
      </c>
      <c r="P8" s="23">
        <f t="shared" ref="P8:P17" si="3">IFERROR(SUM(K8,L8,M8)/I8,0)</f>
        <v>0.16098983529866984</v>
      </c>
      <c r="Q8" s="70">
        <v>0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5001556</v>
      </c>
      <c r="C9" s="19" t="s">
        <v>1094</v>
      </c>
      <c r="D9" s="68">
        <v>3000511</v>
      </c>
      <c r="E9" s="19" t="s">
        <v>1091</v>
      </c>
      <c r="F9" s="69">
        <v>42</v>
      </c>
      <c r="G9" s="19" t="s">
        <v>534</v>
      </c>
      <c r="H9" s="20">
        <v>1.8204040000000001</v>
      </c>
      <c r="I9" s="21">
        <v>1.8204040000000001</v>
      </c>
      <c r="J9" s="21">
        <f t="shared" si="0"/>
        <v>0.27019863046864784</v>
      </c>
      <c r="K9" s="21">
        <v>2.2585550468647853E-2</v>
      </c>
      <c r="L9" s="21">
        <v>0.15332825</v>
      </c>
      <c r="M9" s="21">
        <v>9.4284829999999986E-2</v>
      </c>
      <c r="N9" s="22">
        <f t="shared" si="1"/>
        <v>1.2406889057949693E-2</v>
      </c>
      <c r="O9" s="22">
        <f t="shared" si="2"/>
        <v>9.6634483591910278E-2</v>
      </c>
      <c r="P9" s="23">
        <f t="shared" si="3"/>
        <v>0.14842783825384245</v>
      </c>
      <c r="Q9" s="70">
        <v>5</v>
      </c>
      <c r="R9" s="21">
        <v>0</v>
      </c>
      <c r="S9" s="23">
        <f t="shared" ref="S9:S16" si="4">IFERROR(R9/Q9,0)</f>
        <v>0</v>
      </c>
    </row>
    <row r="10" spans="1:19" ht="25.5" x14ac:dyDescent="0.25">
      <c r="A10" s="17"/>
      <c r="B10" s="19">
        <v>5002360</v>
      </c>
      <c r="C10" s="19" t="s">
        <v>1095</v>
      </c>
      <c r="D10" s="68">
        <v>3000511</v>
      </c>
      <c r="E10" s="19" t="s">
        <v>1091</v>
      </c>
      <c r="F10" s="69">
        <v>105</v>
      </c>
      <c r="G10" s="19" t="s">
        <v>662</v>
      </c>
      <c r="H10" s="20">
        <v>41.102179</v>
      </c>
      <c r="I10" s="21">
        <v>42.589942000000015</v>
      </c>
      <c r="J10" s="21">
        <f t="shared" si="0"/>
        <v>11.333272470535736</v>
      </c>
      <c r="K10" s="21">
        <v>3.9216983505357348</v>
      </c>
      <c r="L10" s="21">
        <v>3.6915807000000007</v>
      </c>
      <c r="M10" s="21">
        <v>3.7199934200000007</v>
      </c>
      <c r="N10" s="22">
        <f t="shared" si="1"/>
        <v>9.2080387208222383E-2</v>
      </c>
      <c r="O10" s="22">
        <f t="shared" si="2"/>
        <v>0.17875767594460995</v>
      </c>
      <c r="P10" s="23">
        <f t="shared" si="3"/>
        <v>0.26610208744909142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5004127</v>
      </c>
      <c r="C11" s="19" t="s">
        <v>1096</v>
      </c>
      <c r="D11" s="68">
        <v>3000511</v>
      </c>
      <c r="E11" s="19" t="s">
        <v>1091</v>
      </c>
      <c r="F11" s="69">
        <v>578</v>
      </c>
      <c r="G11" s="19" t="s">
        <v>1102</v>
      </c>
      <c r="H11" s="20">
        <v>0.34018900000000002</v>
      </c>
      <c r="I11" s="21">
        <v>0.34018899999999996</v>
      </c>
      <c r="J11" s="21">
        <f t="shared" si="0"/>
        <v>2.7214650110888295E-2</v>
      </c>
      <c r="K11" s="21">
        <v>2.6079001108882949E-3</v>
      </c>
      <c r="L11" s="21">
        <v>1.407515E-2</v>
      </c>
      <c r="M11" s="21">
        <v>1.0531599999999999E-2</v>
      </c>
      <c r="N11" s="22">
        <f t="shared" si="1"/>
        <v>7.6660330313099339E-3</v>
      </c>
      <c r="O11" s="22">
        <f t="shared" si="2"/>
        <v>4.9040533676539509E-2</v>
      </c>
      <c r="P11" s="23">
        <f t="shared" si="3"/>
        <v>7.9998618741018365E-2</v>
      </c>
      <c r="Q11" s="70">
        <v>2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5004128</v>
      </c>
      <c r="C12" s="19" t="s">
        <v>1097</v>
      </c>
      <c r="D12" s="68">
        <v>3000511</v>
      </c>
      <c r="E12" s="19" t="s">
        <v>1091</v>
      </c>
      <c r="F12" s="69">
        <v>42</v>
      </c>
      <c r="G12" s="19" t="s">
        <v>534</v>
      </c>
      <c r="H12" s="20">
        <v>6.5000000000000002E-2</v>
      </c>
      <c r="I12" s="21">
        <v>6.5000000000000002E-2</v>
      </c>
      <c r="J12" s="21">
        <f t="shared" si="0"/>
        <v>0</v>
      </c>
      <c r="K12" s="21">
        <v>0</v>
      </c>
      <c r="L12" s="21">
        <v>0</v>
      </c>
      <c r="M12" s="21">
        <v>0</v>
      </c>
      <c r="N12" s="22">
        <f t="shared" si="1"/>
        <v>0</v>
      </c>
      <c r="O12" s="22">
        <f t="shared" si="2"/>
        <v>0</v>
      </c>
      <c r="P12" s="23">
        <f t="shared" si="3"/>
        <v>0</v>
      </c>
      <c r="Q12" s="70">
        <v>0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5004129</v>
      </c>
      <c r="C13" s="19" t="s">
        <v>1098</v>
      </c>
      <c r="D13" s="68">
        <v>3000512</v>
      </c>
      <c r="E13" s="19" t="s">
        <v>1092</v>
      </c>
      <c r="F13" s="69">
        <v>88</v>
      </c>
      <c r="G13" s="19" t="s">
        <v>755</v>
      </c>
      <c r="H13" s="20">
        <v>0.41116999999999998</v>
      </c>
      <c r="I13" s="21">
        <v>0.41116999999999998</v>
      </c>
      <c r="J13" s="21">
        <f t="shared" si="0"/>
        <v>0</v>
      </c>
      <c r="K13" s="21">
        <v>0</v>
      </c>
      <c r="L13" s="21">
        <v>0</v>
      </c>
      <c r="M13" s="21">
        <v>0</v>
      </c>
      <c r="N13" s="22">
        <f t="shared" si="1"/>
        <v>0</v>
      </c>
      <c r="O13" s="22">
        <f t="shared" si="2"/>
        <v>0</v>
      </c>
      <c r="P13" s="23">
        <f t="shared" si="3"/>
        <v>0</v>
      </c>
      <c r="Q13" s="70">
        <v>0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5004130</v>
      </c>
      <c r="C14" s="19" t="s">
        <v>1099</v>
      </c>
      <c r="D14" s="68">
        <v>3000512</v>
      </c>
      <c r="E14" s="19" t="s">
        <v>1092</v>
      </c>
      <c r="F14" s="69">
        <v>117</v>
      </c>
      <c r="G14" s="19" t="s">
        <v>687</v>
      </c>
      <c r="H14" s="20">
        <v>0.04</v>
      </c>
      <c r="I14" s="21">
        <v>0.04</v>
      </c>
      <c r="J14" s="21">
        <f t="shared" si="0"/>
        <v>0</v>
      </c>
      <c r="K14" s="21">
        <v>0</v>
      </c>
      <c r="L14" s="21">
        <v>0</v>
      </c>
      <c r="M14" s="21">
        <v>0</v>
      </c>
      <c r="N14" s="22">
        <f t="shared" si="1"/>
        <v>0</v>
      </c>
      <c r="O14" s="22">
        <f t="shared" si="2"/>
        <v>0</v>
      </c>
      <c r="P14" s="23">
        <f t="shared" si="3"/>
        <v>0</v>
      </c>
      <c r="Q14" s="70">
        <v>0</v>
      </c>
      <c r="R14" s="21">
        <v>0</v>
      </c>
      <c r="S14" s="23">
        <f t="shared" si="4"/>
        <v>0</v>
      </c>
    </row>
    <row r="15" spans="1:19" ht="25.5" x14ac:dyDescent="0.25">
      <c r="A15" s="17"/>
      <c r="B15" s="19">
        <v>5004131</v>
      </c>
      <c r="C15" s="19" t="s">
        <v>1100</v>
      </c>
      <c r="D15" s="68">
        <v>3000513</v>
      </c>
      <c r="E15" s="19" t="s">
        <v>1093</v>
      </c>
      <c r="F15" s="69">
        <v>538</v>
      </c>
      <c r="G15" s="19" t="s">
        <v>1103</v>
      </c>
      <c r="H15" s="20">
        <v>0.35019</v>
      </c>
      <c r="I15" s="21">
        <v>0.35019</v>
      </c>
      <c r="J15" s="21">
        <f t="shared" si="0"/>
        <v>6.6323210073572725E-2</v>
      </c>
      <c r="K15" s="21">
        <v>9.3118500735727139E-3</v>
      </c>
      <c r="L15" s="21">
        <v>3.550122E-2</v>
      </c>
      <c r="M15" s="21">
        <v>2.1510140000000004E-2</v>
      </c>
      <c r="N15" s="22">
        <f t="shared" si="1"/>
        <v>2.6590850891152557E-2</v>
      </c>
      <c r="O15" s="22">
        <f t="shared" si="2"/>
        <v>0.12796787479246327</v>
      </c>
      <c r="P15" s="23">
        <f t="shared" si="3"/>
        <v>0.1893920730848189</v>
      </c>
      <c r="Q15" s="70">
        <v>2</v>
      </c>
      <c r="R15" s="21">
        <v>0</v>
      </c>
      <c r="S15" s="23">
        <f t="shared" si="4"/>
        <v>0</v>
      </c>
    </row>
    <row r="16" spans="1:19" ht="25.5" x14ac:dyDescent="0.25">
      <c r="A16" s="17"/>
      <c r="B16" s="19">
        <v>5004132</v>
      </c>
      <c r="C16" s="19" t="s">
        <v>1101</v>
      </c>
      <c r="D16" s="68">
        <v>3000513</v>
      </c>
      <c r="E16" s="19" t="s">
        <v>1093</v>
      </c>
      <c r="F16" s="69">
        <v>538</v>
      </c>
      <c r="G16" s="19" t="s">
        <v>1103</v>
      </c>
      <c r="H16" s="20">
        <v>0.34018900000000002</v>
      </c>
      <c r="I16" s="21">
        <v>0.34018900000000007</v>
      </c>
      <c r="J16" s="21">
        <f t="shared" si="0"/>
        <v>0</v>
      </c>
      <c r="K16" s="21">
        <v>0</v>
      </c>
      <c r="L16" s="21">
        <v>0</v>
      </c>
      <c r="M16" s="21">
        <v>0</v>
      </c>
      <c r="N16" s="22">
        <f t="shared" si="1"/>
        <v>0</v>
      </c>
      <c r="O16" s="22">
        <f t="shared" si="2"/>
        <v>0</v>
      </c>
      <c r="P16" s="23">
        <f t="shared" si="3"/>
        <v>0</v>
      </c>
      <c r="Q16" s="70">
        <v>2</v>
      </c>
      <c r="R16" s="21">
        <v>0</v>
      </c>
      <c r="S16" s="23">
        <f t="shared" si="4"/>
        <v>0</v>
      </c>
    </row>
    <row r="17" spans="1:19" ht="15.75" thickBot="1" x14ac:dyDescent="0.3">
      <c r="A17" s="41" t="s">
        <v>293</v>
      </c>
      <c r="B17" s="43"/>
      <c r="C17" s="43"/>
      <c r="D17" s="65"/>
      <c r="E17" s="43"/>
      <c r="F17" s="66"/>
      <c r="G17" s="43"/>
      <c r="H17" s="44">
        <f t="shared" ref="H17:M17" ca="1" si="5">OFFSET(H17,-MATCH("PROYECTOS",$A$8:$A$17,0)-1,0)-(OFFSET(H17,-MATCH("PROYECTOS",$A$8:$A$17,0),0))</f>
        <v>0</v>
      </c>
      <c r="I17" s="45">
        <f t="shared" ca="1" si="5"/>
        <v>0</v>
      </c>
      <c r="J17" s="45">
        <f t="shared" ca="1" si="5"/>
        <v>0</v>
      </c>
      <c r="K17" s="45">
        <f t="shared" ca="1" si="5"/>
        <v>0</v>
      </c>
      <c r="L17" s="45">
        <f t="shared" ca="1" si="5"/>
        <v>0</v>
      </c>
      <c r="M17" s="45">
        <f t="shared" ca="1" si="5"/>
        <v>0</v>
      </c>
      <c r="N17" s="46">
        <f t="shared" ca="1" si="1"/>
        <v>0</v>
      </c>
      <c r="O17" s="46">
        <f t="shared" ca="1" si="2"/>
        <v>0</v>
      </c>
      <c r="P17" s="47">
        <f t="shared" ca="1" si="3"/>
        <v>0</v>
      </c>
      <c r="Q17" s="67"/>
      <c r="R17" s="45"/>
      <c r="S17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5"/>
  <sheetViews>
    <sheetView topLeftCell="A37" workbookViewId="0">
      <selection activeCell="A3" sqref="A3:L54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68</v>
      </c>
      <c r="B1" s="50" t="s">
        <v>43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1106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1028.4349519999992</v>
      </c>
      <c r="E6" s="14">
        <v>1651.722688999999</v>
      </c>
      <c r="F6" s="14">
        <v>182.39475226658902</v>
      </c>
      <c r="G6" s="14">
        <v>14.160465446588994</v>
      </c>
      <c r="H6" s="14">
        <v>33.871334919999988</v>
      </c>
      <c r="I6" s="14">
        <v>134.36295190000004</v>
      </c>
      <c r="J6" s="15">
        <v>8.5731494402139334E-3</v>
      </c>
      <c r="K6" s="15">
        <v>2.9079821138540411E-2</v>
      </c>
      <c r="L6" s="16">
        <v>0.11042698237499911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501.13184999999999</v>
      </c>
      <c r="E7" s="38">
        <f ca="1">SUM(E8:OFFSET(E6,MATCH("GOBIERNOS REGIONALES",$A$8:$A$50,0),0))</f>
        <v>737.03188299999965</v>
      </c>
      <c r="F7" s="38">
        <f ca="1">SUM(F8:OFFSET(F6,MATCH("GOBIERNOS REGIONALES",$A$8:$A$50,0),0))</f>
        <v>55.692346935900204</v>
      </c>
      <c r="G7" s="38">
        <f ca="1">SUM(G8:OFFSET(G6,MATCH("GOBIERNOS REGIONALES",$A$8:$A$50,0),0))</f>
        <v>4.9635497659002112</v>
      </c>
      <c r="H7" s="38">
        <f ca="1">SUM(H8:OFFSET(H6,MATCH("GOBIERNOS REGIONALES",$A$8:$A$50,0),0))</f>
        <v>7.5614029899999977</v>
      </c>
      <c r="I7" s="38">
        <f ca="1">SUM(I8:OFFSET(I6,MATCH("GOBIERNOS REGIONALES",$A$8:$A$50,0),0))</f>
        <v>43.167394180000009</v>
      </c>
      <c r="J7" s="39">
        <f ca="1">IFERROR(G7/E7,0)</f>
        <v>6.7345116003620885E-3</v>
      </c>
      <c r="K7" s="39">
        <f ca="1">IFERROR(SUM(G7,H7)/E7,0)</f>
        <v>1.6993773328935098E-2</v>
      </c>
      <c r="L7" s="40">
        <f ca="1">IFERROR(SUM(G7,H7,I7)/E7,0)</f>
        <v>7.5563009172969861E-2</v>
      </c>
      <c r="M7" s="4"/>
    </row>
    <row r="8" spans="1:13" x14ac:dyDescent="0.25">
      <c r="A8" s="17"/>
      <c r="B8" s="18">
        <v>5</v>
      </c>
      <c r="C8" s="19" t="s">
        <v>104</v>
      </c>
      <c r="D8" s="20">
        <v>1.9000029999999999</v>
      </c>
      <c r="E8" s="21">
        <v>1.9000029999999999</v>
      </c>
      <c r="F8" s="21">
        <f t="shared" ref="F8:F54" si="0">SUM(G8,H8,I8)</f>
        <v>0.14877178871493518</v>
      </c>
      <c r="G8" s="21">
        <v>4.5351658714935184E-2</v>
      </c>
      <c r="H8" s="21">
        <v>5.1506709999999997E-2</v>
      </c>
      <c r="I8" s="21">
        <v>5.1913420000000002E-2</v>
      </c>
      <c r="J8" s="22">
        <f t="shared" ref="J8:J54" si="1">IFERROR(G8/E8,0)</f>
        <v>2.3869256372192667E-2</v>
      </c>
      <c r="K8" s="22">
        <f t="shared" ref="K8:K54" si="2">IFERROR(SUM(G8,H8)/E8,0)</f>
        <v>5.0978008305742249E-2</v>
      </c>
      <c r="L8" s="23">
        <f t="shared" ref="L8:L54" si="3">IFERROR(SUM(G8,H8,I8)/E8,0)</f>
        <v>7.830081779604306E-2</v>
      </c>
      <c r="M8" s="4"/>
    </row>
    <row r="9" spans="1:13" x14ac:dyDescent="0.25">
      <c r="A9" s="17"/>
      <c r="B9" s="18">
        <v>6</v>
      </c>
      <c r="C9" s="19" t="s">
        <v>105</v>
      </c>
      <c r="D9" s="20">
        <v>57.160965000000012</v>
      </c>
      <c r="E9" s="21">
        <v>78.990303999999995</v>
      </c>
      <c r="F9" s="21">
        <f t="shared" si="0"/>
        <v>6.1826321342398973</v>
      </c>
      <c r="G9" s="21">
        <v>1.661592744239897</v>
      </c>
      <c r="H9" s="21">
        <v>1.70217504</v>
      </c>
      <c r="I9" s="21">
        <v>2.8188643500000001</v>
      </c>
      <c r="J9" s="22">
        <f t="shared" si="1"/>
        <v>2.1035401310012646E-2</v>
      </c>
      <c r="K9" s="22">
        <f t="shared" si="2"/>
        <v>4.2584565622635122E-2</v>
      </c>
      <c r="L9" s="23">
        <f t="shared" si="3"/>
        <v>7.8270772755095336E-2</v>
      </c>
      <c r="M9" s="4"/>
    </row>
    <row r="10" spans="1:13" x14ac:dyDescent="0.25">
      <c r="A10" s="17"/>
      <c r="B10" s="18">
        <v>7</v>
      </c>
      <c r="C10" s="19" t="s">
        <v>107</v>
      </c>
      <c r="D10" s="20">
        <v>8.3995110000000004</v>
      </c>
      <c r="E10" s="21">
        <v>8.3995110000000004</v>
      </c>
      <c r="F10" s="21">
        <f t="shared" si="0"/>
        <v>2.6451399664723874E-2</v>
      </c>
      <c r="G10" s="21">
        <v>1.4999999664723873E-2</v>
      </c>
      <c r="H10" s="21">
        <v>2.4800000000000001E-4</v>
      </c>
      <c r="I10" s="21">
        <v>1.1203399999999999E-2</v>
      </c>
      <c r="J10" s="22">
        <f t="shared" si="1"/>
        <v>1.785818205931735E-3</v>
      </c>
      <c r="K10" s="22">
        <f t="shared" si="2"/>
        <v>1.8153437342630866E-3</v>
      </c>
      <c r="L10" s="23">
        <f t="shared" si="3"/>
        <v>3.1491594766318983E-3</v>
      </c>
      <c r="M10" s="4"/>
    </row>
    <row r="11" spans="1:13" x14ac:dyDescent="0.25">
      <c r="A11" s="17"/>
      <c r="B11" s="18">
        <v>10</v>
      </c>
      <c r="C11" s="19" t="s">
        <v>110</v>
      </c>
      <c r="D11" s="20">
        <v>98.997152999999997</v>
      </c>
      <c r="E11" s="21">
        <v>116.36581200000002</v>
      </c>
      <c r="F11" s="21">
        <f t="shared" si="0"/>
        <v>12.838930411097513</v>
      </c>
      <c r="G11" s="21">
        <v>0.43241083109751344</v>
      </c>
      <c r="H11" s="21">
        <v>0.86817053999999994</v>
      </c>
      <c r="I11" s="21">
        <v>11.53834904</v>
      </c>
      <c r="J11" s="22">
        <f t="shared" si="1"/>
        <v>3.7159611028840102E-3</v>
      </c>
      <c r="K11" s="22">
        <f t="shared" si="2"/>
        <v>1.1176662189213385E-2</v>
      </c>
      <c r="L11" s="23">
        <f t="shared" si="3"/>
        <v>0.11033249534749529</v>
      </c>
      <c r="M11" s="4"/>
    </row>
    <row r="12" spans="1:13" x14ac:dyDescent="0.25">
      <c r="A12" s="17"/>
      <c r="B12" s="18">
        <v>11</v>
      </c>
      <c r="C12" s="19" t="s">
        <v>111</v>
      </c>
      <c r="D12" s="20">
        <v>80.301369999999991</v>
      </c>
      <c r="E12" s="21">
        <v>160.326415</v>
      </c>
      <c r="F12" s="21">
        <f t="shared" si="0"/>
        <v>17.695443379840064</v>
      </c>
      <c r="G12" s="21">
        <v>0.40525529984006425</v>
      </c>
      <c r="H12" s="21">
        <v>0.75256592999999994</v>
      </c>
      <c r="I12" s="21">
        <v>16.537622150000001</v>
      </c>
      <c r="J12" s="22">
        <f t="shared" si="1"/>
        <v>2.5276889016701601E-3</v>
      </c>
      <c r="K12" s="22">
        <f t="shared" si="2"/>
        <v>7.221649843789397E-3</v>
      </c>
      <c r="L12" s="23">
        <f t="shared" si="3"/>
        <v>0.11037135321612515</v>
      </c>
      <c r="M12" s="4"/>
    </row>
    <row r="13" spans="1:13" x14ac:dyDescent="0.25">
      <c r="A13" s="17"/>
      <c r="B13" s="18">
        <v>13</v>
      </c>
      <c r="C13" s="19" t="s">
        <v>114</v>
      </c>
      <c r="D13" s="20">
        <v>89.422465000000003</v>
      </c>
      <c r="E13" s="21">
        <v>108.97421999999992</v>
      </c>
      <c r="F13" s="21">
        <f t="shared" si="0"/>
        <v>3.66085847</v>
      </c>
      <c r="G13" s="21">
        <v>0</v>
      </c>
      <c r="H13" s="21">
        <v>0.14823850999999999</v>
      </c>
      <c r="I13" s="21">
        <v>3.5126199599999999</v>
      </c>
      <c r="J13" s="22">
        <f t="shared" si="1"/>
        <v>0</v>
      </c>
      <c r="K13" s="22">
        <f t="shared" si="2"/>
        <v>1.3603080618516939E-3</v>
      </c>
      <c r="L13" s="23">
        <f t="shared" si="3"/>
        <v>3.3593802919626339E-2</v>
      </c>
      <c r="M13" s="4"/>
    </row>
    <row r="14" spans="1:13" ht="38.25" x14ac:dyDescent="0.25">
      <c r="A14" s="17"/>
      <c r="B14" s="18">
        <v>25</v>
      </c>
      <c r="C14" s="19" t="s">
        <v>118</v>
      </c>
      <c r="D14" s="20">
        <v>7.6720310000000014</v>
      </c>
      <c r="E14" s="21">
        <v>7.6720310000000005</v>
      </c>
      <c r="F14" s="21">
        <f t="shared" si="0"/>
        <v>1.1425818874637292</v>
      </c>
      <c r="G14" s="21">
        <v>0.32451163746372913</v>
      </c>
      <c r="H14" s="21">
        <v>0.39807212000000008</v>
      </c>
      <c r="I14" s="21">
        <v>0.41999813000000003</v>
      </c>
      <c r="J14" s="22">
        <f t="shared" si="1"/>
        <v>4.2298009153473065E-2</v>
      </c>
      <c r="K14" s="22">
        <f t="shared" si="2"/>
        <v>9.418415507754456E-2</v>
      </c>
      <c r="L14" s="23">
        <f t="shared" si="3"/>
        <v>0.14892821567896808</v>
      </c>
      <c r="M14" s="4"/>
    </row>
    <row r="15" spans="1:13" x14ac:dyDescent="0.25">
      <c r="A15" s="17"/>
      <c r="B15" s="18">
        <v>26</v>
      </c>
      <c r="C15" s="19" t="s">
        <v>119</v>
      </c>
      <c r="D15" s="20">
        <v>6.713928000000001</v>
      </c>
      <c r="E15" s="21">
        <v>97.308751000000015</v>
      </c>
      <c r="F15" s="21">
        <f t="shared" si="0"/>
        <v>1.6206059937931297E-2</v>
      </c>
      <c r="G15" s="21">
        <v>5.2297399379312992E-3</v>
      </c>
      <c r="H15" s="21">
        <v>5.4763199999999998E-3</v>
      </c>
      <c r="I15" s="21">
        <v>5.4999999999999997E-3</v>
      </c>
      <c r="J15" s="22">
        <f t="shared" si="1"/>
        <v>5.3743778274692871E-5</v>
      </c>
      <c r="K15" s="22">
        <f t="shared" si="2"/>
        <v>1.1002155333317656E-4</v>
      </c>
      <c r="L15" s="23">
        <f t="shared" si="3"/>
        <v>1.6654267752271628E-4</v>
      </c>
      <c r="M15" s="4"/>
    </row>
    <row r="16" spans="1:13" ht="25.5" x14ac:dyDescent="0.25">
      <c r="A16" s="17"/>
      <c r="B16" s="18">
        <v>37</v>
      </c>
      <c r="C16" s="19" t="s">
        <v>124</v>
      </c>
      <c r="D16" s="20">
        <v>33.397468000000003</v>
      </c>
      <c r="E16" s="21">
        <v>37.778116000000004</v>
      </c>
      <c r="F16" s="21">
        <f t="shared" si="0"/>
        <v>5.6470671025445478</v>
      </c>
      <c r="G16" s="21">
        <v>0.73538321254454786</v>
      </c>
      <c r="H16" s="21">
        <v>0.80245219000000012</v>
      </c>
      <c r="I16" s="21">
        <v>4.1092316999999996</v>
      </c>
      <c r="J16" s="22">
        <f t="shared" si="1"/>
        <v>1.9465851937787153E-2</v>
      </c>
      <c r="K16" s="22">
        <f t="shared" si="2"/>
        <v>4.0707043266650665E-2</v>
      </c>
      <c r="L16" s="23">
        <f t="shared" si="3"/>
        <v>0.14947984972423048</v>
      </c>
      <c r="M16" s="4"/>
    </row>
    <row r="17" spans="1:13" ht="25.5" x14ac:dyDescent="0.25">
      <c r="A17" s="17"/>
      <c r="B17" s="18">
        <v>39</v>
      </c>
      <c r="C17" s="19" t="s">
        <v>126</v>
      </c>
      <c r="D17" s="20">
        <v>11.05</v>
      </c>
      <c r="E17" s="21">
        <v>11.049999999999999</v>
      </c>
      <c r="F17" s="21">
        <f t="shared" si="0"/>
        <v>8.3089698909608461E-3</v>
      </c>
      <c r="G17" s="21">
        <v>5.1025998909608461E-3</v>
      </c>
      <c r="H17" s="21">
        <v>0</v>
      </c>
      <c r="I17" s="21">
        <v>3.2063700000000001E-3</v>
      </c>
      <c r="J17" s="22">
        <f t="shared" si="1"/>
        <v>4.6177374578831192E-4</v>
      </c>
      <c r="K17" s="22">
        <f t="shared" si="2"/>
        <v>4.6177374578831192E-4</v>
      </c>
      <c r="L17" s="23">
        <f t="shared" si="3"/>
        <v>7.5194297655754275E-4</v>
      </c>
      <c r="M17" s="4"/>
    </row>
    <row r="18" spans="1:13" x14ac:dyDescent="0.25">
      <c r="A18" s="17"/>
      <c r="B18" s="18">
        <v>112</v>
      </c>
      <c r="C18" s="19" t="s">
        <v>139</v>
      </c>
      <c r="D18" s="20">
        <v>12.963149</v>
      </c>
      <c r="E18" s="21">
        <v>12.963301999999999</v>
      </c>
      <c r="F18" s="21">
        <f t="shared" si="0"/>
        <v>1.4763459298625654</v>
      </c>
      <c r="G18" s="21">
        <v>0.16339238986256532</v>
      </c>
      <c r="H18" s="21">
        <v>0.60401678000000003</v>
      </c>
      <c r="I18" s="21">
        <v>0.70893676000000005</v>
      </c>
      <c r="J18" s="22">
        <f t="shared" si="1"/>
        <v>1.2604226134866359E-2</v>
      </c>
      <c r="K18" s="22">
        <f t="shared" si="2"/>
        <v>5.9198587664050825E-2</v>
      </c>
      <c r="L18" s="23">
        <f t="shared" si="3"/>
        <v>0.11388656453907851</v>
      </c>
      <c r="M18" s="4"/>
    </row>
    <row r="19" spans="1:13" x14ac:dyDescent="0.25">
      <c r="A19" s="17"/>
      <c r="B19" s="18">
        <v>131</v>
      </c>
      <c r="C19" s="19" t="s">
        <v>143</v>
      </c>
      <c r="D19" s="20">
        <v>0.15</v>
      </c>
      <c r="E19" s="21">
        <v>0.15</v>
      </c>
      <c r="F19" s="21">
        <f t="shared" si="0"/>
        <v>6.1063799999999998E-3</v>
      </c>
      <c r="G19" s="21">
        <v>0</v>
      </c>
      <c r="H19" s="21">
        <v>6.5333000000000003E-4</v>
      </c>
      <c r="I19" s="21">
        <v>5.4530500000000001E-3</v>
      </c>
      <c r="J19" s="22">
        <f t="shared" si="1"/>
        <v>0</v>
      </c>
      <c r="K19" s="22">
        <f t="shared" si="2"/>
        <v>4.355533333333334E-3</v>
      </c>
      <c r="L19" s="23">
        <f t="shared" si="3"/>
        <v>4.0709200000000001E-2</v>
      </c>
      <c r="M19" s="4"/>
    </row>
    <row r="20" spans="1:13" ht="25.5" x14ac:dyDescent="0.25">
      <c r="A20" s="17"/>
      <c r="B20" s="18">
        <v>136</v>
      </c>
      <c r="C20" s="19" t="s">
        <v>145</v>
      </c>
      <c r="D20" s="20">
        <v>11.36</v>
      </c>
      <c r="E20" s="21">
        <v>11.36</v>
      </c>
      <c r="F20" s="21">
        <f t="shared" si="0"/>
        <v>0.52089894004749748</v>
      </c>
      <c r="G20" s="21">
        <v>1.0000000474974513E-3</v>
      </c>
      <c r="H20" s="21">
        <v>0.47861875000000004</v>
      </c>
      <c r="I20" s="21">
        <v>4.1280189999999994E-2</v>
      </c>
      <c r="J20" s="22">
        <f t="shared" si="1"/>
        <v>8.8028173195198178E-5</v>
      </c>
      <c r="K20" s="22">
        <f t="shared" si="2"/>
        <v>4.2219960391505065E-2</v>
      </c>
      <c r="L20" s="23">
        <f t="shared" si="3"/>
        <v>4.5853779933758582E-2</v>
      </c>
      <c r="M20" s="4"/>
    </row>
    <row r="21" spans="1:13" ht="25.5" x14ac:dyDescent="0.25">
      <c r="A21" s="17"/>
      <c r="B21" s="18">
        <v>137</v>
      </c>
      <c r="C21" s="19" t="s">
        <v>146</v>
      </c>
      <c r="D21" s="20">
        <v>52.362756999999974</v>
      </c>
      <c r="E21" s="21">
        <v>53.511220999999985</v>
      </c>
      <c r="F21" s="21">
        <f t="shared" si="0"/>
        <v>3.4930899926469561</v>
      </c>
      <c r="G21" s="21">
        <v>0.66478506264695625</v>
      </c>
      <c r="H21" s="21">
        <v>0.83113284999999981</v>
      </c>
      <c r="I21" s="21">
        <v>1.9971720800000001</v>
      </c>
      <c r="J21" s="22">
        <f t="shared" si="1"/>
        <v>1.2423283382880694E-2</v>
      </c>
      <c r="K21" s="22">
        <f t="shared" si="2"/>
        <v>2.7955219198735094E-2</v>
      </c>
      <c r="L21" s="23">
        <f t="shared" si="3"/>
        <v>6.5277710494532667E-2</v>
      </c>
      <c r="M21" s="4"/>
    </row>
    <row r="22" spans="1:13" x14ac:dyDescent="0.25">
      <c r="A22" s="17"/>
      <c r="B22" s="18">
        <v>164</v>
      </c>
      <c r="C22" s="19" t="s">
        <v>149</v>
      </c>
      <c r="D22" s="20">
        <v>2.2400000000000002</v>
      </c>
      <c r="E22" s="21">
        <v>2.4851999999999999</v>
      </c>
      <c r="F22" s="21">
        <f t="shared" si="0"/>
        <v>0.121128</v>
      </c>
      <c r="G22" s="21">
        <v>0</v>
      </c>
      <c r="H22" s="21">
        <v>0</v>
      </c>
      <c r="I22" s="21">
        <v>0.121128</v>
      </c>
      <c r="J22" s="22">
        <f t="shared" si="1"/>
        <v>0</v>
      </c>
      <c r="K22" s="22">
        <f t="shared" si="2"/>
        <v>0</v>
      </c>
      <c r="L22" s="23">
        <f t="shared" si="3"/>
        <v>4.8739739256397879E-2</v>
      </c>
      <c r="M22" s="4"/>
    </row>
    <row r="23" spans="1:13" ht="25.5" x14ac:dyDescent="0.25">
      <c r="A23" s="17"/>
      <c r="B23" s="18">
        <v>221</v>
      </c>
      <c r="C23" s="19" t="s">
        <v>155</v>
      </c>
      <c r="D23" s="20">
        <v>3.7157239999999998</v>
      </c>
      <c r="E23" s="21">
        <v>3.4584579999999998</v>
      </c>
      <c r="F23" s="21">
        <f t="shared" si="0"/>
        <v>0.52436082092153624</v>
      </c>
      <c r="G23" s="21">
        <v>0.10286075092153624</v>
      </c>
      <c r="H23" s="21">
        <v>0.16650883</v>
      </c>
      <c r="I23" s="21">
        <v>0.25499124000000001</v>
      </c>
      <c r="J23" s="22">
        <f t="shared" si="1"/>
        <v>2.974179559836674E-2</v>
      </c>
      <c r="K23" s="22">
        <f t="shared" si="2"/>
        <v>7.7887191610115328E-2</v>
      </c>
      <c r="L23" s="23">
        <f t="shared" si="3"/>
        <v>0.15161694053290115</v>
      </c>
      <c r="M23" s="4"/>
    </row>
    <row r="24" spans="1:13" x14ac:dyDescent="0.25">
      <c r="A24" s="17"/>
      <c r="B24" s="18">
        <v>240</v>
      </c>
      <c r="C24" s="19" t="s">
        <v>156</v>
      </c>
      <c r="D24" s="20">
        <v>1.7468929999999996</v>
      </c>
      <c r="E24" s="21">
        <v>2.3386250000000008</v>
      </c>
      <c r="F24" s="21">
        <f t="shared" si="0"/>
        <v>0.19083145183212011</v>
      </c>
      <c r="G24" s="21">
        <v>3.3524001832120121E-2</v>
      </c>
      <c r="H24" s="21">
        <v>7.5149150000000012E-2</v>
      </c>
      <c r="I24" s="21">
        <v>8.2158299999999976E-2</v>
      </c>
      <c r="J24" s="22">
        <f t="shared" si="1"/>
        <v>1.4334919806347794E-2</v>
      </c>
      <c r="K24" s="22">
        <f t="shared" si="2"/>
        <v>4.646882327526649E-2</v>
      </c>
      <c r="L24" s="23">
        <f t="shared" si="3"/>
        <v>8.1599851122826458E-2</v>
      </c>
      <c r="M24" s="4"/>
    </row>
    <row r="25" spans="1:13" ht="25.5" x14ac:dyDescent="0.25">
      <c r="A25" s="17"/>
      <c r="B25" s="18">
        <v>331</v>
      </c>
      <c r="C25" s="19" t="s">
        <v>159</v>
      </c>
      <c r="D25" s="20">
        <v>19.676248999999999</v>
      </c>
      <c r="E25" s="21">
        <v>19.854270000000007</v>
      </c>
      <c r="F25" s="21">
        <f t="shared" si="0"/>
        <v>1.6222494571952333</v>
      </c>
      <c r="G25" s="21">
        <v>0.36814983719523298</v>
      </c>
      <c r="H25" s="21">
        <v>0.53945304000000005</v>
      </c>
      <c r="I25" s="21">
        <v>0.71464658000000014</v>
      </c>
      <c r="J25" s="22">
        <f t="shared" si="1"/>
        <v>1.8542602533119217E-2</v>
      </c>
      <c r="K25" s="22">
        <f t="shared" si="2"/>
        <v>4.5713233334453131E-2</v>
      </c>
      <c r="L25" s="23">
        <f t="shared" si="3"/>
        <v>8.1707837014165355E-2</v>
      </c>
      <c r="M25" s="4"/>
    </row>
    <row r="26" spans="1:13" x14ac:dyDescent="0.25">
      <c r="A26" s="17"/>
      <c r="B26" s="18">
        <v>514</v>
      </c>
      <c r="C26" s="19" t="s">
        <v>165</v>
      </c>
      <c r="D26" s="20">
        <v>1.9021839999999997</v>
      </c>
      <c r="E26" s="21">
        <v>2.1456439999999999</v>
      </c>
      <c r="F26" s="21">
        <f t="shared" si="0"/>
        <v>0.37008436</v>
      </c>
      <c r="G26" s="21">
        <v>0</v>
      </c>
      <c r="H26" s="21">
        <v>0.1369649</v>
      </c>
      <c r="I26" s="21">
        <v>0.23311945999999997</v>
      </c>
      <c r="J26" s="22">
        <f t="shared" si="1"/>
        <v>0</v>
      </c>
      <c r="K26" s="22">
        <f t="shared" si="2"/>
        <v>6.383393517284322E-2</v>
      </c>
      <c r="L26" s="23">
        <f t="shared" si="3"/>
        <v>0.17248171644503935</v>
      </c>
      <c r="M26" s="4"/>
    </row>
    <row r="27" spans="1:13" x14ac:dyDescent="0.25">
      <c r="A27" s="34" t="s">
        <v>205</v>
      </c>
      <c r="B27" s="57"/>
      <c r="C27" s="36"/>
      <c r="D27" s="37">
        <f>SUM(D28:D53)</f>
        <v>312.52358300000009</v>
      </c>
      <c r="E27" s="37">
        <f t="shared" ref="E27:I27" si="4">SUM(E28:E53)</f>
        <v>432.84364900000008</v>
      </c>
      <c r="F27" s="37">
        <f t="shared" si="4"/>
        <v>59.430463347564675</v>
      </c>
      <c r="G27" s="37">
        <f t="shared" si="4"/>
        <v>7.0732083575646731</v>
      </c>
      <c r="H27" s="37">
        <f t="shared" si="4"/>
        <v>16.076487629999999</v>
      </c>
      <c r="I27" s="37">
        <f t="shared" si="4"/>
        <v>36.280767359999992</v>
      </c>
      <c r="J27" s="39">
        <f t="shared" si="1"/>
        <v>1.6341254801603134E-2</v>
      </c>
      <c r="K27" s="39">
        <f t="shared" si="2"/>
        <v>5.3482813115191784E-2</v>
      </c>
      <c r="L27" s="40">
        <f t="shared" si="3"/>
        <v>0.13730238039732601</v>
      </c>
      <c r="M27" s="4"/>
    </row>
    <row r="28" spans="1:13" x14ac:dyDescent="0.25">
      <c r="A28" s="17"/>
      <c r="B28" s="18">
        <v>440</v>
      </c>
      <c r="C28" s="19" t="s">
        <v>206</v>
      </c>
      <c r="D28" s="20">
        <v>4.2437960000000015</v>
      </c>
      <c r="E28" s="21">
        <v>21.646426000000002</v>
      </c>
      <c r="F28" s="21">
        <f t="shared" si="0"/>
        <v>0.26987438975287259</v>
      </c>
      <c r="G28" s="21">
        <v>4.5110579752872582E-2</v>
      </c>
      <c r="H28" s="21">
        <v>0.13704447999999997</v>
      </c>
      <c r="I28" s="21">
        <v>8.7719330000000012E-2</v>
      </c>
      <c r="J28" s="22">
        <f t="shared" si="1"/>
        <v>2.0839735738764718E-3</v>
      </c>
      <c r="K28" s="22">
        <f t="shared" si="2"/>
        <v>8.4150177841308561E-3</v>
      </c>
      <c r="L28" s="23">
        <f t="shared" si="3"/>
        <v>1.2467387907494409E-2</v>
      </c>
      <c r="M28" s="4"/>
    </row>
    <row r="29" spans="1:13" x14ac:dyDescent="0.25">
      <c r="A29" s="17"/>
      <c r="B29" s="18">
        <v>441</v>
      </c>
      <c r="C29" s="19" t="s">
        <v>207</v>
      </c>
      <c r="D29" s="20">
        <v>5.4473220000000007</v>
      </c>
      <c r="E29" s="21">
        <v>5.3883719999999995</v>
      </c>
      <c r="F29" s="21">
        <f t="shared" si="0"/>
        <v>0.43385305992577217</v>
      </c>
      <c r="G29" s="21">
        <v>7.1482079925772268E-2</v>
      </c>
      <c r="H29" s="21">
        <v>0.17867126999999997</v>
      </c>
      <c r="I29" s="21">
        <v>0.18369970999999996</v>
      </c>
      <c r="J29" s="22">
        <f t="shared" si="1"/>
        <v>1.3265988303289431E-2</v>
      </c>
      <c r="K29" s="22">
        <f t="shared" si="2"/>
        <v>4.6424662203309687E-2</v>
      </c>
      <c r="L29" s="23">
        <f t="shared" si="3"/>
        <v>8.0516538191084841E-2</v>
      </c>
      <c r="M29" s="4"/>
    </row>
    <row r="30" spans="1:13" x14ac:dyDescent="0.25">
      <c r="A30" s="17"/>
      <c r="B30" s="18">
        <v>442</v>
      </c>
      <c r="C30" s="19" t="s">
        <v>208</v>
      </c>
      <c r="D30" s="20">
        <v>60.106791000000001</v>
      </c>
      <c r="E30" s="21">
        <v>60.716871999999995</v>
      </c>
      <c r="F30" s="21">
        <f t="shared" si="0"/>
        <v>8.9495368091897607</v>
      </c>
      <c r="G30" s="21">
        <v>0.29487709918976179</v>
      </c>
      <c r="H30" s="21">
        <v>0.87541821000000009</v>
      </c>
      <c r="I30" s="21">
        <v>7.7792414999999995</v>
      </c>
      <c r="J30" s="22">
        <f t="shared" si="1"/>
        <v>4.8565924013635256E-3</v>
      </c>
      <c r="K30" s="22">
        <f t="shared" si="2"/>
        <v>1.9274631097428108E-2</v>
      </c>
      <c r="L30" s="23">
        <f t="shared" si="3"/>
        <v>0.14739785687888798</v>
      </c>
      <c r="M30" s="4"/>
    </row>
    <row r="31" spans="1:13" x14ac:dyDescent="0.25">
      <c r="A31" s="17"/>
      <c r="B31" s="18">
        <v>443</v>
      </c>
      <c r="C31" s="19" t="s">
        <v>209</v>
      </c>
      <c r="D31" s="20">
        <v>7.1875289999999978</v>
      </c>
      <c r="E31" s="21">
        <v>6.5207789999999992</v>
      </c>
      <c r="F31" s="21">
        <f t="shared" si="0"/>
        <v>0.54065858923485277</v>
      </c>
      <c r="G31" s="21">
        <v>3.2778519234852865E-2</v>
      </c>
      <c r="H31" s="21">
        <v>0.15540129999999996</v>
      </c>
      <c r="I31" s="21">
        <v>0.35247876999999994</v>
      </c>
      <c r="J31" s="22">
        <f t="shared" si="1"/>
        <v>5.0267796585120993E-3</v>
      </c>
      <c r="K31" s="22">
        <f t="shared" si="2"/>
        <v>2.8858487495873247E-2</v>
      </c>
      <c r="L31" s="23">
        <f t="shared" si="3"/>
        <v>8.2913190162533165E-2</v>
      </c>
      <c r="M31" s="4"/>
    </row>
    <row r="32" spans="1:13" x14ac:dyDescent="0.25">
      <c r="A32" s="17"/>
      <c r="B32" s="18">
        <v>444</v>
      </c>
      <c r="C32" s="19" t="s">
        <v>210</v>
      </c>
      <c r="D32" s="20">
        <v>5.9531909999999977</v>
      </c>
      <c r="E32" s="21">
        <v>33.813689999999994</v>
      </c>
      <c r="F32" s="21">
        <f t="shared" si="0"/>
        <v>21.555061589482698</v>
      </c>
      <c r="G32" s="21">
        <v>5.3069143894826993</v>
      </c>
      <c r="H32" s="21">
        <v>0.10799552</v>
      </c>
      <c r="I32" s="21">
        <v>16.140151679999999</v>
      </c>
      <c r="J32" s="22">
        <f t="shared" si="1"/>
        <v>0.15694573379843194</v>
      </c>
      <c r="K32" s="22">
        <f t="shared" si="2"/>
        <v>0.16013957392649841</v>
      </c>
      <c r="L32" s="23">
        <f t="shared" si="3"/>
        <v>0.63746552326831829</v>
      </c>
      <c r="M32" s="4"/>
    </row>
    <row r="33" spans="1:13" x14ac:dyDescent="0.25">
      <c r="A33" s="17"/>
      <c r="B33" s="18">
        <v>445</v>
      </c>
      <c r="C33" s="19" t="s">
        <v>211</v>
      </c>
      <c r="D33" s="20">
        <v>5.1039589999999979</v>
      </c>
      <c r="E33" s="21">
        <v>4.7922310000000001</v>
      </c>
      <c r="F33" s="21">
        <f t="shared" si="0"/>
        <v>0.91202405898395833</v>
      </c>
      <c r="G33" s="21">
        <v>0.12865299898395843</v>
      </c>
      <c r="H33" s="21">
        <v>0.29365947999999997</v>
      </c>
      <c r="I33" s="21">
        <v>0.48971157999999992</v>
      </c>
      <c r="J33" s="22">
        <f t="shared" si="1"/>
        <v>2.6846159749803051E-2</v>
      </c>
      <c r="K33" s="22">
        <f t="shared" si="2"/>
        <v>8.8124399467379266E-2</v>
      </c>
      <c r="L33" s="23">
        <f t="shared" si="3"/>
        <v>0.19031304187631154</v>
      </c>
      <c r="M33" s="4"/>
    </row>
    <row r="34" spans="1:13" x14ac:dyDescent="0.25">
      <c r="A34" s="17"/>
      <c r="B34" s="18">
        <v>446</v>
      </c>
      <c r="C34" s="19" t="s">
        <v>212</v>
      </c>
      <c r="D34" s="20">
        <v>22.646001000000002</v>
      </c>
      <c r="E34" s="21">
        <v>58.632354000000007</v>
      </c>
      <c r="F34" s="21">
        <f t="shared" si="0"/>
        <v>3.2757794019336748</v>
      </c>
      <c r="G34" s="21">
        <v>0.12876993193367525</v>
      </c>
      <c r="H34" s="21">
        <v>1.0787438399999998</v>
      </c>
      <c r="I34" s="21">
        <v>2.0682656299999995</v>
      </c>
      <c r="J34" s="22">
        <f t="shared" si="1"/>
        <v>2.196226539594082E-3</v>
      </c>
      <c r="K34" s="22">
        <f t="shared" si="2"/>
        <v>2.0594666418027065E-2</v>
      </c>
      <c r="L34" s="23">
        <f t="shared" si="3"/>
        <v>5.586982576093865E-2</v>
      </c>
      <c r="M34" s="4"/>
    </row>
    <row r="35" spans="1:13" x14ac:dyDescent="0.25">
      <c r="A35" s="17"/>
      <c r="B35" s="18">
        <v>447</v>
      </c>
      <c r="C35" s="19" t="s">
        <v>213</v>
      </c>
      <c r="D35" s="20">
        <v>4.6921119999999998</v>
      </c>
      <c r="E35" s="21">
        <v>5.0799750000000001</v>
      </c>
      <c r="F35" s="21">
        <f t="shared" si="0"/>
        <v>0.5312370593371355</v>
      </c>
      <c r="G35" s="21">
        <v>2.9906219337135553E-2</v>
      </c>
      <c r="H35" s="21">
        <v>0.29608867999999999</v>
      </c>
      <c r="I35" s="21">
        <v>0.20524215999999998</v>
      </c>
      <c r="J35" s="22">
        <f t="shared" si="1"/>
        <v>5.8870800224677389E-3</v>
      </c>
      <c r="K35" s="22">
        <f t="shared" si="2"/>
        <v>6.4172540088708221E-2</v>
      </c>
      <c r="L35" s="23">
        <f t="shared" si="3"/>
        <v>0.10457473891842686</v>
      </c>
      <c r="M35" s="4"/>
    </row>
    <row r="36" spans="1:13" x14ac:dyDescent="0.25">
      <c r="A36" s="17"/>
      <c r="B36" s="18">
        <v>448</v>
      </c>
      <c r="C36" s="19" t="s">
        <v>214</v>
      </c>
      <c r="D36" s="20">
        <v>9.9998589999999989</v>
      </c>
      <c r="E36" s="21">
        <v>7.8040199999999995</v>
      </c>
      <c r="F36" s="21">
        <f t="shared" si="0"/>
        <v>1.7642287209230114</v>
      </c>
      <c r="G36" s="21">
        <v>5.842563092301134E-2</v>
      </c>
      <c r="H36" s="21">
        <v>1.5189953700000001</v>
      </c>
      <c r="I36" s="21">
        <v>0.18680771999999998</v>
      </c>
      <c r="J36" s="22">
        <f t="shared" si="1"/>
        <v>7.4866070208701851E-3</v>
      </c>
      <c r="K36" s="22">
        <f t="shared" si="2"/>
        <v>0.20212928733178689</v>
      </c>
      <c r="L36" s="23">
        <f t="shared" si="3"/>
        <v>0.22606665807148257</v>
      </c>
      <c r="M36" s="4"/>
    </row>
    <row r="37" spans="1:13" x14ac:dyDescent="0.25">
      <c r="A37" s="17"/>
      <c r="B37" s="18">
        <v>449</v>
      </c>
      <c r="C37" s="19" t="s">
        <v>215</v>
      </c>
      <c r="D37" s="20">
        <v>21.614312999999999</v>
      </c>
      <c r="E37" s="21">
        <v>24.877271000000007</v>
      </c>
      <c r="F37" s="21">
        <f t="shared" si="0"/>
        <v>1.7476883606170655</v>
      </c>
      <c r="G37" s="21">
        <v>5.6151970617065672E-2</v>
      </c>
      <c r="H37" s="21">
        <v>0.94744518999999994</v>
      </c>
      <c r="I37" s="21">
        <v>0.74409119999999995</v>
      </c>
      <c r="J37" s="22">
        <f t="shared" si="1"/>
        <v>2.2571595822172639E-3</v>
      </c>
      <c r="K37" s="22">
        <f t="shared" si="2"/>
        <v>4.0341931420736027E-2</v>
      </c>
      <c r="L37" s="23">
        <f t="shared" si="3"/>
        <v>7.0252414769170823E-2</v>
      </c>
      <c r="M37" s="4"/>
    </row>
    <row r="38" spans="1:13" x14ac:dyDescent="0.25">
      <c r="A38" s="17"/>
      <c r="B38" s="18">
        <v>450</v>
      </c>
      <c r="C38" s="19" t="s">
        <v>216</v>
      </c>
      <c r="D38" s="20">
        <v>7.5783819999999995</v>
      </c>
      <c r="E38" s="21">
        <v>19.176893000000003</v>
      </c>
      <c r="F38" s="21">
        <f t="shared" si="0"/>
        <v>0.43787634987426005</v>
      </c>
      <c r="G38" s="21">
        <v>4.5301719874260016E-2</v>
      </c>
      <c r="H38" s="21">
        <v>4.2654420000000005E-2</v>
      </c>
      <c r="I38" s="21">
        <v>0.34992021000000006</v>
      </c>
      <c r="J38" s="22">
        <f t="shared" si="1"/>
        <v>2.3623075893608003E-3</v>
      </c>
      <c r="K38" s="22">
        <f t="shared" si="2"/>
        <v>4.5865688396060818E-3</v>
      </c>
      <c r="L38" s="23">
        <f t="shared" si="3"/>
        <v>2.2833539816604284E-2</v>
      </c>
      <c r="M38" s="4"/>
    </row>
    <row r="39" spans="1:13" x14ac:dyDescent="0.25">
      <c r="A39" s="17"/>
      <c r="B39" s="18">
        <v>451</v>
      </c>
      <c r="C39" s="19" t="s">
        <v>217</v>
      </c>
      <c r="D39" s="20">
        <v>4.9217690000000012</v>
      </c>
      <c r="E39" s="21">
        <v>24.053849999999997</v>
      </c>
      <c r="F39" s="21">
        <f t="shared" si="0"/>
        <v>3.6281770988824622</v>
      </c>
      <c r="G39" s="21">
        <v>0.13493437888246262</v>
      </c>
      <c r="H39" s="21">
        <v>2.9525877399999998</v>
      </c>
      <c r="I39" s="21">
        <v>0.54065498000000001</v>
      </c>
      <c r="J39" s="22">
        <f t="shared" si="1"/>
        <v>5.6096790693574063E-3</v>
      </c>
      <c r="K39" s="22">
        <f t="shared" si="2"/>
        <v>0.12835875000810526</v>
      </c>
      <c r="L39" s="23">
        <f t="shared" si="3"/>
        <v>0.15083560839044322</v>
      </c>
      <c r="M39" s="4"/>
    </row>
    <row r="40" spans="1:13" x14ac:dyDescent="0.25">
      <c r="A40" s="17"/>
      <c r="B40" s="18">
        <v>452</v>
      </c>
      <c r="C40" s="19" t="s">
        <v>218</v>
      </c>
      <c r="D40" s="20">
        <v>5.432131</v>
      </c>
      <c r="E40" s="21">
        <v>25.571093999999999</v>
      </c>
      <c r="F40" s="21">
        <f t="shared" si="0"/>
        <v>2.6068894994673264</v>
      </c>
      <c r="G40" s="21">
        <v>8.2336439467326272E-2</v>
      </c>
      <c r="H40" s="21">
        <v>2.07831528</v>
      </c>
      <c r="I40" s="21">
        <v>0.44623778000000003</v>
      </c>
      <c r="J40" s="22">
        <f t="shared" si="1"/>
        <v>3.2199028898539216E-3</v>
      </c>
      <c r="K40" s="22">
        <f t="shared" si="2"/>
        <v>8.449586550607989E-2</v>
      </c>
      <c r="L40" s="23">
        <f t="shared" si="3"/>
        <v>0.10194673327106483</v>
      </c>
      <c r="M40" s="4"/>
    </row>
    <row r="41" spans="1:13" x14ac:dyDescent="0.25">
      <c r="A41" s="17"/>
      <c r="B41" s="18">
        <v>453</v>
      </c>
      <c r="C41" s="19" t="s">
        <v>219</v>
      </c>
      <c r="D41" s="20">
        <v>5.8117690000000017</v>
      </c>
      <c r="E41" s="21">
        <v>6.0843060000000007</v>
      </c>
      <c r="F41" s="21">
        <f t="shared" si="0"/>
        <v>0.47482614099116027</v>
      </c>
      <c r="G41" s="21">
        <v>0.11808726099116029</v>
      </c>
      <c r="H41" s="21">
        <v>0.13786201000000001</v>
      </c>
      <c r="I41" s="21">
        <v>0.21887686999999997</v>
      </c>
      <c r="J41" s="22">
        <f t="shared" si="1"/>
        <v>1.9408501313241028E-2</v>
      </c>
      <c r="K41" s="22">
        <f t="shared" si="2"/>
        <v>4.2067126635504569E-2</v>
      </c>
      <c r="L41" s="23">
        <f t="shared" si="3"/>
        <v>7.8041134188707839E-2</v>
      </c>
      <c r="M41" s="4"/>
    </row>
    <row r="42" spans="1:13" x14ac:dyDescent="0.25">
      <c r="A42" s="17"/>
      <c r="B42" s="18">
        <v>454</v>
      </c>
      <c r="C42" s="19" t="s">
        <v>220</v>
      </c>
      <c r="D42" s="20">
        <v>3.6214400000000002</v>
      </c>
      <c r="E42" s="21">
        <v>13.674543</v>
      </c>
      <c r="F42" s="21">
        <f t="shared" si="0"/>
        <v>0.52561153019589568</v>
      </c>
      <c r="G42" s="21">
        <v>3.1205590195895638E-2</v>
      </c>
      <c r="H42" s="21">
        <v>0.17776162000000001</v>
      </c>
      <c r="I42" s="21">
        <v>0.31664432000000003</v>
      </c>
      <c r="J42" s="22">
        <f t="shared" si="1"/>
        <v>2.2820207005013358E-3</v>
      </c>
      <c r="K42" s="22">
        <f t="shared" si="2"/>
        <v>1.5281476696946702E-2</v>
      </c>
      <c r="L42" s="23">
        <f t="shared" si="3"/>
        <v>3.8437228227363479E-2</v>
      </c>
      <c r="M42" s="4"/>
    </row>
    <row r="43" spans="1:13" x14ac:dyDescent="0.25">
      <c r="A43" s="17"/>
      <c r="B43" s="18">
        <v>455</v>
      </c>
      <c r="C43" s="19" t="s">
        <v>221</v>
      </c>
      <c r="D43" s="20">
        <v>2.4547629999999994</v>
      </c>
      <c r="E43" s="21">
        <v>2.4547630000000003</v>
      </c>
      <c r="F43" s="21">
        <f t="shared" si="0"/>
        <v>0.15680458038622597</v>
      </c>
      <c r="G43" s="21">
        <v>1.4982000386225991E-2</v>
      </c>
      <c r="H43" s="21">
        <v>4.7466960000000002E-2</v>
      </c>
      <c r="I43" s="21">
        <v>9.4355619999999987E-2</v>
      </c>
      <c r="J43" s="22">
        <f t="shared" si="1"/>
        <v>6.1032370074935909E-3</v>
      </c>
      <c r="K43" s="22">
        <f t="shared" si="2"/>
        <v>2.5439914316056574E-2</v>
      </c>
      <c r="L43" s="23">
        <f t="shared" si="3"/>
        <v>6.3877686109097276E-2</v>
      </c>
      <c r="M43" s="4"/>
    </row>
    <row r="44" spans="1:13" x14ac:dyDescent="0.25">
      <c r="A44" s="17"/>
      <c r="B44" s="18">
        <v>456</v>
      </c>
      <c r="C44" s="19" t="s">
        <v>222</v>
      </c>
      <c r="D44" s="20">
        <v>6.5177799999999992</v>
      </c>
      <c r="E44" s="21">
        <v>5.2369379999999994</v>
      </c>
      <c r="F44" s="21">
        <f t="shared" si="0"/>
        <v>0.14398995988645125</v>
      </c>
      <c r="G44" s="21">
        <v>3.4674598864512518E-3</v>
      </c>
      <c r="H44" s="21">
        <v>7.662679E-2</v>
      </c>
      <c r="I44" s="21">
        <v>6.3895709999999994E-2</v>
      </c>
      <c r="J44" s="22">
        <f t="shared" si="1"/>
        <v>6.62115894144871E-4</v>
      </c>
      <c r="K44" s="22">
        <f t="shared" si="2"/>
        <v>1.5294099316518787E-2</v>
      </c>
      <c r="L44" s="23">
        <f t="shared" si="3"/>
        <v>2.7495066752069867E-2</v>
      </c>
      <c r="M44" s="4"/>
    </row>
    <row r="45" spans="1:13" x14ac:dyDescent="0.25">
      <c r="A45" s="17"/>
      <c r="B45" s="18">
        <v>457</v>
      </c>
      <c r="C45" s="19" t="s">
        <v>223</v>
      </c>
      <c r="D45" s="20">
        <v>34.519110000000005</v>
      </c>
      <c r="E45" s="21">
        <v>35.519304000000012</v>
      </c>
      <c r="F45" s="21">
        <f t="shared" si="0"/>
        <v>3.8333238180717504</v>
      </c>
      <c r="G45" s="21">
        <v>6.8610518071750448E-2</v>
      </c>
      <c r="H45" s="21">
        <v>2.5991995999999999</v>
      </c>
      <c r="I45" s="21">
        <v>1.1655137</v>
      </c>
      <c r="J45" s="22">
        <f t="shared" si="1"/>
        <v>1.931640272899222E-3</v>
      </c>
      <c r="K45" s="22">
        <f t="shared" si="2"/>
        <v>7.5108738562888216E-2</v>
      </c>
      <c r="L45" s="23">
        <f t="shared" si="3"/>
        <v>0.10792226722887782</v>
      </c>
      <c r="M45" s="4"/>
    </row>
    <row r="46" spans="1:13" x14ac:dyDescent="0.25">
      <c r="A46" s="17"/>
      <c r="B46" s="18">
        <v>458</v>
      </c>
      <c r="C46" s="19" t="s">
        <v>224</v>
      </c>
      <c r="D46" s="20">
        <v>20.044846000000003</v>
      </c>
      <c r="E46" s="21">
        <v>20.220089000000005</v>
      </c>
      <c r="F46" s="21">
        <f t="shared" si="0"/>
        <v>0.41257169021559759</v>
      </c>
      <c r="G46" s="21">
        <v>0.10817468021559762</v>
      </c>
      <c r="H46" s="21">
        <v>0.12507689</v>
      </c>
      <c r="I46" s="21">
        <v>0.17932012</v>
      </c>
      <c r="J46" s="22">
        <f t="shared" si="1"/>
        <v>5.349861724921072E-3</v>
      </c>
      <c r="K46" s="22">
        <f t="shared" si="2"/>
        <v>1.153563519011205E-2</v>
      </c>
      <c r="L46" s="23">
        <f t="shared" si="3"/>
        <v>2.0404049171870484E-2</v>
      </c>
      <c r="M46" s="4"/>
    </row>
    <row r="47" spans="1:13" x14ac:dyDescent="0.25">
      <c r="A47" s="17"/>
      <c r="B47" s="18">
        <v>459</v>
      </c>
      <c r="C47" s="19" t="s">
        <v>225</v>
      </c>
      <c r="D47" s="20">
        <v>8.6492160000000045</v>
      </c>
      <c r="E47" s="21">
        <v>10.004955000000001</v>
      </c>
      <c r="F47" s="21">
        <f t="shared" si="0"/>
        <v>0.70602416051079664</v>
      </c>
      <c r="G47" s="21">
        <v>8.0247450510796625E-2</v>
      </c>
      <c r="H47" s="21">
        <v>0.15387360999999999</v>
      </c>
      <c r="I47" s="21">
        <v>0.47190310000000002</v>
      </c>
      <c r="J47" s="22">
        <f t="shared" si="1"/>
        <v>8.0207707591684937E-3</v>
      </c>
      <c r="K47" s="22">
        <f t="shared" si="2"/>
        <v>2.3400511097830687E-2</v>
      </c>
      <c r="L47" s="23">
        <f t="shared" si="3"/>
        <v>7.056744987966429E-2</v>
      </c>
      <c r="M47" s="4"/>
    </row>
    <row r="48" spans="1:13" x14ac:dyDescent="0.25">
      <c r="A48" s="17"/>
      <c r="B48" s="18">
        <v>460</v>
      </c>
      <c r="C48" s="19" t="s">
        <v>226</v>
      </c>
      <c r="D48" s="20">
        <v>8.3419880000000006</v>
      </c>
      <c r="E48" s="21">
        <v>6.8147399999999996</v>
      </c>
      <c r="F48" s="21">
        <f t="shared" si="0"/>
        <v>0.18712798040075446</v>
      </c>
      <c r="G48" s="21">
        <v>2.1177340400754474E-2</v>
      </c>
      <c r="H48" s="21">
        <v>8.1238970000000008E-2</v>
      </c>
      <c r="I48" s="21">
        <v>8.4711669999999975E-2</v>
      </c>
      <c r="J48" s="22">
        <f t="shared" si="1"/>
        <v>3.1075786311369879E-3</v>
      </c>
      <c r="K48" s="22">
        <f t="shared" si="2"/>
        <v>1.5028645318934324E-2</v>
      </c>
      <c r="L48" s="23">
        <f t="shared" si="3"/>
        <v>2.7459298579366853E-2</v>
      </c>
      <c r="M48" s="4"/>
    </row>
    <row r="49" spans="1:13" x14ac:dyDescent="0.25">
      <c r="A49" s="17"/>
      <c r="B49" s="18">
        <v>461</v>
      </c>
      <c r="C49" s="19" t="s">
        <v>227</v>
      </c>
      <c r="D49" s="20">
        <v>33.525500000000015</v>
      </c>
      <c r="E49" s="21">
        <v>11.979983999999998</v>
      </c>
      <c r="F49" s="21">
        <f t="shared" si="0"/>
        <v>0.59507054999999998</v>
      </c>
      <c r="G49" s="21">
        <v>0</v>
      </c>
      <c r="H49" s="21">
        <v>4.5076210000000005E-2</v>
      </c>
      <c r="I49" s="21">
        <v>0.54999433999999991</v>
      </c>
      <c r="J49" s="22">
        <f t="shared" si="1"/>
        <v>0</v>
      </c>
      <c r="K49" s="22">
        <f t="shared" si="2"/>
        <v>3.7626268949941845E-3</v>
      </c>
      <c r="L49" s="23">
        <f t="shared" si="3"/>
        <v>4.9672065505262784E-2</v>
      </c>
      <c r="M49" s="4"/>
    </row>
    <row r="50" spans="1:13" x14ac:dyDescent="0.25">
      <c r="A50" s="17"/>
      <c r="B50" s="18">
        <v>462</v>
      </c>
      <c r="C50" s="19" t="s">
        <v>228</v>
      </c>
      <c r="D50" s="20">
        <v>6.4064649999999981</v>
      </c>
      <c r="E50" s="21">
        <v>8.5910699999999967</v>
      </c>
      <c r="F50" s="21">
        <f t="shared" si="0"/>
        <v>4.3537480893795166</v>
      </c>
      <c r="G50" s="21">
        <v>4.8683189379516989E-2</v>
      </c>
      <c r="H50" s="21">
        <v>1.5249526199999999</v>
      </c>
      <c r="I50" s="21">
        <v>2.78011228</v>
      </c>
      <c r="J50" s="22">
        <f t="shared" si="1"/>
        <v>5.6667201384131439E-3</v>
      </c>
      <c r="K50" s="22">
        <f t="shared" si="2"/>
        <v>0.18317110783400875</v>
      </c>
      <c r="L50" s="23">
        <f t="shared" si="3"/>
        <v>0.50677599989052802</v>
      </c>
      <c r="M50" s="4"/>
    </row>
    <row r="51" spans="1:13" x14ac:dyDescent="0.25">
      <c r="A51" s="17"/>
      <c r="B51" s="18">
        <v>463</v>
      </c>
      <c r="C51" s="19" t="s">
        <v>229</v>
      </c>
      <c r="D51" s="20">
        <v>10.632128999999997</v>
      </c>
      <c r="E51" s="21">
        <v>5.4165360000000025</v>
      </c>
      <c r="F51" s="21">
        <f t="shared" si="0"/>
        <v>0.43127988970857989</v>
      </c>
      <c r="G51" s="21">
        <v>0.11043172970857995</v>
      </c>
      <c r="H51" s="21">
        <v>0.14036130999999999</v>
      </c>
      <c r="I51" s="21">
        <v>0.18048685</v>
      </c>
      <c r="J51" s="22">
        <f t="shared" si="1"/>
        <v>2.0387888072483946E-2</v>
      </c>
      <c r="K51" s="22">
        <f t="shared" si="2"/>
        <v>4.6301370416181077E-2</v>
      </c>
      <c r="L51" s="23">
        <f t="shared" si="3"/>
        <v>7.9622823462925332E-2</v>
      </c>
      <c r="M51" s="4"/>
    </row>
    <row r="52" spans="1:13" x14ac:dyDescent="0.25">
      <c r="A52" s="17"/>
      <c r="B52" s="18">
        <v>464</v>
      </c>
      <c r="C52" s="19" t="s">
        <v>230</v>
      </c>
      <c r="D52" s="20">
        <v>2.9104220000000001</v>
      </c>
      <c r="E52" s="21">
        <v>4.6115939999999984</v>
      </c>
      <c r="F52" s="21">
        <f t="shared" si="0"/>
        <v>0.94775997021308989</v>
      </c>
      <c r="G52" s="21">
        <v>5.2499180213089858E-2</v>
      </c>
      <c r="H52" s="21">
        <v>0.30397025999999994</v>
      </c>
      <c r="I52" s="21">
        <v>0.59129053000000009</v>
      </c>
      <c r="J52" s="22">
        <f t="shared" si="1"/>
        <v>1.1384172200130774E-2</v>
      </c>
      <c r="K52" s="22">
        <f t="shared" si="2"/>
        <v>7.729853066273612E-2</v>
      </c>
      <c r="L52" s="23">
        <f t="shared" si="3"/>
        <v>0.20551678448126401</v>
      </c>
      <c r="M52" s="4"/>
    </row>
    <row r="53" spans="1:13" x14ac:dyDescent="0.25">
      <c r="A53" s="17"/>
      <c r="B53" s="18">
        <v>465</v>
      </c>
      <c r="C53" s="19" t="s">
        <v>231</v>
      </c>
      <c r="D53" s="20">
        <v>4.1609999999999996</v>
      </c>
      <c r="E53" s="21">
        <v>4.1609999999999996</v>
      </c>
      <c r="F53" s="21">
        <f t="shared" si="0"/>
        <v>9.4400000000000005E-3</v>
      </c>
      <c r="G53" s="21">
        <v>0</v>
      </c>
      <c r="H53" s="21">
        <v>0</v>
      </c>
      <c r="I53" s="21">
        <v>9.4400000000000005E-3</v>
      </c>
      <c r="J53" s="22">
        <f t="shared" si="1"/>
        <v>0</v>
      </c>
      <c r="K53" s="22">
        <f t="shared" si="2"/>
        <v>0</v>
      </c>
      <c r="L53" s="23">
        <f t="shared" si="3"/>
        <v>2.2686854121605387E-3</v>
      </c>
      <c r="M53" s="4"/>
    </row>
    <row r="54" spans="1:13" ht="15.75" thickBot="1" x14ac:dyDescent="0.3">
      <c r="A54" s="41" t="s">
        <v>232</v>
      </c>
      <c r="B54" s="58"/>
      <c r="C54" s="43"/>
      <c r="D54" s="44">
        <v>214.77951900000031</v>
      </c>
      <c r="E54" s="45">
        <v>481.84715699999958</v>
      </c>
      <c r="F54" s="45">
        <f t="shared" si="0"/>
        <v>67.271941983124108</v>
      </c>
      <c r="G54" s="45">
        <v>2.1237073231241084</v>
      </c>
      <c r="H54" s="45">
        <v>10.233444300000004</v>
      </c>
      <c r="I54" s="45">
        <v>54.914790359999991</v>
      </c>
      <c r="J54" s="46">
        <f t="shared" si="1"/>
        <v>4.4074293938899597E-3</v>
      </c>
      <c r="K54" s="46">
        <f t="shared" si="2"/>
        <v>2.5645376222743019E-2</v>
      </c>
      <c r="L54" s="47">
        <f t="shared" si="3"/>
        <v>0.1396126157555064</v>
      </c>
      <c r="M54" s="4"/>
    </row>
    <row r="55" spans="1:13" x14ac:dyDescent="0.25">
      <c r="D55" s="5"/>
      <c r="E55" s="5"/>
      <c r="F55" s="5"/>
      <c r="G55" s="5"/>
      <c r="H55" s="5"/>
      <c r="I55" s="5"/>
      <c r="J55" s="4"/>
      <c r="K55" s="4"/>
      <c r="L55" s="4"/>
      <c r="M55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68</v>
      </c>
      <c r="B1" s="51" t="s">
        <v>43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1107</v>
      </c>
      <c r="N2" s="72" t="s">
        <v>1165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1028.4349519999992</v>
      </c>
      <c r="E6" s="14">
        <f ca="1">SUM(E7:OFFSET(E7,50,0))</f>
        <v>1651.722688999999</v>
      </c>
      <c r="F6" s="14">
        <f ca="1">SUM(F7:OFFSET(F7,50,0))</f>
        <v>182.39475226658902</v>
      </c>
      <c r="G6" s="14">
        <f ca="1">SUM(G7:OFFSET(G7,50,0))</f>
        <v>14.160465446588994</v>
      </c>
      <c r="H6" s="14">
        <f ca="1">SUM(H7:OFFSET(H7,50,0))</f>
        <v>33.871334919999988</v>
      </c>
      <c r="I6" s="14">
        <f ca="1">SUM(I7:OFFSET(I7,50,0))</f>
        <v>134.36295190000004</v>
      </c>
      <c r="J6" s="15">
        <f ca="1">IFERROR(G6/E6,0)</f>
        <v>8.5731494402139334E-3</v>
      </c>
      <c r="K6" s="15">
        <f ca="1">IFERROR(SUM(G6,H6)/E6,0)</f>
        <v>2.9079821138540411E-2</v>
      </c>
      <c r="L6" s="16">
        <f ca="1">IFERROR(SUM(G6,H6,I6)/E6,0)</f>
        <v>0.11042698237499911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6.0704270000000005</v>
      </c>
      <c r="E7" s="21">
        <v>50.186684</v>
      </c>
      <c r="F7" s="21">
        <f t="shared" ref="F7:F31" si="0">SUM(G7,H7,I7)</f>
        <v>2.8384687831100539</v>
      </c>
      <c r="G7" s="21">
        <v>0.36935743311005353</v>
      </c>
      <c r="H7" s="21">
        <v>1.1330778500000001</v>
      </c>
      <c r="I7" s="21">
        <v>1.3360335000000003</v>
      </c>
      <c r="J7" s="22">
        <f t="shared" ref="J7:J31" si="1">IFERROR(G7/E7,0)</f>
        <v>7.3596700094800752E-3</v>
      </c>
      <c r="K7" s="22">
        <f t="shared" ref="K7:K31" si="2">IFERROR(SUM(G7,H7)/E7,0)</f>
        <v>2.9936930742625944E-2</v>
      </c>
      <c r="L7" s="23">
        <f t="shared" ref="L7:L31" si="3">IFERROR(SUM(G7,H7,I7)/E7,0)</f>
        <v>5.6558205421781881E-2</v>
      </c>
      <c r="M7" s="4"/>
      <c r="N7" t="s">
        <v>253</v>
      </c>
      <c r="O7" s="5">
        <v>25.782480969278907</v>
      </c>
      <c r="P7" s="71">
        <v>0.38953416920529083</v>
      </c>
    </row>
    <row r="8" spans="1:16" x14ac:dyDescent="0.25">
      <c r="A8" s="17"/>
      <c r="B8" s="55">
        <v>2</v>
      </c>
      <c r="C8" s="19" t="s">
        <v>250</v>
      </c>
      <c r="D8" s="20">
        <v>16.530353999999999</v>
      </c>
      <c r="E8" s="21">
        <v>20.768670000000011</v>
      </c>
      <c r="F8" s="21">
        <f t="shared" si="0"/>
        <v>1.3154875601281772</v>
      </c>
      <c r="G8" s="21">
        <v>9.5897880128177349E-2</v>
      </c>
      <c r="H8" s="21">
        <v>0.21326116999999997</v>
      </c>
      <c r="I8" s="21">
        <v>1.0063285099999999</v>
      </c>
      <c r="J8" s="22">
        <f t="shared" si="1"/>
        <v>4.6174300101151063E-3</v>
      </c>
      <c r="K8" s="22">
        <f t="shared" si="2"/>
        <v>1.4885837664529177E-2</v>
      </c>
      <c r="L8" s="23">
        <f t="shared" si="3"/>
        <v>6.334000011210042E-2</v>
      </c>
      <c r="M8" s="4"/>
      <c r="N8" t="s">
        <v>273</v>
      </c>
      <c r="O8" s="5">
        <v>5.529360810998071</v>
      </c>
      <c r="P8" s="71">
        <v>0.25115415089287313</v>
      </c>
    </row>
    <row r="9" spans="1:16" x14ac:dyDescent="0.25">
      <c r="A9" s="17"/>
      <c r="B9" s="55">
        <v>3</v>
      </c>
      <c r="C9" s="19" t="s">
        <v>251</v>
      </c>
      <c r="D9" s="20">
        <v>63.025427000000001</v>
      </c>
      <c r="E9" s="21">
        <v>80.204927999999967</v>
      </c>
      <c r="F9" s="21">
        <f t="shared" si="0"/>
        <v>13.566399869460772</v>
      </c>
      <c r="G9" s="21">
        <v>0.31777227946076891</v>
      </c>
      <c r="H9" s="21">
        <v>2.3560932600000002</v>
      </c>
      <c r="I9" s="21">
        <v>10.892534330000004</v>
      </c>
      <c r="J9" s="22">
        <f t="shared" si="1"/>
        <v>3.9620044227303471E-3</v>
      </c>
      <c r="K9" s="22">
        <f t="shared" si="2"/>
        <v>3.3337920825273606E-2</v>
      </c>
      <c r="L9" s="23">
        <f t="shared" si="3"/>
        <v>0.16914671215041521</v>
      </c>
      <c r="M9" s="4"/>
      <c r="N9" t="s">
        <v>261</v>
      </c>
      <c r="O9" s="5">
        <v>10.51777310839385</v>
      </c>
      <c r="P9" s="71">
        <v>0.20916922583769085</v>
      </c>
    </row>
    <row r="10" spans="1:16" x14ac:dyDescent="0.25">
      <c r="A10" s="17"/>
      <c r="B10" s="55">
        <v>4</v>
      </c>
      <c r="C10" s="19" t="s">
        <v>252</v>
      </c>
      <c r="D10" s="20">
        <v>20.736268999999993</v>
      </c>
      <c r="E10" s="21">
        <v>26.787452999999992</v>
      </c>
      <c r="F10" s="21">
        <f t="shared" si="0"/>
        <v>1.6812653094692251</v>
      </c>
      <c r="G10" s="21">
        <v>0.13520827946922509</v>
      </c>
      <c r="H10" s="21">
        <v>0.58655458000000005</v>
      </c>
      <c r="I10" s="21">
        <v>0.9595024499999999</v>
      </c>
      <c r="J10" s="22">
        <f t="shared" si="1"/>
        <v>5.0474481268982579E-3</v>
      </c>
      <c r="K10" s="22">
        <f t="shared" si="2"/>
        <v>2.6944064427074324E-2</v>
      </c>
      <c r="L10" s="23">
        <f t="shared" si="3"/>
        <v>6.2763164137673924E-2</v>
      </c>
      <c r="M10" s="4"/>
      <c r="N10" t="s">
        <v>251</v>
      </c>
      <c r="O10" s="5">
        <v>13.566399869460772</v>
      </c>
      <c r="P10" s="71">
        <v>0.16914671215041521</v>
      </c>
    </row>
    <row r="11" spans="1:16" x14ac:dyDescent="0.25">
      <c r="A11" s="17"/>
      <c r="B11" s="55">
        <v>5</v>
      </c>
      <c r="C11" s="19" t="s">
        <v>253</v>
      </c>
      <c r="D11" s="20">
        <v>15.713153000000004</v>
      </c>
      <c r="E11" s="21">
        <v>66.187982999999988</v>
      </c>
      <c r="F11" s="21">
        <f t="shared" si="0"/>
        <v>25.782480969278907</v>
      </c>
      <c r="G11" s="21">
        <v>5.3582523292789119</v>
      </c>
      <c r="H11" s="21">
        <v>0.18226636000000002</v>
      </c>
      <c r="I11" s="21">
        <v>20.241962279999996</v>
      </c>
      <c r="J11" s="22">
        <f t="shared" si="1"/>
        <v>8.0955062934595132E-2</v>
      </c>
      <c r="K11" s="22">
        <f t="shared" si="2"/>
        <v>8.3708831092177458E-2</v>
      </c>
      <c r="L11" s="23">
        <f t="shared" si="3"/>
        <v>0.38953416920529083</v>
      </c>
      <c r="M11" s="4"/>
      <c r="N11" t="s">
        <v>258</v>
      </c>
      <c r="O11" s="5">
        <v>6.2856609704092516</v>
      </c>
      <c r="P11" s="71">
        <v>0.1674759099955539</v>
      </c>
    </row>
    <row r="12" spans="1:16" x14ac:dyDescent="0.25">
      <c r="A12" s="17"/>
      <c r="B12" s="55">
        <v>6</v>
      </c>
      <c r="C12" s="19" t="s">
        <v>254</v>
      </c>
      <c r="D12" s="20">
        <v>9.3924469999999953</v>
      </c>
      <c r="E12" s="21">
        <v>40.792083999999981</v>
      </c>
      <c r="F12" s="21">
        <f t="shared" si="0"/>
        <v>6.5503861285531784</v>
      </c>
      <c r="G12" s="21">
        <v>0.18567487855317832</v>
      </c>
      <c r="H12" s="21">
        <v>2.2219166400000003</v>
      </c>
      <c r="I12" s="21">
        <v>4.1427946100000002</v>
      </c>
      <c r="J12" s="22">
        <f t="shared" si="1"/>
        <v>4.5517379929198619E-3</v>
      </c>
      <c r="K12" s="22">
        <f t="shared" si="2"/>
        <v>5.9021047283418511E-2</v>
      </c>
      <c r="L12" s="23">
        <f t="shared" si="3"/>
        <v>0.1605798352580658</v>
      </c>
      <c r="M12" s="4"/>
      <c r="N12" t="s">
        <v>254</v>
      </c>
      <c r="O12" s="5">
        <v>6.5503861285531784</v>
      </c>
      <c r="P12" s="71">
        <v>0.1605798352580658</v>
      </c>
    </row>
    <row r="13" spans="1:16" x14ac:dyDescent="0.25">
      <c r="A13" s="17"/>
      <c r="B13" s="55">
        <v>7</v>
      </c>
      <c r="C13" s="19" t="s">
        <v>255</v>
      </c>
      <c r="D13" s="20">
        <v>6.7924290000000003</v>
      </c>
      <c r="E13" s="21">
        <v>99.446842000000032</v>
      </c>
      <c r="F13" s="21">
        <f t="shared" si="0"/>
        <v>1.3292453611373432</v>
      </c>
      <c r="G13" s="21">
        <v>0.15117865113734297</v>
      </c>
      <c r="H13" s="21">
        <v>0.40731252000000007</v>
      </c>
      <c r="I13" s="21">
        <v>0.77075419000000012</v>
      </c>
      <c r="J13" s="22">
        <f t="shared" si="1"/>
        <v>1.52019559492239E-3</v>
      </c>
      <c r="K13" s="22">
        <f t="shared" si="2"/>
        <v>5.6159769370790358E-3</v>
      </c>
      <c r="L13" s="23">
        <f t="shared" si="3"/>
        <v>1.3366390871792014E-2</v>
      </c>
      <c r="M13" s="4"/>
      <c r="N13" t="s">
        <v>270</v>
      </c>
      <c r="O13" s="5">
        <v>6.9784803504099564</v>
      </c>
      <c r="P13" s="71">
        <v>0.14205123064344163</v>
      </c>
    </row>
    <row r="14" spans="1:16" x14ac:dyDescent="0.25">
      <c r="A14" s="17"/>
      <c r="B14" s="55">
        <v>8</v>
      </c>
      <c r="C14" s="19" t="s">
        <v>256</v>
      </c>
      <c r="D14" s="20">
        <v>82.22525499999999</v>
      </c>
      <c r="E14" s="21">
        <v>113.34855099999997</v>
      </c>
      <c r="F14" s="21">
        <f t="shared" si="0"/>
        <v>6.4677280598900619</v>
      </c>
      <c r="G14" s="21">
        <v>0.24702985989006265</v>
      </c>
      <c r="H14" s="21">
        <v>1.6109878600000003</v>
      </c>
      <c r="I14" s="21">
        <v>4.6097103399999995</v>
      </c>
      <c r="J14" s="22">
        <f t="shared" si="1"/>
        <v>2.1793826009303173E-3</v>
      </c>
      <c r="K14" s="22">
        <f t="shared" si="2"/>
        <v>1.6392072977536903E-2</v>
      </c>
      <c r="L14" s="23">
        <f t="shared" si="3"/>
        <v>5.7060527045379374E-2</v>
      </c>
      <c r="M14" s="4"/>
      <c r="N14" t="s">
        <v>268</v>
      </c>
      <c r="O14" s="5">
        <v>18.998342551021544</v>
      </c>
      <c r="P14" s="71">
        <v>0.14124147434662324</v>
      </c>
    </row>
    <row r="15" spans="1:16" x14ac:dyDescent="0.25">
      <c r="A15" s="17"/>
      <c r="B15" s="55">
        <v>9</v>
      </c>
      <c r="C15" s="19" t="s">
        <v>257</v>
      </c>
      <c r="D15" s="20">
        <v>11.655214000000001</v>
      </c>
      <c r="E15" s="21">
        <v>17.351616000000014</v>
      </c>
      <c r="F15" s="21">
        <f t="shared" si="0"/>
        <v>2.2541037392125114</v>
      </c>
      <c r="G15" s="21">
        <v>5.2968069212511182E-2</v>
      </c>
      <c r="H15" s="21">
        <v>0.41466311000000011</v>
      </c>
      <c r="I15" s="21">
        <v>1.78647256</v>
      </c>
      <c r="J15" s="22">
        <f t="shared" si="1"/>
        <v>3.0526303263345121E-3</v>
      </c>
      <c r="K15" s="22">
        <f t="shared" si="2"/>
        <v>2.6950295535154243E-2</v>
      </c>
      <c r="L15" s="23">
        <f t="shared" si="3"/>
        <v>0.1299074241391989</v>
      </c>
      <c r="M15" s="4"/>
      <c r="N15" t="s">
        <v>264</v>
      </c>
      <c r="O15" s="5">
        <v>2.5134250094227335</v>
      </c>
      <c r="P15" s="71">
        <v>0.13111019977663049</v>
      </c>
    </row>
    <row r="16" spans="1:16" x14ac:dyDescent="0.25">
      <c r="A16" s="17"/>
      <c r="B16" s="55">
        <v>10</v>
      </c>
      <c r="C16" s="19" t="s">
        <v>258</v>
      </c>
      <c r="D16" s="20">
        <v>16.471411</v>
      </c>
      <c r="E16" s="21">
        <v>37.531732000000012</v>
      </c>
      <c r="F16" s="21">
        <f t="shared" si="0"/>
        <v>6.2856609704092516</v>
      </c>
      <c r="G16" s="21">
        <v>0.10423567040925263</v>
      </c>
      <c r="H16" s="21">
        <v>1.5947030899999999</v>
      </c>
      <c r="I16" s="21">
        <v>4.5867222099999996</v>
      </c>
      <c r="J16" s="22">
        <f t="shared" si="1"/>
        <v>2.7772677906058958E-3</v>
      </c>
      <c r="K16" s="22">
        <f t="shared" si="2"/>
        <v>4.5266729507960145E-2</v>
      </c>
      <c r="L16" s="23">
        <f t="shared" si="3"/>
        <v>0.1674759099955539</v>
      </c>
      <c r="M16" s="4"/>
      <c r="N16" t="s">
        <v>257</v>
      </c>
      <c r="O16" s="5">
        <v>2.2541037392125114</v>
      </c>
      <c r="P16" s="71">
        <v>0.1299074241391989</v>
      </c>
    </row>
    <row r="17" spans="1:16" x14ac:dyDescent="0.25">
      <c r="A17" s="17"/>
      <c r="B17" s="55">
        <v>11</v>
      </c>
      <c r="C17" s="19" t="s">
        <v>259</v>
      </c>
      <c r="D17" s="20">
        <v>43.605983000000009</v>
      </c>
      <c r="E17" s="21">
        <v>40.734791000000016</v>
      </c>
      <c r="F17" s="21">
        <f t="shared" si="0"/>
        <v>2.2974560205225218</v>
      </c>
      <c r="G17" s="21">
        <v>0.12825191052252194</v>
      </c>
      <c r="H17" s="21">
        <v>1.0536657</v>
      </c>
      <c r="I17" s="21">
        <v>1.1155384099999999</v>
      </c>
      <c r="J17" s="22">
        <f t="shared" si="1"/>
        <v>3.1484612385152999E-3</v>
      </c>
      <c r="K17" s="22">
        <f t="shared" si="2"/>
        <v>2.901494230134927E-2</v>
      </c>
      <c r="L17" s="23">
        <f t="shared" si="3"/>
        <v>5.6400338976147463E-2</v>
      </c>
      <c r="M17" s="4"/>
      <c r="N17" t="s">
        <v>262</v>
      </c>
      <c r="O17" s="5">
        <v>3.7681463995099196</v>
      </c>
      <c r="P17" s="71">
        <v>0.1178810982409407</v>
      </c>
    </row>
    <row r="18" spans="1:16" x14ac:dyDescent="0.25">
      <c r="A18" s="17"/>
      <c r="B18" s="55">
        <v>12</v>
      </c>
      <c r="C18" s="19" t="s">
        <v>260</v>
      </c>
      <c r="D18" s="20">
        <v>17.620994999999994</v>
      </c>
      <c r="E18" s="21">
        <v>42.847354000000017</v>
      </c>
      <c r="F18" s="21">
        <f t="shared" si="0"/>
        <v>2.978358210338869</v>
      </c>
      <c r="G18" s="21">
        <v>9.2571220338868443E-2</v>
      </c>
      <c r="H18" s="21">
        <v>1.0154214800000001</v>
      </c>
      <c r="I18" s="21">
        <v>1.8703655100000007</v>
      </c>
      <c r="J18" s="22">
        <f t="shared" si="1"/>
        <v>2.1604886112423279E-3</v>
      </c>
      <c r="K18" s="22">
        <f t="shared" si="2"/>
        <v>2.5859069391749794E-2</v>
      </c>
      <c r="L18" s="23">
        <f t="shared" si="3"/>
        <v>6.9510901661252358E-2</v>
      </c>
      <c r="M18" s="4"/>
      <c r="N18" t="s">
        <v>263</v>
      </c>
      <c r="O18" s="5">
        <v>55.425494626480599</v>
      </c>
      <c r="P18" s="71">
        <v>9.5149574666022363E-2</v>
      </c>
    </row>
    <row r="19" spans="1:16" x14ac:dyDescent="0.25">
      <c r="A19" s="17"/>
      <c r="B19" s="55">
        <v>13</v>
      </c>
      <c r="C19" s="19" t="s">
        <v>261</v>
      </c>
      <c r="D19" s="20">
        <v>10.218497000000005</v>
      </c>
      <c r="E19" s="21">
        <v>50.28355899999999</v>
      </c>
      <c r="F19" s="21">
        <f t="shared" si="0"/>
        <v>10.51777310839385</v>
      </c>
      <c r="G19" s="21">
        <v>0.17025731839385116</v>
      </c>
      <c r="H19" s="21">
        <v>4.0536607299999998</v>
      </c>
      <c r="I19" s="21">
        <v>6.2938550599999994</v>
      </c>
      <c r="J19" s="22">
        <f t="shared" si="1"/>
        <v>3.3859440695884553E-3</v>
      </c>
      <c r="K19" s="22">
        <f t="shared" si="2"/>
        <v>8.4001970671842299E-2</v>
      </c>
      <c r="L19" s="23">
        <f t="shared" si="3"/>
        <v>0.20916922583769085</v>
      </c>
      <c r="M19" s="4"/>
      <c r="N19" t="s">
        <v>266</v>
      </c>
      <c r="O19" s="5">
        <v>0.34132182075067552</v>
      </c>
      <c r="P19" s="71">
        <v>8.8111405335000823E-2</v>
      </c>
    </row>
    <row r="20" spans="1:16" x14ac:dyDescent="0.25">
      <c r="A20" s="17"/>
      <c r="B20" s="55">
        <v>14</v>
      </c>
      <c r="C20" s="19" t="s">
        <v>262</v>
      </c>
      <c r="D20" s="20">
        <v>11.014579000000001</v>
      </c>
      <c r="E20" s="21">
        <v>31.965654000000004</v>
      </c>
      <c r="F20" s="21">
        <f t="shared" si="0"/>
        <v>3.7681463995099196</v>
      </c>
      <c r="G20" s="21">
        <v>0.13236553950991947</v>
      </c>
      <c r="H20" s="21">
        <v>0.37483991000000005</v>
      </c>
      <c r="I20" s="21">
        <v>3.2609409500000002</v>
      </c>
      <c r="J20" s="22">
        <f t="shared" si="1"/>
        <v>4.1408675545921711E-3</v>
      </c>
      <c r="K20" s="22">
        <f t="shared" si="2"/>
        <v>1.5867200762102959E-2</v>
      </c>
      <c r="L20" s="23">
        <f t="shared" si="3"/>
        <v>0.1178810982409407</v>
      </c>
      <c r="M20" s="4"/>
      <c r="N20" t="s">
        <v>271</v>
      </c>
      <c r="O20" s="5">
        <v>1.0706360213766764</v>
      </c>
      <c r="P20" s="71">
        <v>7.7913429883014182E-2</v>
      </c>
    </row>
    <row r="21" spans="1:16" x14ac:dyDescent="0.25">
      <c r="A21" s="17"/>
      <c r="B21" s="55">
        <v>15</v>
      </c>
      <c r="C21" s="19" t="s">
        <v>263</v>
      </c>
      <c r="D21" s="20">
        <v>428.05177599999922</v>
      </c>
      <c r="E21" s="21">
        <v>582.50911599999915</v>
      </c>
      <c r="F21" s="21">
        <f t="shared" si="0"/>
        <v>55.425494626480599</v>
      </c>
      <c r="G21" s="21">
        <v>4.4470694764805785</v>
      </c>
      <c r="H21" s="21">
        <v>7.9118741399999974</v>
      </c>
      <c r="I21" s="21">
        <v>43.066551010000019</v>
      </c>
      <c r="J21" s="22">
        <f t="shared" si="1"/>
        <v>7.6343345611789275E-3</v>
      </c>
      <c r="K21" s="22">
        <f t="shared" si="2"/>
        <v>2.1216738548827441E-2</v>
      </c>
      <c r="L21" s="23">
        <f t="shared" si="3"/>
        <v>9.5149574666022363E-2</v>
      </c>
      <c r="M21" s="4"/>
      <c r="N21" t="s">
        <v>260</v>
      </c>
      <c r="O21" s="5">
        <v>2.978358210338869</v>
      </c>
      <c r="P21" s="71">
        <v>6.9510901661252358E-2</v>
      </c>
    </row>
    <row r="22" spans="1:16" x14ac:dyDescent="0.25">
      <c r="A22" s="17"/>
      <c r="B22" s="55">
        <v>16</v>
      </c>
      <c r="C22" s="19" t="s">
        <v>264</v>
      </c>
      <c r="D22" s="20">
        <v>11.265108999999999</v>
      </c>
      <c r="E22" s="21">
        <v>19.170323999999994</v>
      </c>
      <c r="F22" s="21">
        <f t="shared" si="0"/>
        <v>2.5134250094227335</v>
      </c>
      <c r="G22" s="21">
        <v>0.40721094942273339</v>
      </c>
      <c r="H22" s="21">
        <v>0.36758133000000015</v>
      </c>
      <c r="I22" s="21">
        <v>1.73863273</v>
      </c>
      <c r="J22" s="22">
        <f t="shared" si="1"/>
        <v>2.1241735373003268E-2</v>
      </c>
      <c r="K22" s="22">
        <f t="shared" si="2"/>
        <v>4.0416232893232991E-2</v>
      </c>
      <c r="L22" s="23">
        <f t="shared" si="3"/>
        <v>0.13111019977663049</v>
      </c>
      <c r="M22" s="4"/>
      <c r="N22" t="s">
        <v>250</v>
      </c>
      <c r="O22" s="5">
        <v>1.3154875601281772</v>
      </c>
      <c r="P22" s="71">
        <v>6.334000011210042E-2</v>
      </c>
    </row>
    <row r="23" spans="1:16" x14ac:dyDescent="0.25">
      <c r="A23" s="17"/>
      <c r="B23" s="55">
        <v>17</v>
      </c>
      <c r="C23" s="19" t="s">
        <v>265</v>
      </c>
      <c r="D23" s="20">
        <v>5.5926619999999989</v>
      </c>
      <c r="E23" s="21">
        <v>17.798720999999997</v>
      </c>
      <c r="F23" s="21">
        <f t="shared" si="0"/>
        <v>0.71153246985989882</v>
      </c>
      <c r="G23" s="21">
        <v>4.9032939859898761E-2</v>
      </c>
      <c r="H23" s="21">
        <v>0.22103856999999999</v>
      </c>
      <c r="I23" s="21">
        <v>0.44146096000000001</v>
      </c>
      <c r="J23" s="22">
        <f t="shared" si="1"/>
        <v>2.7548574900353104E-3</v>
      </c>
      <c r="K23" s="22">
        <f t="shared" si="2"/>
        <v>1.5173647019912206E-2</v>
      </c>
      <c r="L23" s="23">
        <f t="shared" si="3"/>
        <v>3.9976606738197591E-2</v>
      </c>
      <c r="M23" s="4"/>
      <c r="N23" t="s">
        <v>252</v>
      </c>
      <c r="O23" s="5">
        <v>1.6812653094692251</v>
      </c>
      <c r="P23" s="71">
        <v>6.2763164137673924E-2</v>
      </c>
    </row>
    <row r="24" spans="1:16" x14ac:dyDescent="0.25">
      <c r="A24" s="17"/>
      <c r="B24" s="55">
        <v>18</v>
      </c>
      <c r="C24" s="19" t="s">
        <v>266</v>
      </c>
      <c r="D24" s="20">
        <v>7.3882730000000008</v>
      </c>
      <c r="E24" s="21">
        <v>3.8737530000000007</v>
      </c>
      <c r="F24" s="21">
        <f t="shared" si="0"/>
        <v>0.34132182075067552</v>
      </c>
      <c r="G24" s="21">
        <v>4.2114470750675537E-2</v>
      </c>
      <c r="H24" s="21">
        <v>9.5441109999999996E-2</v>
      </c>
      <c r="I24" s="21">
        <v>0.20376624000000002</v>
      </c>
      <c r="J24" s="22">
        <f t="shared" si="1"/>
        <v>1.0871749115308986E-2</v>
      </c>
      <c r="K24" s="22">
        <f t="shared" si="2"/>
        <v>3.5509641619038565E-2</v>
      </c>
      <c r="L24" s="23">
        <f t="shared" si="3"/>
        <v>8.8111405335000823E-2</v>
      </c>
      <c r="M24" s="4"/>
      <c r="N24" t="s">
        <v>256</v>
      </c>
      <c r="O24" s="5">
        <v>6.4677280598900619</v>
      </c>
      <c r="P24" s="71">
        <v>5.7060527045379374E-2</v>
      </c>
    </row>
    <row r="25" spans="1:16" x14ac:dyDescent="0.25">
      <c r="A25" s="17"/>
      <c r="B25" s="55">
        <v>19</v>
      </c>
      <c r="C25" s="19" t="s">
        <v>267</v>
      </c>
      <c r="D25" s="20">
        <v>9.9877559999999992</v>
      </c>
      <c r="E25" s="21">
        <v>20.480988999999997</v>
      </c>
      <c r="F25" s="21">
        <f t="shared" si="0"/>
        <v>0.52251735003062172</v>
      </c>
      <c r="G25" s="21">
        <v>2.90773000306217E-2</v>
      </c>
      <c r="H25" s="21">
        <v>0.10802613000000001</v>
      </c>
      <c r="I25" s="21">
        <v>0.38541391999999997</v>
      </c>
      <c r="J25" s="22">
        <f t="shared" si="1"/>
        <v>1.4197214807654896E-3</v>
      </c>
      <c r="K25" s="22">
        <f t="shared" si="2"/>
        <v>6.6941801507056963E-3</v>
      </c>
      <c r="L25" s="23">
        <f t="shared" si="3"/>
        <v>2.5512310466580583E-2</v>
      </c>
      <c r="M25" s="4"/>
      <c r="N25" t="s">
        <v>249</v>
      </c>
      <c r="O25" s="5">
        <v>2.8384687831100539</v>
      </c>
      <c r="P25" s="71">
        <v>5.6558205421781881E-2</v>
      </c>
    </row>
    <row r="26" spans="1:16" x14ac:dyDescent="0.25">
      <c r="A26" s="17"/>
      <c r="B26" s="55">
        <v>20</v>
      </c>
      <c r="C26" s="19" t="s">
        <v>268</v>
      </c>
      <c r="D26" s="20">
        <v>125.04360300000002</v>
      </c>
      <c r="E26" s="21">
        <v>134.50965900000003</v>
      </c>
      <c r="F26" s="21">
        <f t="shared" si="0"/>
        <v>18.998342551021544</v>
      </c>
      <c r="G26" s="21">
        <v>0.88239956102154338</v>
      </c>
      <c r="H26" s="21">
        <v>5.2131599499999997</v>
      </c>
      <c r="I26" s="21">
        <v>12.902783040000001</v>
      </c>
      <c r="J26" s="22">
        <f t="shared" si="1"/>
        <v>6.560120422441508E-3</v>
      </c>
      <c r="K26" s="22">
        <f t="shared" si="2"/>
        <v>4.5316890670442797E-2</v>
      </c>
      <c r="L26" s="23">
        <f t="shared" si="3"/>
        <v>0.14124147434662324</v>
      </c>
      <c r="M26" s="4"/>
      <c r="N26" t="s">
        <v>259</v>
      </c>
      <c r="O26" s="5">
        <v>2.2974560205225218</v>
      </c>
      <c r="P26" s="71">
        <v>5.6400338976147463E-2</v>
      </c>
    </row>
    <row r="27" spans="1:16" x14ac:dyDescent="0.25">
      <c r="A27" s="17"/>
      <c r="B27" s="55">
        <v>21</v>
      </c>
      <c r="C27" s="19" t="s">
        <v>269</v>
      </c>
      <c r="D27" s="20">
        <v>28.632507999999998</v>
      </c>
      <c r="E27" s="21">
        <v>30.609711000000001</v>
      </c>
      <c r="F27" s="21">
        <f t="shared" si="0"/>
        <v>1.4206629027455069</v>
      </c>
      <c r="G27" s="21">
        <v>0.25973499274550704</v>
      </c>
      <c r="H27" s="21">
        <v>0.23154001999999996</v>
      </c>
      <c r="I27" s="21">
        <v>0.92938788999999988</v>
      </c>
      <c r="J27" s="22">
        <f t="shared" si="1"/>
        <v>8.4853787984312239E-3</v>
      </c>
      <c r="K27" s="22">
        <f t="shared" si="2"/>
        <v>1.6049645576382835E-2</v>
      </c>
      <c r="L27" s="23">
        <f t="shared" si="3"/>
        <v>4.6412163210084109E-2</v>
      </c>
      <c r="M27" s="4"/>
      <c r="N27" t="s">
        <v>269</v>
      </c>
      <c r="O27" s="5">
        <v>1.4206629027455069</v>
      </c>
      <c r="P27" s="71">
        <v>4.6412163210084109E-2</v>
      </c>
    </row>
    <row r="28" spans="1:16" x14ac:dyDescent="0.25">
      <c r="A28" s="17"/>
      <c r="B28" s="55">
        <v>22</v>
      </c>
      <c r="C28" s="19" t="s">
        <v>270</v>
      </c>
      <c r="D28" s="20">
        <v>12.423652999999996</v>
      </c>
      <c r="E28" s="21">
        <v>49.12650399999999</v>
      </c>
      <c r="F28" s="21">
        <f t="shared" si="0"/>
        <v>6.9784803504099564</v>
      </c>
      <c r="G28" s="21">
        <v>0.12967512040995643</v>
      </c>
      <c r="H28" s="21">
        <v>0.40083949000000008</v>
      </c>
      <c r="I28" s="21">
        <v>6.4479657399999999</v>
      </c>
      <c r="J28" s="22">
        <f t="shared" si="1"/>
        <v>2.6396162936804229E-3</v>
      </c>
      <c r="K28" s="22">
        <f t="shared" si="2"/>
        <v>1.0798948983016513E-2</v>
      </c>
      <c r="L28" s="23">
        <f t="shared" si="3"/>
        <v>0.14205123064344163</v>
      </c>
      <c r="M28" s="4"/>
      <c r="N28" t="s">
        <v>265</v>
      </c>
      <c r="O28" s="5">
        <v>0.71153246985989882</v>
      </c>
      <c r="P28" s="71">
        <v>3.9976606738197591E-2</v>
      </c>
    </row>
    <row r="29" spans="1:16" x14ac:dyDescent="0.25">
      <c r="A29" s="17"/>
      <c r="B29" s="55">
        <v>23</v>
      </c>
      <c r="C29" s="19" t="s">
        <v>271</v>
      </c>
      <c r="D29" s="20">
        <v>15.570164000000002</v>
      </c>
      <c r="E29" s="21">
        <v>13.741353999999998</v>
      </c>
      <c r="F29" s="21">
        <f t="shared" si="0"/>
        <v>1.0706360213766764</v>
      </c>
      <c r="G29" s="21">
        <v>7.774929137667641E-2</v>
      </c>
      <c r="H29" s="21">
        <v>0.16255558000000001</v>
      </c>
      <c r="I29" s="21">
        <v>0.83033115000000002</v>
      </c>
      <c r="J29" s="22">
        <f t="shared" si="1"/>
        <v>5.658051701213463E-3</v>
      </c>
      <c r="K29" s="22">
        <f t="shared" si="2"/>
        <v>1.7487714192988293E-2</v>
      </c>
      <c r="L29" s="23">
        <f t="shared" si="3"/>
        <v>7.7913429883014182E-2</v>
      </c>
      <c r="M29" s="4"/>
      <c r="N29" t="s">
        <v>272</v>
      </c>
      <c r="O29" s="5">
        <v>1.2500178640780839</v>
      </c>
      <c r="P29" s="71">
        <v>3.168705299911094E-2</v>
      </c>
    </row>
    <row r="30" spans="1:16" x14ac:dyDescent="0.25">
      <c r="A30" s="17"/>
      <c r="B30" s="55">
        <v>24</v>
      </c>
      <c r="C30" s="19" t="s">
        <v>272</v>
      </c>
      <c r="D30" s="20">
        <v>40.072578000000014</v>
      </c>
      <c r="E30" s="21">
        <v>39.448852000000009</v>
      </c>
      <c r="F30" s="21">
        <f t="shared" si="0"/>
        <v>1.2500178640780839</v>
      </c>
      <c r="G30" s="21">
        <v>0.13489528407808393</v>
      </c>
      <c r="H30" s="21">
        <v>0.23737003999999998</v>
      </c>
      <c r="I30" s="21">
        <v>0.87775254000000014</v>
      </c>
      <c r="J30" s="22">
        <f t="shared" si="1"/>
        <v>3.4194983437815605E-3</v>
      </c>
      <c r="K30" s="22">
        <f t="shared" si="2"/>
        <v>9.4366579812787399E-3</v>
      </c>
      <c r="L30" s="23">
        <f t="shared" si="3"/>
        <v>3.168705299911094E-2</v>
      </c>
      <c r="M30" s="4"/>
      <c r="N30" t="s">
        <v>267</v>
      </c>
      <c r="O30" s="5">
        <v>0.52251735003062172</v>
      </c>
      <c r="P30" s="71">
        <v>2.5512310466580583E-2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13.334429999999996</v>
      </c>
      <c r="E31" s="28">
        <v>22.015805</v>
      </c>
      <c r="F31" s="28">
        <f t="shared" si="0"/>
        <v>5.529360810998071</v>
      </c>
      <c r="G31" s="28">
        <v>0.16048474099807208</v>
      </c>
      <c r="H31" s="28">
        <v>1.7034842999999997</v>
      </c>
      <c r="I31" s="28">
        <v>3.6653917699999994</v>
      </c>
      <c r="J31" s="29">
        <f t="shared" si="1"/>
        <v>7.2895240940802335E-3</v>
      </c>
      <c r="K31" s="29">
        <f t="shared" si="2"/>
        <v>8.4665041364513888E-2</v>
      </c>
      <c r="L31" s="30">
        <f t="shared" si="3"/>
        <v>0.25115415089287313</v>
      </c>
      <c r="M31" s="4"/>
      <c r="N31" t="s">
        <v>255</v>
      </c>
      <c r="O31" s="5">
        <v>1.3292453611373432</v>
      </c>
      <c r="P31" s="71">
        <v>1.3366390871792014E-2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9"/>
  <sheetViews>
    <sheetView topLeftCell="A43" workbookViewId="0">
      <selection activeCell="A49" sqref="A49:D4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68</v>
      </c>
      <c r="B1" s="49" t="s">
        <v>43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1108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1028.4349519999992</v>
      </c>
      <c r="E6" s="14">
        <v>1651.722688999999</v>
      </c>
      <c r="F6" s="14">
        <v>182.39475226658902</v>
      </c>
      <c r="G6" s="14">
        <v>14.160465446588994</v>
      </c>
      <c r="H6" s="14">
        <v>33.871334919999988</v>
      </c>
      <c r="I6" s="14">
        <v>134.36295190000004</v>
      </c>
      <c r="J6" s="15">
        <v>8.5731494402139334E-3</v>
      </c>
      <c r="K6" s="15">
        <v>2.9079821138540411E-2</v>
      </c>
      <c r="L6" s="16">
        <v>0.11042698237499911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596.11011900000005</v>
      </c>
      <c r="E7" s="38">
        <f ca="1">SUM(E8:OFFSET(E6,MATCH("PROYECTOS",$A$8:$A$50,0),0))</f>
        <v>720.18714400000022</v>
      </c>
      <c r="F7" s="38">
        <f ca="1">SUM(F8:OFFSET(F6,MATCH("PROYECTOS",$A$8:$A$50,0),0))</f>
        <v>68.698892934533035</v>
      </c>
      <c r="G7" s="38">
        <f ca="1">SUM(G8:OFFSET(G6,MATCH("PROYECTOS",$A$8:$A$50,0),0))</f>
        <v>7.3499604545330532</v>
      </c>
      <c r="H7" s="38">
        <f ca="1">SUM(H8:OFFSET(H6,MATCH("PROYECTOS",$A$8:$A$50,0),0))</f>
        <v>11.732247279999998</v>
      </c>
      <c r="I7" s="38">
        <f ca="1">SUM(I8:OFFSET(I6,MATCH("PROYECTOS",$A$8:$A$50,0),0))</f>
        <v>49.616685199999978</v>
      </c>
      <c r="J7" s="39">
        <f ca="1">IFERROR(G7/E7,0)</f>
        <v>1.0205625740152133E-2</v>
      </c>
      <c r="K7" s="39">
        <f ca="1">IFERROR(SUM(G7,H7)/E7,0)</f>
        <v>2.6496179352144954E-2</v>
      </c>
      <c r="L7" s="40">
        <f ca="1">IFERROR(SUM(G7,H7,I7)/E7,0)</f>
        <v>9.5390335007886531E-2</v>
      </c>
      <c r="M7" s="4"/>
    </row>
    <row r="8" spans="1:13" ht="38.25" x14ac:dyDescent="0.25">
      <c r="A8" s="17"/>
      <c r="B8" s="19">
        <v>3000166</v>
      </c>
      <c r="C8" s="19" t="s">
        <v>1110</v>
      </c>
      <c r="D8" s="20">
        <v>18.343833</v>
      </c>
      <c r="E8" s="21">
        <v>18.468640000000001</v>
      </c>
      <c r="F8" s="21">
        <f t="shared" ref="F8:F25" si="0">SUM(G8,H8,I8)</f>
        <v>1.6007478270089912</v>
      </c>
      <c r="G8" s="21">
        <v>0.36116980700899148</v>
      </c>
      <c r="H8" s="21">
        <v>0.53257915</v>
      </c>
      <c r="I8" s="21">
        <v>0.70699886999999983</v>
      </c>
      <c r="J8" s="22">
        <f t="shared" ref="J8:J26" si="1">IFERROR(G8/E8,0)</f>
        <v>1.9555842065739085E-2</v>
      </c>
      <c r="K8" s="22">
        <f t="shared" ref="K8:K26" si="2">IFERROR(SUM(G8,H8)/E8,0)</f>
        <v>4.8392786746018733E-2</v>
      </c>
      <c r="L8" s="23">
        <f t="shared" ref="L8:L26" si="3">IFERROR(SUM(G8,H8,I8)/E8,0)</f>
        <v>8.6673833428394895E-2</v>
      </c>
      <c r="M8" s="4"/>
    </row>
    <row r="9" spans="1:13" ht="38.25" x14ac:dyDescent="0.25">
      <c r="A9" s="17"/>
      <c r="B9" s="19">
        <v>3000169</v>
      </c>
      <c r="C9" s="19" t="s">
        <v>1111</v>
      </c>
      <c r="D9" s="20">
        <v>7.7222669999999987</v>
      </c>
      <c r="E9" s="21">
        <v>7.5131020000000026</v>
      </c>
      <c r="F9" s="21">
        <f t="shared" si="0"/>
        <v>0.94419939995293412</v>
      </c>
      <c r="G9" s="21">
        <v>0.11117642995293409</v>
      </c>
      <c r="H9" s="21">
        <v>0.11140160999999998</v>
      </c>
      <c r="I9" s="21">
        <v>0.72162135999999999</v>
      </c>
      <c r="J9" s="22">
        <f t="shared" si="1"/>
        <v>1.4797673444728163E-2</v>
      </c>
      <c r="K9" s="22">
        <f t="shared" si="2"/>
        <v>2.9625318537261174E-2</v>
      </c>
      <c r="L9" s="23">
        <f t="shared" si="3"/>
        <v>0.12567370973439915</v>
      </c>
      <c r="M9" s="4"/>
    </row>
    <row r="10" spans="1:13" ht="25.5" x14ac:dyDescent="0.25">
      <c r="A10" s="17"/>
      <c r="B10" s="19">
        <v>3000181</v>
      </c>
      <c r="C10" s="19" t="s">
        <v>1112</v>
      </c>
      <c r="D10" s="20">
        <v>5.9574439999999997</v>
      </c>
      <c r="E10" s="21">
        <v>5.9574440000000006</v>
      </c>
      <c r="F10" s="21">
        <f t="shared" si="0"/>
        <v>0.17373836014986396</v>
      </c>
      <c r="G10" s="21">
        <v>1.8717700149863958E-2</v>
      </c>
      <c r="H10" s="21">
        <v>7.3570620000000003E-2</v>
      </c>
      <c r="I10" s="21">
        <v>8.1450040000000001E-2</v>
      </c>
      <c r="J10" s="22">
        <f t="shared" si="1"/>
        <v>3.1419011491948486E-3</v>
      </c>
      <c r="K10" s="22">
        <f t="shared" si="2"/>
        <v>1.5491261042464512E-2</v>
      </c>
      <c r="L10" s="23">
        <f t="shared" si="3"/>
        <v>2.9163238487825306E-2</v>
      </c>
      <c r="M10" s="4"/>
    </row>
    <row r="11" spans="1:13" ht="25.5" x14ac:dyDescent="0.25">
      <c r="A11" s="17"/>
      <c r="B11" s="19">
        <v>3000433</v>
      </c>
      <c r="C11" s="19" t="s">
        <v>1113</v>
      </c>
      <c r="D11" s="20">
        <v>35.435668000000007</v>
      </c>
      <c r="E11" s="21">
        <v>35.300238000000007</v>
      </c>
      <c r="F11" s="21">
        <f t="shared" si="0"/>
        <v>4.4203007874525886</v>
      </c>
      <c r="G11" s="21">
        <v>1.0363967174525897</v>
      </c>
      <c r="H11" s="21">
        <v>1.4661029399999994</v>
      </c>
      <c r="I11" s="21">
        <v>1.9178011299999997</v>
      </c>
      <c r="J11" s="22">
        <f t="shared" si="1"/>
        <v>2.9359482433307941E-2</v>
      </c>
      <c r="K11" s="22">
        <f t="shared" si="2"/>
        <v>7.0891863603089258E-2</v>
      </c>
      <c r="L11" s="23">
        <f t="shared" si="3"/>
        <v>0.12522014121980105</v>
      </c>
      <c r="M11" s="4"/>
    </row>
    <row r="12" spans="1:13" ht="38.25" x14ac:dyDescent="0.25">
      <c r="A12" s="17"/>
      <c r="B12" s="19">
        <v>3000435</v>
      </c>
      <c r="C12" s="19" t="s">
        <v>1114</v>
      </c>
      <c r="D12" s="20">
        <v>26.049775999999994</v>
      </c>
      <c r="E12" s="21">
        <v>27.784229000000018</v>
      </c>
      <c r="F12" s="21">
        <f t="shared" si="0"/>
        <v>3.6023068457042973</v>
      </c>
      <c r="G12" s="21">
        <v>0.5130522057042981</v>
      </c>
      <c r="H12" s="21">
        <v>1.1005064999999998</v>
      </c>
      <c r="I12" s="21">
        <v>1.9887481399999996</v>
      </c>
      <c r="J12" s="22">
        <f t="shared" si="1"/>
        <v>1.8465590882665767E-2</v>
      </c>
      <c r="K12" s="22">
        <f t="shared" si="2"/>
        <v>5.8074625921932077E-2</v>
      </c>
      <c r="L12" s="23">
        <f t="shared" si="3"/>
        <v>0.12965293532904207</v>
      </c>
      <c r="M12" s="4"/>
    </row>
    <row r="13" spans="1:13" ht="51" x14ac:dyDescent="0.25">
      <c r="A13" s="17"/>
      <c r="B13" s="19">
        <v>3000450</v>
      </c>
      <c r="C13" s="19" t="s">
        <v>1115</v>
      </c>
      <c r="D13" s="20">
        <v>53.217008999999997</v>
      </c>
      <c r="E13" s="21">
        <v>62.193762999999997</v>
      </c>
      <c r="F13" s="21">
        <f t="shared" si="0"/>
        <v>6.8056252605700092</v>
      </c>
      <c r="G13" s="21">
        <v>1.4960934405700073</v>
      </c>
      <c r="H13" s="21">
        <v>2.2635291500000001</v>
      </c>
      <c r="I13" s="21">
        <v>3.0460026700000014</v>
      </c>
      <c r="J13" s="22">
        <f t="shared" si="1"/>
        <v>2.4055361316053625E-2</v>
      </c>
      <c r="K13" s="22">
        <f t="shared" si="2"/>
        <v>6.0450154633190589E-2</v>
      </c>
      <c r="L13" s="23">
        <f t="shared" si="3"/>
        <v>0.10942616963971145</v>
      </c>
      <c r="M13" s="4"/>
    </row>
    <row r="14" spans="1:13" ht="38.25" x14ac:dyDescent="0.25">
      <c r="A14" s="17"/>
      <c r="B14" s="19">
        <v>3000451</v>
      </c>
      <c r="C14" s="19" t="s">
        <v>1116</v>
      </c>
      <c r="D14" s="20">
        <v>5.5723430000000009</v>
      </c>
      <c r="E14" s="21">
        <v>5.5878430000000003</v>
      </c>
      <c r="F14" s="21">
        <f t="shared" si="0"/>
        <v>0.53151937984388831</v>
      </c>
      <c r="G14" s="21">
        <v>0.13906129984388826</v>
      </c>
      <c r="H14" s="21">
        <v>0.16044762000000001</v>
      </c>
      <c r="I14" s="21">
        <v>0.23201046</v>
      </c>
      <c r="J14" s="22">
        <f t="shared" si="1"/>
        <v>2.488640068160259E-2</v>
      </c>
      <c r="K14" s="22">
        <f t="shared" si="2"/>
        <v>5.3600095751417547E-2</v>
      </c>
      <c r="L14" s="23">
        <f t="shared" si="3"/>
        <v>9.5120671759011177E-2</v>
      </c>
      <c r="M14" s="4"/>
    </row>
    <row r="15" spans="1:13" ht="38.25" x14ac:dyDescent="0.25">
      <c r="A15" s="17"/>
      <c r="B15" s="19">
        <v>3000516</v>
      </c>
      <c r="C15" s="19" t="s">
        <v>1117</v>
      </c>
      <c r="D15" s="20">
        <v>98.04948499999999</v>
      </c>
      <c r="E15" s="21">
        <v>112.29010399999994</v>
      </c>
      <c r="F15" s="21">
        <f t="shared" si="0"/>
        <v>20.42231519764653</v>
      </c>
      <c r="G15" s="21">
        <v>0.75333267764654011</v>
      </c>
      <c r="H15" s="21">
        <v>1.4157383200000002</v>
      </c>
      <c r="I15" s="21">
        <v>18.25324419999999</v>
      </c>
      <c r="J15" s="22">
        <f t="shared" si="1"/>
        <v>6.7088073731460833E-3</v>
      </c>
      <c r="K15" s="22">
        <f t="shared" si="2"/>
        <v>1.9316671018904222E-2</v>
      </c>
      <c r="L15" s="23">
        <f t="shared" si="3"/>
        <v>0.18187101507757567</v>
      </c>
      <c r="M15" s="4"/>
    </row>
    <row r="16" spans="1:13" ht="38.25" x14ac:dyDescent="0.25">
      <c r="A16" s="17"/>
      <c r="B16" s="19">
        <v>3000558</v>
      </c>
      <c r="C16" s="19" t="s">
        <v>1118</v>
      </c>
      <c r="D16" s="20">
        <v>10.024203</v>
      </c>
      <c r="E16" s="21">
        <v>9.9985130000000009</v>
      </c>
      <c r="F16" s="21">
        <f t="shared" si="0"/>
        <v>0.90324764985062922</v>
      </c>
      <c r="G16" s="21">
        <v>0.19280885985062923</v>
      </c>
      <c r="H16" s="21">
        <v>0.31756061999999996</v>
      </c>
      <c r="I16" s="21">
        <v>0.39287817000000003</v>
      </c>
      <c r="J16" s="22">
        <f t="shared" si="1"/>
        <v>1.928375347920528E-2</v>
      </c>
      <c r="K16" s="22">
        <f t="shared" si="2"/>
        <v>5.1044538307909303E-2</v>
      </c>
      <c r="L16" s="23">
        <f t="shared" si="3"/>
        <v>9.0338198275146428E-2</v>
      </c>
      <c r="M16" s="4"/>
    </row>
    <row r="17" spans="1:13" ht="38.25" x14ac:dyDescent="0.25">
      <c r="A17" s="17"/>
      <c r="B17" s="19">
        <v>3000559</v>
      </c>
      <c r="C17" s="19" t="s">
        <v>1119</v>
      </c>
      <c r="D17" s="20">
        <v>1.5958399999999999</v>
      </c>
      <c r="E17" s="21">
        <v>1.3643839999999998</v>
      </c>
      <c r="F17" s="21">
        <f t="shared" si="0"/>
        <v>0.20121172087249412</v>
      </c>
      <c r="G17" s="21">
        <v>4.1663400872494094E-2</v>
      </c>
      <c r="H17" s="21">
        <v>5.3391279999999999E-2</v>
      </c>
      <c r="I17" s="21">
        <v>0.10615704000000002</v>
      </c>
      <c r="J17" s="22">
        <f t="shared" si="1"/>
        <v>3.0536418539424459E-2</v>
      </c>
      <c r="K17" s="22">
        <f t="shared" si="2"/>
        <v>6.9668569019054827E-2</v>
      </c>
      <c r="L17" s="23">
        <f t="shared" si="3"/>
        <v>0.14747440667179779</v>
      </c>
      <c r="M17" s="4"/>
    </row>
    <row r="18" spans="1:13" ht="38.25" x14ac:dyDescent="0.25">
      <c r="A18" s="17"/>
      <c r="B18" s="19">
        <v>3000560</v>
      </c>
      <c r="C18" s="19" t="s">
        <v>1120</v>
      </c>
      <c r="D18" s="20">
        <v>2.8058309999999995</v>
      </c>
      <c r="E18" s="21">
        <v>3.3975960000000009</v>
      </c>
      <c r="F18" s="21">
        <f t="shared" si="0"/>
        <v>0.32242533181041022</v>
      </c>
      <c r="G18" s="21">
        <v>5.7596951810410246E-2</v>
      </c>
      <c r="H18" s="21">
        <v>0.13684640000000001</v>
      </c>
      <c r="I18" s="21">
        <v>0.12798198</v>
      </c>
      <c r="J18" s="22">
        <f t="shared" si="1"/>
        <v>1.6952266193629328E-2</v>
      </c>
      <c r="K18" s="22">
        <f t="shared" si="2"/>
        <v>5.7229685875074668E-2</v>
      </c>
      <c r="L18" s="23">
        <f t="shared" si="3"/>
        <v>9.4898078467955033E-2</v>
      </c>
      <c r="M18" s="4"/>
    </row>
    <row r="19" spans="1:13" ht="25.5" x14ac:dyDescent="0.25">
      <c r="A19" s="17"/>
      <c r="B19" s="19">
        <v>3000561</v>
      </c>
      <c r="C19" s="19" t="s">
        <v>1121</v>
      </c>
      <c r="D19" s="20">
        <v>11.556156999999999</v>
      </c>
      <c r="E19" s="21">
        <v>11.575069999999998</v>
      </c>
      <c r="F19" s="21">
        <f t="shared" si="0"/>
        <v>8.3089698909608461E-3</v>
      </c>
      <c r="G19" s="21">
        <v>5.1025998909608461E-3</v>
      </c>
      <c r="H19" s="21">
        <v>0</v>
      </c>
      <c r="I19" s="21">
        <v>3.2063700000000001E-3</v>
      </c>
      <c r="J19" s="22">
        <f t="shared" si="1"/>
        <v>4.4082669832327986E-4</v>
      </c>
      <c r="K19" s="22">
        <f t="shared" si="2"/>
        <v>4.4082669832327986E-4</v>
      </c>
      <c r="L19" s="23">
        <f t="shared" si="3"/>
        <v>7.1783323046520212E-4</v>
      </c>
      <c r="M19" s="4"/>
    </row>
    <row r="20" spans="1:13" ht="38.25" x14ac:dyDescent="0.25">
      <c r="A20" s="17"/>
      <c r="B20" s="19">
        <v>3000562</v>
      </c>
      <c r="C20" s="19" t="s">
        <v>1122</v>
      </c>
      <c r="D20" s="20">
        <v>10.131375999999999</v>
      </c>
      <c r="E20" s="21">
        <v>8.9604420000000005</v>
      </c>
      <c r="F20" s="21">
        <f t="shared" si="0"/>
        <v>0.75404440902691672</v>
      </c>
      <c r="G20" s="21">
        <v>0.12599381902691675</v>
      </c>
      <c r="H20" s="21">
        <v>0.29581295000000002</v>
      </c>
      <c r="I20" s="21">
        <v>0.33223763999999995</v>
      </c>
      <c r="J20" s="22">
        <f t="shared" si="1"/>
        <v>1.4061116519354374E-2</v>
      </c>
      <c r="K20" s="22">
        <f t="shared" si="2"/>
        <v>4.7074326135576432E-2</v>
      </c>
      <c r="L20" s="23">
        <f t="shared" si="3"/>
        <v>8.415259080153821E-2</v>
      </c>
      <c r="M20" s="4"/>
    </row>
    <row r="21" spans="1:13" ht="25.5" x14ac:dyDescent="0.25">
      <c r="A21" s="17"/>
      <c r="B21" s="19">
        <v>3000563</v>
      </c>
      <c r="C21" s="19" t="s">
        <v>1123</v>
      </c>
      <c r="D21" s="20">
        <v>7.1581780000000013</v>
      </c>
      <c r="E21" s="21">
        <v>7.5206040000000005</v>
      </c>
      <c r="F21" s="21">
        <f t="shared" si="0"/>
        <v>0.66194938366820333</v>
      </c>
      <c r="G21" s="21">
        <v>0.13369786366820335</v>
      </c>
      <c r="H21" s="21">
        <v>0.21213293</v>
      </c>
      <c r="I21" s="21">
        <v>0.31611859000000003</v>
      </c>
      <c r="J21" s="22">
        <f t="shared" si="1"/>
        <v>1.7777543355321373E-2</v>
      </c>
      <c r="K21" s="22">
        <f t="shared" si="2"/>
        <v>4.5984444024469752E-2</v>
      </c>
      <c r="L21" s="23">
        <f t="shared" si="3"/>
        <v>8.8018114458387017E-2</v>
      </c>
      <c r="M21" s="4"/>
    </row>
    <row r="22" spans="1:13" ht="38.25" x14ac:dyDescent="0.25">
      <c r="A22" s="17"/>
      <c r="B22" s="19">
        <v>3000564</v>
      </c>
      <c r="C22" s="19" t="s">
        <v>1124</v>
      </c>
      <c r="D22" s="20">
        <v>21.347150000000003</v>
      </c>
      <c r="E22" s="21">
        <v>110.06186200000009</v>
      </c>
      <c r="F22" s="21">
        <f t="shared" si="0"/>
        <v>17.151918737294324</v>
      </c>
      <c r="G22" s="21">
        <v>0.29124107729433035</v>
      </c>
      <c r="H22" s="21">
        <v>0.40773115999999998</v>
      </c>
      <c r="I22" s="21">
        <v>16.452946499999992</v>
      </c>
      <c r="J22" s="22">
        <f t="shared" si="1"/>
        <v>2.6461580060705325E-3</v>
      </c>
      <c r="K22" s="22">
        <f t="shared" si="2"/>
        <v>6.3507215359879131E-3</v>
      </c>
      <c r="L22" s="23">
        <f t="shared" si="3"/>
        <v>0.15583889301540538</v>
      </c>
      <c r="M22" s="4"/>
    </row>
    <row r="23" spans="1:13" ht="25.5" x14ac:dyDescent="0.25">
      <c r="A23" s="17"/>
      <c r="B23" s="19">
        <v>3000565</v>
      </c>
      <c r="C23" s="19" t="s">
        <v>1125</v>
      </c>
      <c r="D23" s="20">
        <v>147.529662</v>
      </c>
      <c r="E23" s="21">
        <v>153.27220500000018</v>
      </c>
      <c r="F23" s="21">
        <f t="shared" si="0"/>
        <v>3.6641075067243323</v>
      </c>
      <c r="G23" s="21">
        <v>0.7258788867243311</v>
      </c>
      <c r="H23" s="21">
        <v>1.4460296000000001</v>
      </c>
      <c r="I23" s="21">
        <v>1.492199020000001</v>
      </c>
      <c r="J23" s="22">
        <f t="shared" si="1"/>
        <v>4.7358807601438901E-3</v>
      </c>
      <c r="K23" s="22">
        <f t="shared" si="2"/>
        <v>1.4170269728450299E-2</v>
      </c>
      <c r="L23" s="23">
        <f t="shared" si="3"/>
        <v>2.3905883697075591E-2</v>
      </c>
      <c r="M23" s="4"/>
    </row>
    <row r="24" spans="1:13" ht="38.25" x14ac:dyDescent="0.25">
      <c r="A24" s="17"/>
      <c r="B24" s="19">
        <v>3000610</v>
      </c>
      <c r="C24" s="19" t="s">
        <v>1126</v>
      </c>
      <c r="D24" s="20">
        <v>117.04696400000003</v>
      </c>
      <c r="E24" s="21">
        <v>121.31907699999996</v>
      </c>
      <c r="F24" s="21">
        <f t="shared" si="0"/>
        <v>4.1993349631243877</v>
      </c>
      <c r="G24" s="21">
        <v>0.68429360312438803</v>
      </c>
      <c r="H24" s="21">
        <v>1.0688223100000001</v>
      </c>
      <c r="I24" s="21">
        <v>2.4462190499999998</v>
      </c>
      <c r="J24" s="22">
        <f t="shared" si="1"/>
        <v>5.6404451801458089E-3</v>
      </c>
      <c r="K24" s="22">
        <f t="shared" si="2"/>
        <v>1.4450455414562613E-2</v>
      </c>
      <c r="L24" s="23">
        <f t="shared" si="3"/>
        <v>3.4613970588684817E-2</v>
      </c>
      <c r="M24" s="4"/>
    </row>
    <row r="25" spans="1:13" ht="38.25" x14ac:dyDescent="0.25">
      <c r="A25" s="17"/>
      <c r="B25" s="19">
        <v>3000628</v>
      </c>
      <c r="C25" s="19" t="s">
        <v>1127</v>
      </c>
      <c r="D25" s="20">
        <v>16.566933000000009</v>
      </c>
      <c r="E25" s="21">
        <v>17.622028000000004</v>
      </c>
      <c r="F25" s="21">
        <f t="shared" si="0"/>
        <v>2.3315912039412767</v>
      </c>
      <c r="G25" s="21">
        <v>0.66268311394127632</v>
      </c>
      <c r="H25" s="21">
        <v>0.67004412000000002</v>
      </c>
      <c r="I25" s="21">
        <v>0.9988639700000006</v>
      </c>
      <c r="J25" s="22">
        <f t="shared" si="1"/>
        <v>3.7605383100133317E-2</v>
      </c>
      <c r="K25" s="22">
        <f t="shared" si="2"/>
        <v>7.5628482371113928E-2</v>
      </c>
      <c r="L25" s="23">
        <f t="shared" si="3"/>
        <v>0.13231117348929852</v>
      </c>
      <c r="M25" s="4"/>
    </row>
    <row r="26" spans="1:13" ht="15.75" thickBot="1" x14ac:dyDescent="0.3">
      <c r="A26" s="41" t="s">
        <v>293</v>
      </c>
      <c r="B26" s="43"/>
      <c r="C26" s="43"/>
      <c r="D26" s="44">
        <f ca="1">OFFSET(D26,-MATCH("PROYECTOS",$A$8:$A$50,0)-1,0)-(OFFSET(D26,-MATCH("PROYECTOS",$A$8:$A$50,0),0))</f>
        <v>432.3248329999991</v>
      </c>
      <c r="E26" s="45">
        <f t="shared" ref="E26:I26" ca="1" si="4">OFFSET(E26,-MATCH("PROYECTOS",$A$8:$A$50,0)-1,0)-(OFFSET(E26,-MATCH("PROYECTOS",$A$8:$A$50,0),0))</f>
        <v>931.53554499999882</v>
      </c>
      <c r="F26" s="45">
        <f t="shared" ca="1" si="4"/>
        <v>113.69585933205599</v>
      </c>
      <c r="G26" s="45">
        <f t="shared" ca="1" si="4"/>
        <v>6.8105049920559404</v>
      </c>
      <c r="H26" s="45">
        <f t="shared" ca="1" si="4"/>
        <v>22.139087639999993</v>
      </c>
      <c r="I26" s="45">
        <f t="shared" ca="1" si="4"/>
        <v>84.746266700000064</v>
      </c>
      <c r="J26" s="46">
        <f t="shared" ca="1" si="1"/>
        <v>7.3110521961413178E-3</v>
      </c>
      <c r="K26" s="46">
        <f t="shared" ca="1" si="2"/>
        <v>3.1077281792887431E-2</v>
      </c>
      <c r="L26" s="47">
        <f t="shared" ca="1" si="3"/>
        <v>0.12205208909345068</v>
      </c>
      <c r="M26" s="4"/>
    </row>
    <row r="27" spans="1:13" ht="15.75" thickBot="1" x14ac:dyDescent="0.3"/>
    <row r="28" spans="1:13" ht="15.75" thickBot="1" x14ac:dyDescent="0.3">
      <c r="A28" s="87" t="s">
        <v>315</v>
      </c>
      <c r="B28" s="88"/>
      <c r="C28" s="88"/>
      <c r="D28" s="89"/>
    </row>
    <row r="29" spans="1:13" ht="15.75" thickBot="1" x14ac:dyDescent="0.3">
      <c r="A29" s="1" t="s">
        <v>1166</v>
      </c>
    </row>
    <row r="30" spans="1:13" ht="45" customHeight="1" x14ac:dyDescent="0.25">
      <c r="A30" s="80" t="s">
        <v>317</v>
      </c>
      <c r="B30" s="81"/>
      <c r="C30" s="81"/>
      <c r="D30" s="92" t="s">
        <v>318</v>
      </c>
    </row>
    <row r="31" spans="1:13" ht="15.75" thickBot="1" x14ac:dyDescent="0.3">
      <c r="A31" s="90"/>
      <c r="B31" s="91"/>
      <c r="C31" s="91"/>
      <c r="D31" s="93"/>
    </row>
    <row r="32" spans="1:13" ht="38.25" x14ac:dyDescent="0.25">
      <c r="A32" s="17"/>
      <c r="B32" s="19">
        <v>3000166</v>
      </c>
      <c r="C32" s="19" t="s">
        <v>1110</v>
      </c>
      <c r="D32" s="23">
        <v>8.6673833428394895E-2</v>
      </c>
    </row>
    <row r="33" spans="1:4" ht="38.25" x14ac:dyDescent="0.25">
      <c r="A33" s="17"/>
      <c r="B33" s="19">
        <v>3000169</v>
      </c>
      <c r="C33" s="19" t="s">
        <v>1111</v>
      </c>
      <c r="D33" s="23">
        <v>0.12567370973439915</v>
      </c>
    </row>
    <row r="34" spans="1:4" ht="25.5" x14ac:dyDescent="0.25">
      <c r="A34" s="17"/>
      <c r="B34" s="19">
        <v>3000181</v>
      </c>
      <c r="C34" s="19" t="s">
        <v>1112</v>
      </c>
      <c r="D34" s="23">
        <v>2.9163238487825306E-2</v>
      </c>
    </row>
    <row r="35" spans="1:4" ht="25.5" x14ac:dyDescent="0.25">
      <c r="A35" s="17"/>
      <c r="B35" s="19">
        <v>3000433</v>
      </c>
      <c r="C35" s="19" t="s">
        <v>1113</v>
      </c>
      <c r="D35" s="23">
        <v>0.12522014121980105</v>
      </c>
    </row>
    <row r="36" spans="1:4" ht="38.25" x14ac:dyDescent="0.25">
      <c r="A36" s="17"/>
      <c r="B36" s="19">
        <v>3000435</v>
      </c>
      <c r="C36" s="19" t="s">
        <v>1114</v>
      </c>
      <c r="D36" s="23">
        <v>0.12965293532904207</v>
      </c>
    </row>
    <row r="37" spans="1:4" ht="51" x14ac:dyDescent="0.25">
      <c r="A37" s="17"/>
      <c r="B37" s="19">
        <v>3000450</v>
      </c>
      <c r="C37" s="19" t="s">
        <v>1115</v>
      </c>
      <c r="D37" s="23">
        <v>0.10942616963971145</v>
      </c>
    </row>
    <row r="38" spans="1:4" ht="38.25" x14ac:dyDescent="0.25">
      <c r="A38" s="17"/>
      <c r="B38" s="19">
        <v>3000451</v>
      </c>
      <c r="C38" s="19" t="s">
        <v>1116</v>
      </c>
      <c r="D38" s="23">
        <v>9.5120671759011177E-2</v>
      </c>
    </row>
    <row r="39" spans="1:4" ht="38.25" x14ac:dyDescent="0.25">
      <c r="A39" s="17"/>
      <c r="B39" s="19">
        <v>3000516</v>
      </c>
      <c r="C39" s="19" t="s">
        <v>1117</v>
      </c>
      <c r="D39" s="23">
        <v>0.18187101507757567</v>
      </c>
    </row>
    <row r="40" spans="1:4" ht="38.25" x14ac:dyDescent="0.25">
      <c r="A40" s="17"/>
      <c r="B40" s="19">
        <v>3000558</v>
      </c>
      <c r="C40" s="19" t="s">
        <v>1118</v>
      </c>
      <c r="D40" s="23">
        <v>9.0338198275146428E-2</v>
      </c>
    </row>
    <row r="41" spans="1:4" ht="38.25" x14ac:dyDescent="0.25">
      <c r="A41" s="17"/>
      <c r="B41" s="19">
        <v>3000559</v>
      </c>
      <c r="C41" s="19" t="s">
        <v>1119</v>
      </c>
      <c r="D41" s="23">
        <v>0.14747440667179779</v>
      </c>
    </row>
    <row r="42" spans="1:4" ht="38.25" x14ac:dyDescent="0.25">
      <c r="A42" s="17"/>
      <c r="B42" s="19">
        <v>3000560</v>
      </c>
      <c r="C42" s="19" t="s">
        <v>1120</v>
      </c>
      <c r="D42" s="23">
        <v>9.4898078467955033E-2</v>
      </c>
    </row>
    <row r="43" spans="1:4" ht="25.5" x14ac:dyDescent="0.25">
      <c r="A43" s="17"/>
      <c r="B43" s="19">
        <v>3000561</v>
      </c>
      <c r="C43" s="19" t="s">
        <v>1121</v>
      </c>
      <c r="D43" s="23">
        <v>7.1783323046520212E-4</v>
      </c>
    </row>
    <row r="44" spans="1:4" ht="38.25" x14ac:dyDescent="0.25">
      <c r="A44" s="17"/>
      <c r="B44" s="19">
        <v>3000562</v>
      </c>
      <c r="C44" s="19" t="s">
        <v>1122</v>
      </c>
      <c r="D44" s="23">
        <v>8.415259080153821E-2</v>
      </c>
    </row>
    <row r="45" spans="1:4" ht="25.5" x14ac:dyDescent="0.25">
      <c r="A45" s="17"/>
      <c r="B45" s="19">
        <v>3000563</v>
      </c>
      <c r="C45" s="19" t="s">
        <v>1123</v>
      </c>
      <c r="D45" s="23">
        <v>8.8018114458387017E-2</v>
      </c>
    </row>
    <row r="46" spans="1:4" ht="38.25" x14ac:dyDescent="0.25">
      <c r="A46" s="17"/>
      <c r="B46" s="19">
        <v>3000564</v>
      </c>
      <c r="C46" s="19" t="s">
        <v>1124</v>
      </c>
      <c r="D46" s="23">
        <v>0.15583889301540538</v>
      </c>
    </row>
    <row r="47" spans="1:4" ht="25.5" x14ac:dyDescent="0.25">
      <c r="A47" s="17"/>
      <c r="B47" s="19">
        <v>3000565</v>
      </c>
      <c r="C47" s="19" t="s">
        <v>1125</v>
      </c>
      <c r="D47" s="23">
        <v>2.3905883697075591E-2</v>
      </c>
    </row>
    <row r="48" spans="1:4" ht="38.25" x14ac:dyDescent="0.25">
      <c r="A48" s="17"/>
      <c r="B48" s="19">
        <v>3000610</v>
      </c>
      <c r="C48" s="19" t="s">
        <v>1126</v>
      </c>
      <c r="D48" s="23">
        <v>3.4613970588684817E-2</v>
      </c>
    </row>
    <row r="49" spans="1:4" ht="39" thickBot="1" x14ac:dyDescent="0.3">
      <c r="A49" s="24"/>
      <c r="B49" s="26">
        <v>3000628</v>
      </c>
      <c r="C49" s="26" t="s">
        <v>1127</v>
      </c>
      <c r="D49" s="30">
        <v>0.13231117348929852</v>
      </c>
    </row>
  </sheetData>
  <mergeCells count="10">
    <mergeCell ref="A28:D28"/>
    <mergeCell ref="A30:C31"/>
    <mergeCell ref="D30:D31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7"/>
  <sheetViews>
    <sheetView topLeftCell="A11" workbookViewId="0">
      <selection activeCell="A32" sqref="A32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68</v>
      </c>
      <c r="B1" s="49" t="s">
        <v>43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1109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1028.4349519999992</v>
      </c>
      <c r="I6" s="14">
        <v>1651.722688999999</v>
      </c>
      <c r="J6" s="14">
        <v>182.39475226658902</v>
      </c>
      <c r="K6" s="14">
        <v>14.160465446588994</v>
      </c>
      <c r="L6" s="14">
        <v>33.871334919999988</v>
      </c>
      <c r="M6" s="14">
        <v>134.36295190000004</v>
      </c>
      <c r="N6" s="15">
        <v>8.5731494402139334E-3</v>
      </c>
      <c r="O6" s="15">
        <v>2.9079821138540411E-2</v>
      </c>
      <c r="P6" s="16">
        <v>0.11042698237499911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SUM(H8:OFFSET(H6,MATCH("PROYECTOS",$A$8:$A$37,0),0))</f>
        <v>596.11011900000005</v>
      </c>
      <c r="I7" s="38">
        <f ca="1">SUM(I8:OFFSET(I6,MATCH("PROYECTOS",$A$8:$A$37,0),0))</f>
        <v>720.1871440000001</v>
      </c>
      <c r="J7" s="38">
        <f ca="1">SUM(J8:OFFSET(J6,MATCH("PROYECTOS",$A$8:$A$37,0),0))</f>
        <v>68.698892934533063</v>
      </c>
      <c r="K7" s="38">
        <f ca="1">SUM(K8:OFFSET(K6,MATCH("PROYECTOS",$A$8:$A$37,0),0))</f>
        <v>7.3499604545330532</v>
      </c>
      <c r="L7" s="38">
        <f ca="1">SUM(L8:OFFSET(L6,MATCH("PROYECTOS",$A$8:$A$37,0),0))</f>
        <v>11.732247279999999</v>
      </c>
      <c r="M7" s="38">
        <f ca="1">SUM(M8:OFFSET(M6,MATCH("PROYECTOS",$A$8:$A$37,0),0))</f>
        <v>49.616685199999978</v>
      </c>
      <c r="N7" s="39">
        <f ca="1">IFERROR(K7/I7,0)</f>
        <v>1.0205625740152135E-2</v>
      </c>
      <c r="O7" s="39">
        <f ca="1">IFERROR(SUM(K7,L7)/I7,0)</f>
        <v>2.6496179352144961E-2</v>
      </c>
      <c r="P7" s="40">
        <f ca="1">IFERROR(SUM(K7,L7,M7)/I7,0)</f>
        <v>9.5390335007886545E-2</v>
      </c>
      <c r="Q7" s="64"/>
      <c r="R7" s="38"/>
      <c r="S7" s="40"/>
    </row>
    <row r="8" spans="1:19" ht="25.5" x14ac:dyDescent="0.25">
      <c r="A8" s="17"/>
      <c r="B8" s="19">
        <v>5001576</v>
      </c>
      <c r="C8" s="19" t="s">
        <v>1128</v>
      </c>
      <c r="D8" s="68">
        <v>3000565</v>
      </c>
      <c r="E8" s="19" t="s">
        <v>1125</v>
      </c>
      <c r="F8" s="69">
        <v>44</v>
      </c>
      <c r="G8" s="19" t="s">
        <v>1156</v>
      </c>
      <c r="H8" s="20">
        <v>7.6420129999999942</v>
      </c>
      <c r="I8" s="21">
        <v>8.1751199999999979</v>
      </c>
      <c r="J8" s="21">
        <f t="shared" ref="J8:J36" si="0">SUM(K8,L8,M8)</f>
        <v>1.266143041523353</v>
      </c>
      <c r="K8" s="21">
        <v>0.26999523152335314</v>
      </c>
      <c r="L8" s="21">
        <v>0.4708429999999999</v>
      </c>
      <c r="M8" s="21">
        <v>0.52530480999999996</v>
      </c>
      <c r="N8" s="22">
        <f t="shared" ref="N8:N37" si="1">IFERROR(K8/I8,0)</f>
        <v>3.3026454843886478E-2</v>
      </c>
      <c r="O8" s="22">
        <f t="shared" ref="O8:O37" si="2">IFERROR(SUM(K8,L8)/I8,0)</f>
        <v>9.0621083424262061E-2</v>
      </c>
      <c r="P8" s="23">
        <f t="shared" ref="P8:P37" si="3">IFERROR(SUM(K8,L8,M8)/I8,0)</f>
        <v>0.15487760932235287</v>
      </c>
      <c r="Q8" s="70">
        <v>40</v>
      </c>
      <c r="R8" s="21">
        <v>0</v>
      </c>
      <c r="S8" s="23">
        <f>IFERROR(R8/Q8,0)</f>
        <v>0</v>
      </c>
    </row>
    <row r="9" spans="1:19" ht="51" x14ac:dyDescent="0.25">
      <c r="A9" s="17"/>
      <c r="B9" s="19">
        <v>5001596</v>
      </c>
      <c r="C9" s="19" t="s">
        <v>1129</v>
      </c>
      <c r="D9" s="68">
        <v>3000565</v>
      </c>
      <c r="E9" s="19" t="s">
        <v>1125</v>
      </c>
      <c r="F9" s="69">
        <v>46</v>
      </c>
      <c r="G9" s="19" t="s">
        <v>736</v>
      </c>
      <c r="H9" s="20">
        <v>0.75</v>
      </c>
      <c r="I9" s="21">
        <v>0.75</v>
      </c>
      <c r="J9" s="21">
        <f t="shared" si="0"/>
        <v>0</v>
      </c>
      <c r="K9" s="21">
        <v>0</v>
      </c>
      <c r="L9" s="21">
        <v>0</v>
      </c>
      <c r="M9" s="21">
        <v>0</v>
      </c>
      <c r="N9" s="22">
        <f t="shared" si="1"/>
        <v>0</v>
      </c>
      <c r="O9" s="22">
        <f t="shared" si="2"/>
        <v>0</v>
      </c>
      <c r="P9" s="23">
        <f t="shared" si="3"/>
        <v>0</v>
      </c>
      <c r="Q9" s="70">
        <v>0</v>
      </c>
      <c r="R9" s="21">
        <v>0</v>
      </c>
      <c r="S9" s="23">
        <f t="shared" ref="S9:S36" si="4">IFERROR(R9/Q9,0)</f>
        <v>0</v>
      </c>
    </row>
    <row r="10" spans="1:19" ht="38.25" x14ac:dyDescent="0.25">
      <c r="A10" s="17"/>
      <c r="B10" s="19">
        <v>5001604</v>
      </c>
      <c r="C10" s="19" t="s">
        <v>1130</v>
      </c>
      <c r="D10" s="68">
        <v>3000435</v>
      </c>
      <c r="E10" s="19" t="s">
        <v>1114</v>
      </c>
      <c r="F10" s="69">
        <v>589</v>
      </c>
      <c r="G10" s="19" t="s">
        <v>1157</v>
      </c>
      <c r="H10" s="20">
        <v>24.268818000000003</v>
      </c>
      <c r="I10" s="21">
        <v>25.639936000000006</v>
      </c>
      <c r="J10" s="21">
        <f t="shared" si="0"/>
        <v>3.4882809357970705</v>
      </c>
      <c r="K10" s="21">
        <v>0.50065430579707026</v>
      </c>
      <c r="L10" s="21">
        <v>1.0720071800000002</v>
      </c>
      <c r="M10" s="21">
        <v>1.9156194500000001</v>
      </c>
      <c r="N10" s="22">
        <f t="shared" si="1"/>
        <v>1.9526347717758349E-2</v>
      </c>
      <c r="O10" s="22">
        <f t="shared" si="2"/>
        <v>6.1336404497931277E-2</v>
      </c>
      <c r="P10" s="23">
        <f t="shared" si="3"/>
        <v>0.13604873802325676</v>
      </c>
      <c r="Q10" s="70">
        <v>6.5</v>
      </c>
      <c r="R10" s="21">
        <v>0</v>
      </c>
      <c r="S10" s="23">
        <f t="shared" si="4"/>
        <v>0</v>
      </c>
    </row>
    <row r="11" spans="1:19" ht="51" x14ac:dyDescent="0.25">
      <c r="A11" s="17"/>
      <c r="B11" s="19">
        <v>5001609</v>
      </c>
      <c r="C11" s="19" t="s">
        <v>1131</v>
      </c>
      <c r="D11" s="68">
        <v>3000516</v>
      </c>
      <c r="E11" s="19" t="s">
        <v>1117</v>
      </c>
      <c r="F11" s="69">
        <v>505</v>
      </c>
      <c r="G11" s="19" t="s">
        <v>1158</v>
      </c>
      <c r="H11" s="20">
        <v>65.286339999999996</v>
      </c>
      <c r="I11" s="21">
        <v>70.591992000000019</v>
      </c>
      <c r="J11" s="21">
        <f t="shared" si="0"/>
        <v>6.0820765310049616</v>
      </c>
      <c r="K11" s="21">
        <v>0.68814415100496262</v>
      </c>
      <c r="L11" s="21">
        <v>1.06518661</v>
      </c>
      <c r="M11" s="21">
        <v>4.3287457699999994</v>
      </c>
      <c r="N11" s="22">
        <f t="shared" si="1"/>
        <v>9.7481900072314501E-3</v>
      </c>
      <c r="O11" s="22">
        <f t="shared" si="2"/>
        <v>2.4837530594192074E-2</v>
      </c>
      <c r="P11" s="23">
        <f t="shared" si="3"/>
        <v>8.6158165518334717E-2</v>
      </c>
      <c r="Q11" s="70">
        <v>296.65000000596046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5003299</v>
      </c>
      <c r="C12" s="19" t="s">
        <v>1132</v>
      </c>
      <c r="D12" s="68">
        <v>3000565</v>
      </c>
      <c r="E12" s="19" t="s">
        <v>1125</v>
      </c>
      <c r="F12" s="69">
        <v>46</v>
      </c>
      <c r="G12" s="19" t="s">
        <v>736</v>
      </c>
      <c r="H12" s="20">
        <v>4.2234019999999974</v>
      </c>
      <c r="I12" s="21">
        <v>4.0958699999999979</v>
      </c>
      <c r="J12" s="21">
        <f t="shared" si="0"/>
        <v>0.48903322693617496</v>
      </c>
      <c r="K12" s="21">
        <v>0.17825198693617494</v>
      </c>
      <c r="L12" s="21">
        <v>0.14273124000000001</v>
      </c>
      <c r="M12" s="21">
        <v>0.16804999999999998</v>
      </c>
      <c r="N12" s="22">
        <f t="shared" si="1"/>
        <v>4.351993274595508E-2</v>
      </c>
      <c r="O12" s="22">
        <f t="shared" si="2"/>
        <v>7.8367532889514355E-2</v>
      </c>
      <c r="P12" s="23">
        <f t="shared" si="3"/>
        <v>0.11939666711496585</v>
      </c>
      <c r="Q12" s="70">
        <v>22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5003315</v>
      </c>
      <c r="C13" s="19" t="s">
        <v>1133</v>
      </c>
      <c r="D13" s="68">
        <v>3000610</v>
      </c>
      <c r="E13" s="19" t="s">
        <v>1126</v>
      </c>
      <c r="F13" s="69">
        <v>407</v>
      </c>
      <c r="G13" s="19" t="s">
        <v>1159</v>
      </c>
      <c r="H13" s="20">
        <v>1.8718330000000003</v>
      </c>
      <c r="I13" s="21">
        <v>1.8718330000000005</v>
      </c>
      <c r="J13" s="21">
        <f t="shared" si="0"/>
        <v>0</v>
      </c>
      <c r="K13" s="21">
        <v>0</v>
      </c>
      <c r="L13" s="21">
        <v>0</v>
      </c>
      <c r="M13" s="21">
        <v>0</v>
      </c>
      <c r="N13" s="22">
        <f t="shared" si="1"/>
        <v>0</v>
      </c>
      <c r="O13" s="22">
        <f t="shared" si="2"/>
        <v>0</v>
      </c>
      <c r="P13" s="23">
        <f t="shared" si="3"/>
        <v>0</v>
      </c>
      <c r="Q13" s="70">
        <v>0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5003317</v>
      </c>
      <c r="C14" s="19" t="s">
        <v>1134</v>
      </c>
      <c r="D14" s="68">
        <v>3000610</v>
      </c>
      <c r="E14" s="19" t="s">
        <v>1126</v>
      </c>
      <c r="F14" s="69">
        <v>67</v>
      </c>
      <c r="G14" s="19" t="s">
        <v>1010</v>
      </c>
      <c r="H14" s="20">
        <v>0</v>
      </c>
      <c r="I14" s="21">
        <v>0.24519999999999997</v>
      </c>
      <c r="J14" s="21">
        <f t="shared" si="0"/>
        <v>0.113218</v>
      </c>
      <c r="K14" s="21">
        <v>0</v>
      </c>
      <c r="L14" s="21">
        <v>0</v>
      </c>
      <c r="M14" s="21">
        <v>0.113218</v>
      </c>
      <c r="N14" s="22">
        <f t="shared" si="1"/>
        <v>0</v>
      </c>
      <c r="O14" s="22">
        <f t="shared" si="2"/>
        <v>0</v>
      </c>
      <c r="P14" s="23">
        <f t="shared" si="3"/>
        <v>0.46173735725938014</v>
      </c>
      <c r="Q14" s="70">
        <v>24</v>
      </c>
      <c r="R14" s="21">
        <v>0</v>
      </c>
      <c r="S14" s="23">
        <f t="shared" si="4"/>
        <v>0</v>
      </c>
    </row>
    <row r="15" spans="1:19" ht="51" x14ac:dyDescent="0.25">
      <c r="A15" s="17"/>
      <c r="B15" s="19">
        <v>5003383</v>
      </c>
      <c r="C15" s="19" t="s">
        <v>1135</v>
      </c>
      <c r="D15" s="68">
        <v>3000516</v>
      </c>
      <c r="E15" s="19" t="s">
        <v>1117</v>
      </c>
      <c r="F15" s="69">
        <v>505</v>
      </c>
      <c r="G15" s="19" t="s">
        <v>1158</v>
      </c>
      <c r="H15" s="20">
        <v>15.528779</v>
      </c>
      <c r="I15" s="21">
        <v>17.050779000000002</v>
      </c>
      <c r="J15" s="21">
        <f t="shared" si="0"/>
        <v>9.7239031600000008</v>
      </c>
      <c r="K15" s="21">
        <v>0</v>
      </c>
      <c r="L15" s="21">
        <v>5.2519999999999997E-3</v>
      </c>
      <c r="M15" s="21">
        <v>9.7186511600000003</v>
      </c>
      <c r="N15" s="22">
        <f t="shared" si="1"/>
        <v>0</v>
      </c>
      <c r="O15" s="22">
        <f t="shared" si="2"/>
        <v>3.080211173929355E-4</v>
      </c>
      <c r="P15" s="23">
        <f t="shared" si="3"/>
        <v>0.57029084477606562</v>
      </c>
      <c r="Q15" s="70">
        <v>0</v>
      </c>
      <c r="R15" s="21">
        <v>0</v>
      </c>
      <c r="S15" s="23">
        <f t="shared" si="4"/>
        <v>0</v>
      </c>
    </row>
    <row r="16" spans="1:19" ht="38.25" x14ac:dyDescent="0.25">
      <c r="A16" s="17"/>
      <c r="B16" s="19">
        <v>5003384</v>
      </c>
      <c r="C16" s="19" t="s">
        <v>1136</v>
      </c>
      <c r="D16" s="68">
        <v>3000516</v>
      </c>
      <c r="E16" s="19" t="s">
        <v>1117</v>
      </c>
      <c r="F16" s="69">
        <v>505</v>
      </c>
      <c r="G16" s="19" t="s">
        <v>1158</v>
      </c>
      <c r="H16" s="20">
        <v>2.8122180000000001</v>
      </c>
      <c r="I16" s="21">
        <v>7.4926410000000008</v>
      </c>
      <c r="J16" s="21">
        <f t="shared" si="0"/>
        <v>1.4027015766415776</v>
      </c>
      <c r="K16" s="21">
        <v>6.5188526641577482E-2</v>
      </c>
      <c r="L16" s="21">
        <v>0.29291528</v>
      </c>
      <c r="M16" s="21">
        <v>1.04459777</v>
      </c>
      <c r="N16" s="22">
        <f t="shared" si="1"/>
        <v>8.7003403261383377E-3</v>
      </c>
      <c r="O16" s="22">
        <f t="shared" si="2"/>
        <v>4.7794069760125631E-2</v>
      </c>
      <c r="P16" s="23">
        <f t="shared" si="3"/>
        <v>0.18721056789476201</v>
      </c>
      <c r="Q16" s="70">
        <v>0</v>
      </c>
      <c r="R16" s="21">
        <v>0</v>
      </c>
      <c r="S16" s="23">
        <f t="shared" si="4"/>
        <v>0</v>
      </c>
    </row>
    <row r="17" spans="1:19" ht="38.25" x14ac:dyDescent="0.25">
      <c r="A17" s="17"/>
      <c r="B17" s="19">
        <v>5004259</v>
      </c>
      <c r="C17" s="19" t="s">
        <v>1137</v>
      </c>
      <c r="D17" s="68">
        <v>3000610</v>
      </c>
      <c r="E17" s="19" t="s">
        <v>1126</v>
      </c>
      <c r="F17" s="69">
        <v>59</v>
      </c>
      <c r="G17" s="19" t="s">
        <v>577</v>
      </c>
      <c r="H17" s="20">
        <v>4.4170699999999998</v>
      </c>
      <c r="I17" s="21">
        <v>4.442193999999998</v>
      </c>
      <c r="J17" s="21">
        <f t="shared" si="0"/>
        <v>5.2076869792668096E-2</v>
      </c>
      <c r="K17" s="21">
        <v>2.7619809792668093E-2</v>
      </c>
      <c r="L17" s="21">
        <v>8.8140000000000007E-3</v>
      </c>
      <c r="M17" s="21">
        <v>1.564306E-2</v>
      </c>
      <c r="N17" s="22">
        <f t="shared" si="1"/>
        <v>6.2176054878891164E-3</v>
      </c>
      <c r="O17" s="22">
        <f t="shared" si="2"/>
        <v>8.2017601646096755E-3</v>
      </c>
      <c r="P17" s="23">
        <f t="shared" si="3"/>
        <v>1.1723231761752891E-2</v>
      </c>
      <c r="Q17" s="70">
        <v>0</v>
      </c>
      <c r="R17" s="21">
        <v>0</v>
      </c>
      <c r="S17" s="23">
        <f t="shared" si="4"/>
        <v>0</v>
      </c>
    </row>
    <row r="18" spans="1:19" ht="51" x14ac:dyDescent="0.25">
      <c r="A18" s="17"/>
      <c r="B18" s="19">
        <v>5004260</v>
      </c>
      <c r="C18" s="19" t="s">
        <v>1138</v>
      </c>
      <c r="D18" s="68">
        <v>3000610</v>
      </c>
      <c r="E18" s="19" t="s">
        <v>1126</v>
      </c>
      <c r="F18" s="69">
        <v>88</v>
      </c>
      <c r="G18" s="19" t="s">
        <v>755</v>
      </c>
      <c r="H18" s="20">
        <v>0.5</v>
      </c>
      <c r="I18" s="21">
        <v>0.5</v>
      </c>
      <c r="J18" s="21">
        <f t="shared" si="0"/>
        <v>6.0999999999999995E-3</v>
      </c>
      <c r="K18" s="21">
        <v>0</v>
      </c>
      <c r="L18" s="21">
        <v>0</v>
      </c>
      <c r="M18" s="21">
        <v>6.0999999999999995E-3</v>
      </c>
      <c r="N18" s="22">
        <f t="shared" si="1"/>
        <v>0</v>
      </c>
      <c r="O18" s="22">
        <f t="shared" si="2"/>
        <v>0</v>
      </c>
      <c r="P18" s="23">
        <f t="shared" si="3"/>
        <v>1.2199999999999999E-2</v>
      </c>
      <c r="Q18" s="70">
        <v>0</v>
      </c>
      <c r="R18" s="21">
        <v>0</v>
      </c>
      <c r="S18" s="23">
        <f t="shared" si="4"/>
        <v>0</v>
      </c>
    </row>
    <row r="19" spans="1:19" ht="38.25" x14ac:dyDescent="0.25">
      <c r="A19" s="17"/>
      <c r="B19" s="19">
        <v>5004261</v>
      </c>
      <c r="C19" s="19" t="s">
        <v>1139</v>
      </c>
      <c r="D19" s="68">
        <v>3000610</v>
      </c>
      <c r="E19" s="19" t="s">
        <v>1126</v>
      </c>
      <c r="F19" s="69">
        <v>248</v>
      </c>
      <c r="G19" s="19" t="s">
        <v>1160</v>
      </c>
      <c r="H19" s="20">
        <v>0.61665000000000003</v>
      </c>
      <c r="I19" s="21">
        <v>0.91162999999999983</v>
      </c>
      <c r="J19" s="21">
        <f t="shared" si="0"/>
        <v>0.29899710000000002</v>
      </c>
      <c r="K19" s="21">
        <v>0</v>
      </c>
      <c r="L19" s="21">
        <v>0.13761999999999999</v>
      </c>
      <c r="M19" s="21">
        <v>0.1613771</v>
      </c>
      <c r="N19" s="22">
        <f t="shared" si="1"/>
        <v>0</v>
      </c>
      <c r="O19" s="22">
        <f t="shared" si="2"/>
        <v>0.15096036769303336</v>
      </c>
      <c r="P19" s="23">
        <f t="shared" si="3"/>
        <v>0.32798075973805169</v>
      </c>
      <c r="Q19" s="70">
        <v>0</v>
      </c>
      <c r="R19" s="21">
        <v>0</v>
      </c>
      <c r="S19" s="23">
        <f t="shared" si="4"/>
        <v>0</v>
      </c>
    </row>
    <row r="20" spans="1:19" ht="51" x14ac:dyDescent="0.25">
      <c r="A20" s="17"/>
      <c r="B20" s="19">
        <v>5004262</v>
      </c>
      <c r="C20" s="19" t="s">
        <v>1140</v>
      </c>
      <c r="D20" s="68">
        <v>3000610</v>
      </c>
      <c r="E20" s="19" t="s">
        <v>1126</v>
      </c>
      <c r="F20" s="69">
        <v>67</v>
      </c>
      <c r="G20" s="19" t="s">
        <v>1010</v>
      </c>
      <c r="H20" s="20">
        <v>109.64141100000003</v>
      </c>
      <c r="I20" s="21">
        <v>113.34822000000001</v>
      </c>
      <c r="J20" s="21">
        <f t="shared" si="0"/>
        <v>3.7289429933317195</v>
      </c>
      <c r="K20" s="21">
        <v>0.65667379333171993</v>
      </c>
      <c r="L20" s="21">
        <v>0.9223883100000001</v>
      </c>
      <c r="M20" s="21">
        <v>2.1498808899999995</v>
      </c>
      <c r="N20" s="22">
        <f t="shared" si="1"/>
        <v>5.7934195467005999E-3</v>
      </c>
      <c r="O20" s="22">
        <f t="shared" si="2"/>
        <v>1.393107102459765E-2</v>
      </c>
      <c r="P20" s="23">
        <f t="shared" si="3"/>
        <v>3.2898116912040781E-2</v>
      </c>
      <c r="Q20" s="70">
        <v>2026.7159999999997</v>
      </c>
      <c r="R20" s="21">
        <v>0</v>
      </c>
      <c r="S20" s="23">
        <f t="shared" si="4"/>
        <v>0</v>
      </c>
    </row>
    <row r="21" spans="1:19" ht="38.25" x14ac:dyDescent="0.25">
      <c r="A21" s="17"/>
      <c r="B21" s="19">
        <v>5004263</v>
      </c>
      <c r="C21" s="19" t="s">
        <v>1141</v>
      </c>
      <c r="D21" s="68">
        <v>3000516</v>
      </c>
      <c r="E21" s="19" t="s">
        <v>1117</v>
      </c>
      <c r="F21" s="69">
        <v>505</v>
      </c>
      <c r="G21" s="19" t="s">
        <v>1158</v>
      </c>
      <c r="H21" s="20">
        <v>6.6477200000000005</v>
      </c>
      <c r="I21" s="21">
        <v>6.7425500000000005</v>
      </c>
      <c r="J21" s="21">
        <f t="shared" si="0"/>
        <v>0.36408000000000001</v>
      </c>
      <c r="K21" s="21">
        <v>0</v>
      </c>
      <c r="L21" s="21">
        <v>2.8299999999999999E-2</v>
      </c>
      <c r="M21" s="21">
        <v>0.33578000000000002</v>
      </c>
      <c r="N21" s="22">
        <f t="shared" si="1"/>
        <v>0</v>
      </c>
      <c r="O21" s="22">
        <f t="shared" si="2"/>
        <v>4.1972250854646976E-3</v>
      </c>
      <c r="P21" s="23">
        <f t="shared" si="3"/>
        <v>5.3997374880423575E-2</v>
      </c>
      <c r="Q21" s="70">
        <v>1</v>
      </c>
      <c r="R21" s="21">
        <v>0</v>
      </c>
      <c r="S21" s="23">
        <f t="shared" si="4"/>
        <v>0</v>
      </c>
    </row>
    <row r="22" spans="1:19" ht="38.25" x14ac:dyDescent="0.25">
      <c r="A22" s="17"/>
      <c r="B22" s="19">
        <v>5004264</v>
      </c>
      <c r="C22" s="19" t="s">
        <v>1142</v>
      </c>
      <c r="D22" s="68">
        <v>3000516</v>
      </c>
      <c r="E22" s="19" t="s">
        <v>1117</v>
      </c>
      <c r="F22" s="69">
        <v>505</v>
      </c>
      <c r="G22" s="19" t="s">
        <v>1158</v>
      </c>
      <c r="H22" s="20">
        <v>7.5764279999999999</v>
      </c>
      <c r="I22" s="21">
        <v>7.5470370000000004</v>
      </c>
      <c r="J22" s="21">
        <f t="shared" si="0"/>
        <v>0.18244892999999998</v>
      </c>
      <c r="K22" s="21">
        <v>0</v>
      </c>
      <c r="L22" s="21">
        <v>2.4084429999999997E-2</v>
      </c>
      <c r="M22" s="21">
        <v>0.15836449999999999</v>
      </c>
      <c r="N22" s="22">
        <f t="shared" si="1"/>
        <v>0</v>
      </c>
      <c r="O22" s="22">
        <f t="shared" si="2"/>
        <v>3.1912431329010307E-3</v>
      </c>
      <c r="P22" s="23">
        <f t="shared" si="3"/>
        <v>2.4174908642954841E-2</v>
      </c>
      <c r="Q22" s="70">
        <v>315</v>
      </c>
      <c r="R22" s="21">
        <v>0</v>
      </c>
      <c r="S22" s="23">
        <f t="shared" si="4"/>
        <v>0</v>
      </c>
    </row>
    <row r="23" spans="1:19" ht="25.5" x14ac:dyDescent="0.25">
      <c r="A23" s="17"/>
      <c r="B23" s="19">
        <v>5004266</v>
      </c>
      <c r="C23" s="19" t="s">
        <v>1143</v>
      </c>
      <c r="D23" s="68">
        <v>3000565</v>
      </c>
      <c r="E23" s="19" t="s">
        <v>1125</v>
      </c>
      <c r="F23" s="69">
        <v>46</v>
      </c>
      <c r="G23" s="19" t="s">
        <v>736</v>
      </c>
      <c r="H23" s="20">
        <v>70.557518000000002</v>
      </c>
      <c r="I23" s="21">
        <v>70.557518000000002</v>
      </c>
      <c r="J23" s="21">
        <f t="shared" si="0"/>
        <v>0.18287864056941866</v>
      </c>
      <c r="K23" s="21">
        <v>3.8626640569418669E-2</v>
      </c>
      <c r="L23" s="21">
        <v>8.9576609999999987E-2</v>
      </c>
      <c r="M23" s="21">
        <v>5.4675389999999997E-2</v>
      </c>
      <c r="N23" s="22">
        <f t="shared" si="1"/>
        <v>5.4744897020638774E-4</v>
      </c>
      <c r="O23" s="22">
        <f t="shared" si="2"/>
        <v>1.8170034066308663E-3</v>
      </c>
      <c r="P23" s="23">
        <f t="shared" si="3"/>
        <v>2.5919086406840253E-3</v>
      </c>
      <c r="Q23" s="70">
        <v>0</v>
      </c>
      <c r="R23" s="21">
        <v>0</v>
      </c>
      <c r="S23" s="23">
        <f t="shared" si="4"/>
        <v>0</v>
      </c>
    </row>
    <row r="24" spans="1:19" ht="51" x14ac:dyDescent="0.25">
      <c r="A24" s="17"/>
      <c r="B24" s="19">
        <v>5004269</v>
      </c>
      <c r="C24" s="19" t="s">
        <v>1144</v>
      </c>
      <c r="D24" s="68">
        <v>3000565</v>
      </c>
      <c r="E24" s="19" t="s">
        <v>1125</v>
      </c>
      <c r="F24" s="69">
        <v>120</v>
      </c>
      <c r="G24" s="19" t="s">
        <v>689</v>
      </c>
      <c r="H24" s="20">
        <v>0.34</v>
      </c>
      <c r="I24" s="21">
        <v>0.34</v>
      </c>
      <c r="J24" s="21">
        <f t="shared" si="0"/>
        <v>0</v>
      </c>
      <c r="K24" s="21">
        <v>0</v>
      </c>
      <c r="L24" s="21">
        <v>0</v>
      </c>
      <c r="M24" s="21">
        <v>0</v>
      </c>
      <c r="N24" s="22">
        <f t="shared" si="1"/>
        <v>0</v>
      </c>
      <c r="O24" s="22">
        <f t="shared" si="2"/>
        <v>0</v>
      </c>
      <c r="P24" s="23">
        <f t="shared" si="3"/>
        <v>0</v>
      </c>
      <c r="Q24" s="70">
        <v>0</v>
      </c>
      <c r="R24" s="21">
        <v>0</v>
      </c>
      <c r="S24" s="23">
        <f t="shared" si="4"/>
        <v>0</v>
      </c>
    </row>
    <row r="25" spans="1:19" ht="38.25" x14ac:dyDescent="0.25">
      <c r="A25" s="17"/>
      <c r="B25" s="19">
        <v>5004272</v>
      </c>
      <c r="C25" s="19" t="s">
        <v>1145</v>
      </c>
      <c r="D25" s="68">
        <v>3000433</v>
      </c>
      <c r="E25" s="19" t="s">
        <v>1113</v>
      </c>
      <c r="F25" s="69">
        <v>86</v>
      </c>
      <c r="G25" s="19" t="s">
        <v>500</v>
      </c>
      <c r="H25" s="20">
        <v>19.452261000000004</v>
      </c>
      <c r="I25" s="21">
        <v>20.331608000000013</v>
      </c>
      <c r="J25" s="21">
        <f t="shared" si="0"/>
        <v>4.0975101676240424</v>
      </c>
      <c r="K25" s="21">
        <v>0.98492629762404249</v>
      </c>
      <c r="L25" s="21">
        <v>1.3151263899999999</v>
      </c>
      <c r="M25" s="21">
        <v>1.7974574799999998</v>
      </c>
      <c r="N25" s="22">
        <f t="shared" si="1"/>
        <v>4.844310876070608E-2</v>
      </c>
      <c r="O25" s="22">
        <f t="shared" si="2"/>
        <v>0.11312694439239832</v>
      </c>
      <c r="P25" s="23">
        <f t="shared" si="3"/>
        <v>0.20153399414468545</v>
      </c>
      <c r="Q25" s="70">
        <v>0</v>
      </c>
      <c r="R25" s="21">
        <v>0</v>
      </c>
      <c r="S25" s="23">
        <f t="shared" si="4"/>
        <v>0</v>
      </c>
    </row>
    <row r="26" spans="1:19" ht="38.25" x14ac:dyDescent="0.25">
      <c r="A26" s="17"/>
      <c r="B26" s="19">
        <v>5004273</v>
      </c>
      <c r="C26" s="19" t="s">
        <v>1146</v>
      </c>
      <c r="D26" s="68">
        <v>3000433</v>
      </c>
      <c r="E26" s="19" t="s">
        <v>1113</v>
      </c>
      <c r="F26" s="69">
        <v>583</v>
      </c>
      <c r="G26" s="19" t="s">
        <v>1161</v>
      </c>
      <c r="H26" s="20">
        <v>15.983407</v>
      </c>
      <c r="I26" s="21">
        <v>14.968629999999999</v>
      </c>
      <c r="J26" s="21">
        <f t="shared" si="0"/>
        <v>0.32279061982854712</v>
      </c>
      <c r="K26" s="21">
        <v>5.1470419828547165E-2</v>
      </c>
      <c r="L26" s="21">
        <v>0.15097654999999999</v>
      </c>
      <c r="M26" s="21">
        <v>0.12034364999999998</v>
      </c>
      <c r="N26" s="22">
        <f t="shared" si="1"/>
        <v>3.4385524813257571E-3</v>
      </c>
      <c r="O26" s="22">
        <f t="shared" si="2"/>
        <v>1.3524749414512026E-2</v>
      </c>
      <c r="P26" s="23">
        <f t="shared" si="3"/>
        <v>2.1564473156764991E-2</v>
      </c>
      <c r="Q26" s="70">
        <v>0</v>
      </c>
      <c r="R26" s="21">
        <v>0</v>
      </c>
      <c r="S26" s="23">
        <f t="shared" si="4"/>
        <v>0</v>
      </c>
    </row>
    <row r="27" spans="1:19" ht="38.25" x14ac:dyDescent="0.25">
      <c r="A27" s="17"/>
      <c r="B27" s="19">
        <v>5004274</v>
      </c>
      <c r="C27" s="19" t="s">
        <v>1147</v>
      </c>
      <c r="D27" s="68">
        <v>3000435</v>
      </c>
      <c r="E27" s="19" t="s">
        <v>1114</v>
      </c>
      <c r="F27" s="69">
        <v>77</v>
      </c>
      <c r="G27" s="19" t="s">
        <v>1162</v>
      </c>
      <c r="H27" s="20">
        <v>9.0565000000000007E-2</v>
      </c>
      <c r="I27" s="21">
        <v>9.0565000000000007E-2</v>
      </c>
      <c r="J27" s="21">
        <f t="shared" si="0"/>
        <v>0</v>
      </c>
      <c r="K27" s="21">
        <v>0</v>
      </c>
      <c r="L27" s="21">
        <v>0</v>
      </c>
      <c r="M27" s="21">
        <v>0</v>
      </c>
      <c r="N27" s="22">
        <f t="shared" si="1"/>
        <v>0</v>
      </c>
      <c r="O27" s="22">
        <f t="shared" si="2"/>
        <v>0</v>
      </c>
      <c r="P27" s="23">
        <f t="shared" si="3"/>
        <v>0</v>
      </c>
      <c r="Q27" s="70">
        <v>0</v>
      </c>
      <c r="R27" s="21">
        <v>0</v>
      </c>
      <c r="S27" s="23">
        <f t="shared" si="4"/>
        <v>0</v>
      </c>
    </row>
    <row r="28" spans="1:19" ht="38.25" x14ac:dyDescent="0.25">
      <c r="A28" s="17"/>
      <c r="B28" s="19">
        <v>5004275</v>
      </c>
      <c r="C28" s="19" t="s">
        <v>1148</v>
      </c>
      <c r="D28" s="68">
        <v>3000435</v>
      </c>
      <c r="E28" s="19" t="s">
        <v>1114</v>
      </c>
      <c r="F28" s="69">
        <v>117</v>
      </c>
      <c r="G28" s="19" t="s">
        <v>687</v>
      </c>
      <c r="H28" s="20">
        <v>1.6903929999999991</v>
      </c>
      <c r="I28" s="21">
        <v>2.0537279999999996</v>
      </c>
      <c r="J28" s="21">
        <f t="shared" si="0"/>
        <v>0.11402590990722782</v>
      </c>
      <c r="K28" s="21">
        <v>1.2397899907227838E-2</v>
      </c>
      <c r="L28" s="21">
        <v>2.8499319999999998E-2</v>
      </c>
      <c r="M28" s="21">
        <v>7.3128689999999982E-2</v>
      </c>
      <c r="N28" s="22">
        <f t="shared" si="1"/>
        <v>6.0367779507451043E-3</v>
      </c>
      <c r="O28" s="22">
        <f t="shared" si="2"/>
        <v>1.9913649668908368E-2</v>
      </c>
      <c r="P28" s="23">
        <f t="shared" si="3"/>
        <v>5.5521427329825492E-2</v>
      </c>
      <c r="Q28" s="70">
        <v>0</v>
      </c>
      <c r="R28" s="21">
        <v>0</v>
      </c>
      <c r="S28" s="23">
        <f t="shared" si="4"/>
        <v>0</v>
      </c>
    </row>
    <row r="29" spans="1:19" ht="38.25" x14ac:dyDescent="0.25">
      <c r="A29" s="17"/>
      <c r="B29" s="19">
        <v>5004276</v>
      </c>
      <c r="C29" s="19" t="s">
        <v>1149</v>
      </c>
      <c r="D29" s="68">
        <v>3000516</v>
      </c>
      <c r="E29" s="19" t="s">
        <v>1117</v>
      </c>
      <c r="F29" s="69">
        <v>448</v>
      </c>
      <c r="G29" s="19" t="s">
        <v>575</v>
      </c>
      <c r="H29" s="20">
        <v>0.19800000000000001</v>
      </c>
      <c r="I29" s="21">
        <v>0.19800000000000001</v>
      </c>
      <c r="J29" s="21">
        <f t="shared" si="0"/>
        <v>0</v>
      </c>
      <c r="K29" s="21">
        <v>0</v>
      </c>
      <c r="L29" s="21">
        <v>0</v>
      </c>
      <c r="M29" s="21">
        <v>0</v>
      </c>
      <c r="N29" s="22">
        <f t="shared" si="1"/>
        <v>0</v>
      </c>
      <c r="O29" s="22">
        <f t="shared" si="2"/>
        <v>0</v>
      </c>
      <c r="P29" s="23">
        <f t="shared" si="3"/>
        <v>0</v>
      </c>
      <c r="Q29" s="70">
        <v>0</v>
      </c>
      <c r="R29" s="21">
        <v>0</v>
      </c>
      <c r="S29" s="23">
        <f t="shared" si="4"/>
        <v>0</v>
      </c>
    </row>
    <row r="30" spans="1:19" ht="51" x14ac:dyDescent="0.25">
      <c r="A30" s="17"/>
      <c r="B30" s="19">
        <v>5004278</v>
      </c>
      <c r="C30" s="19" t="s">
        <v>1150</v>
      </c>
      <c r="D30" s="68">
        <v>3000450</v>
      </c>
      <c r="E30" s="19" t="s">
        <v>1115</v>
      </c>
      <c r="F30" s="69">
        <v>86</v>
      </c>
      <c r="G30" s="19" t="s">
        <v>500</v>
      </c>
      <c r="H30" s="20">
        <v>36.245594999999994</v>
      </c>
      <c r="I30" s="21">
        <v>45.314090999999998</v>
      </c>
      <c r="J30" s="21">
        <f t="shared" si="0"/>
        <v>4.928506787329562</v>
      </c>
      <c r="K30" s="21">
        <v>0.94111583732956205</v>
      </c>
      <c r="L30" s="21">
        <v>1.6354537400000002</v>
      </c>
      <c r="M30" s="21">
        <v>2.3519372100000004</v>
      </c>
      <c r="N30" s="22">
        <f t="shared" si="1"/>
        <v>2.0768723736057336E-2</v>
      </c>
      <c r="O30" s="22">
        <f t="shared" si="2"/>
        <v>5.6860228694194971E-2</v>
      </c>
      <c r="P30" s="23">
        <f t="shared" si="3"/>
        <v>0.10876322747662669</v>
      </c>
      <c r="Q30" s="70">
        <v>3350</v>
      </c>
      <c r="R30" s="21">
        <v>0</v>
      </c>
      <c r="S30" s="23">
        <f t="shared" si="4"/>
        <v>0</v>
      </c>
    </row>
    <row r="31" spans="1:19" ht="51" x14ac:dyDescent="0.25">
      <c r="A31" s="17"/>
      <c r="B31" s="19">
        <v>5004279</v>
      </c>
      <c r="C31" s="19" t="s">
        <v>1151</v>
      </c>
      <c r="D31" s="68">
        <v>3000450</v>
      </c>
      <c r="E31" s="19" t="s">
        <v>1115</v>
      </c>
      <c r="F31" s="69">
        <v>201</v>
      </c>
      <c r="G31" s="19" t="s">
        <v>625</v>
      </c>
      <c r="H31" s="20">
        <v>4.8812930000000012</v>
      </c>
      <c r="I31" s="21">
        <v>4.5581830000000005</v>
      </c>
      <c r="J31" s="21">
        <f t="shared" si="0"/>
        <v>0.53747930096545549</v>
      </c>
      <c r="K31" s="21">
        <v>0.16650686096545542</v>
      </c>
      <c r="L31" s="21">
        <v>0.15108965000000002</v>
      </c>
      <c r="M31" s="21">
        <v>0.21988279000000002</v>
      </c>
      <c r="N31" s="22">
        <f t="shared" si="1"/>
        <v>3.6529218104111964E-2</v>
      </c>
      <c r="O31" s="22">
        <f t="shared" si="2"/>
        <v>6.9676121157368057E-2</v>
      </c>
      <c r="P31" s="23">
        <f t="shared" si="3"/>
        <v>0.11791525284646436</v>
      </c>
      <c r="Q31" s="70">
        <v>33</v>
      </c>
      <c r="R31" s="21">
        <v>0</v>
      </c>
      <c r="S31" s="23">
        <f t="shared" si="4"/>
        <v>0</v>
      </c>
    </row>
    <row r="32" spans="1:19" ht="51" x14ac:dyDescent="0.25">
      <c r="A32" s="17"/>
      <c r="B32" s="19">
        <v>5004280</v>
      </c>
      <c r="C32" s="19" t="s">
        <v>1152</v>
      </c>
      <c r="D32" s="68">
        <v>3000450</v>
      </c>
      <c r="E32" s="19" t="s">
        <v>1115</v>
      </c>
      <c r="F32" s="69">
        <v>36</v>
      </c>
      <c r="G32" s="19" t="s">
        <v>533</v>
      </c>
      <c r="H32" s="20">
        <v>12.090120999999996</v>
      </c>
      <c r="I32" s="21">
        <v>12.321489</v>
      </c>
      <c r="J32" s="21">
        <f t="shared" si="0"/>
        <v>1.3396391722749899</v>
      </c>
      <c r="K32" s="21">
        <v>0.38847074227498979</v>
      </c>
      <c r="L32" s="21">
        <v>0.47698576000000004</v>
      </c>
      <c r="M32" s="21">
        <v>0.47418266999999992</v>
      </c>
      <c r="N32" s="22">
        <f t="shared" si="1"/>
        <v>3.1527905618792484E-2</v>
      </c>
      <c r="O32" s="22">
        <f t="shared" si="2"/>
        <v>7.0239603531276923E-2</v>
      </c>
      <c r="P32" s="23">
        <f t="shared" si="3"/>
        <v>0.10872380540006081</v>
      </c>
      <c r="Q32" s="70">
        <v>42</v>
      </c>
      <c r="R32" s="21">
        <v>0</v>
      </c>
      <c r="S32" s="23">
        <f t="shared" si="4"/>
        <v>0</v>
      </c>
    </row>
    <row r="33" spans="1:19" ht="38.25" x14ac:dyDescent="0.25">
      <c r="A33" s="17"/>
      <c r="B33" s="19">
        <v>5004474</v>
      </c>
      <c r="C33" s="19" t="s">
        <v>1153</v>
      </c>
      <c r="D33" s="68">
        <v>3000565</v>
      </c>
      <c r="E33" s="19" t="s">
        <v>1125</v>
      </c>
      <c r="F33" s="69">
        <v>536</v>
      </c>
      <c r="G33" s="19" t="s">
        <v>1163</v>
      </c>
      <c r="H33" s="20">
        <v>3.3822419999999993</v>
      </c>
      <c r="I33" s="21">
        <v>3.3822419999999993</v>
      </c>
      <c r="J33" s="21">
        <f t="shared" si="0"/>
        <v>0</v>
      </c>
      <c r="K33" s="21">
        <v>0</v>
      </c>
      <c r="L33" s="21">
        <v>0</v>
      </c>
      <c r="M33" s="21">
        <v>0</v>
      </c>
      <c r="N33" s="22">
        <f t="shared" si="1"/>
        <v>0</v>
      </c>
      <c r="O33" s="22">
        <f t="shared" si="2"/>
        <v>0</v>
      </c>
      <c r="P33" s="23">
        <f t="shared" si="3"/>
        <v>0</v>
      </c>
      <c r="Q33" s="70">
        <v>28</v>
      </c>
      <c r="R33" s="21">
        <v>0</v>
      </c>
      <c r="S33" s="23">
        <f t="shared" si="4"/>
        <v>0</v>
      </c>
    </row>
    <row r="34" spans="1:19" ht="25.5" x14ac:dyDescent="0.25">
      <c r="A34" s="17"/>
      <c r="B34" s="19">
        <v>5004475</v>
      </c>
      <c r="C34" s="19" t="s">
        <v>1154</v>
      </c>
      <c r="D34" s="68">
        <v>3000565</v>
      </c>
      <c r="E34" s="19" t="s">
        <v>1125</v>
      </c>
      <c r="F34" s="69">
        <v>44</v>
      </c>
      <c r="G34" s="19" t="s">
        <v>1156</v>
      </c>
      <c r="H34" s="20">
        <v>60.634487000000028</v>
      </c>
      <c r="I34" s="21">
        <v>65.971455000000034</v>
      </c>
      <c r="J34" s="21">
        <f t="shared" si="0"/>
        <v>1.7260525976953842</v>
      </c>
      <c r="K34" s="21">
        <v>0.23900502769538434</v>
      </c>
      <c r="L34" s="21">
        <v>0.74287875000000003</v>
      </c>
      <c r="M34" s="21">
        <v>0.74416881999999984</v>
      </c>
      <c r="N34" s="22">
        <f t="shared" si="1"/>
        <v>3.6228551832816818E-3</v>
      </c>
      <c r="O34" s="22">
        <f t="shared" si="2"/>
        <v>1.4883464032972804E-2</v>
      </c>
      <c r="P34" s="23">
        <f t="shared" si="3"/>
        <v>2.6163627855341123E-2</v>
      </c>
      <c r="Q34" s="70">
        <v>18</v>
      </c>
      <c r="R34" s="21">
        <v>0</v>
      </c>
      <c r="S34" s="23">
        <f t="shared" si="4"/>
        <v>0</v>
      </c>
    </row>
    <row r="35" spans="1:19" ht="38.25" x14ac:dyDescent="0.25">
      <c r="A35" s="17"/>
      <c r="B35" s="19">
        <v>5004938</v>
      </c>
      <c r="C35" s="19" t="s">
        <v>1155</v>
      </c>
      <c r="D35" s="68">
        <v>3000516</v>
      </c>
      <c r="E35" s="19" t="s">
        <v>1117</v>
      </c>
      <c r="F35" s="69">
        <v>597</v>
      </c>
      <c r="G35" s="19" t="s">
        <v>1164</v>
      </c>
      <c r="H35" s="20">
        <v>0</v>
      </c>
      <c r="I35" s="21">
        <v>2.6671049999999998</v>
      </c>
      <c r="J35" s="21">
        <f t="shared" si="0"/>
        <v>2.6671049999999998</v>
      </c>
      <c r="K35" s="21">
        <v>0</v>
      </c>
      <c r="L35" s="21">
        <v>0</v>
      </c>
      <c r="M35" s="21">
        <v>2.6671049999999998</v>
      </c>
      <c r="N35" s="22">
        <f t="shared" si="1"/>
        <v>0</v>
      </c>
      <c r="O35" s="22">
        <f t="shared" si="2"/>
        <v>0</v>
      </c>
      <c r="P35" s="23">
        <f t="shared" si="3"/>
        <v>1</v>
      </c>
      <c r="Q35" s="70">
        <v>0</v>
      </c>
      <c r="R35" s="21">
        <v>0</v>
      </c>
      <c r="S35" s="23">
        <f t="shared" si="4"/>
        <v>0</v>
      </c>
    </row>
    <row r="36" spans="1:19" x14ac:dyDescent="0.25">
      <c r="A36" s="17"/>
      <c r="B36" s="19">
        <v>9000000</v>
      </c>
      <c r="C36" s="19" t="s">
        <v>303</v>
      </c>
      <c r="D36" s="68">
        <v>9000000</v>
      </c>
      <c r="E36" s="19" t="s">
        <v>304</v>
      </c>
      <c r="F36" s="69"/>
      <c r="G36" s="19" t="s">
        <v>311</v>
      </c>
      <c r="H36" s="20">
        <v>118.78155500000001</v>
      </c>
      <c r="I36" s="21">
        <v>208.02752799999993</v>
      </c>
      <c r="J36" s="21">
        <f t="shared" si="0"/>
        <v>25.584902373310889</v>
      </c>
      <c r="K36" s="21">
        <v>2.140912923310899</v>
      </c>
      <c r="L36" s="21">
        <v>2.9715184599999991</v>
      </c>
      <c r="M36" s="21">
        <v>20.472470989999991</v>
      </c>
      <c r="N36" s="22">
        <f t="shared" si="1"/>
        <v>1.0291488553913401E-2</v>
      </c>
      <c r="O36" s="22">
        <f t="shared" si="2"/>
        <v>2.4575744529882124E-2</v>
      </c>
      <c r="P36" s="23">
        <f t="shared" si="3"/>
        <v>0.12298806133633861</v>
      </c>
      <c r="Q36" s="70"/>
      <c r="R36" s="21"/>
      <c r="S36" s="23">
        <f t="shared" si="4"/>
        <v>0</v>
      </c>
    </row>
    <row r="37" spans="1:19" ht="15.75" thickBot="1" x14ac:dyDescent="0.3">
      <c r="A37" s="41" t="s">
        <v>293</v>
      </c>
      <c r="B37" s="43"/>
      <c r="C37" s="43"/>
      <c r="D37" s="65"/>
      <c r="E37" s="43"/>
      <c r="F37" s="66"/>
      <c r="G37" s="43"/>
      <c r="H37" s="44">
        <f t="shared" ref="H37:M37" ca="1" si="5">OFFSET(H37,-MATCH("PROYECTOS",$A$8:$A$37,0)-1,0)-(OFFSET(H37,-MATCH("PROYECTOS",$A$8:$A$37,0),0))</f>
        <v>432.3248329999991</v>
      </c>
      <c r="I37" s="45">
        <f t="shared" ca="1" si="5"/>
        <v>931.53554499999893</v>
      </c>
      <c r="J37" s="45">
        <f t="shared" ca="1" si="5"/>
        <v>113.69585933205596</v>
      </c>
      <c r="K37" s="45">
        <f t="shared" ca="1" si="5"/>
        <v>6.8105049920559404</v>
      </c>
      <c r="L37" s="45">
        <f t="shared" ca="1" si="5"/>
        <v>22.139087639999989</v>
      </c>
      <c r="M37" s="45">
        <f t="shared" ca="1" si="5"/>
        <v>84.746266700000064</v>
      </c>
      <c r="N37" s="46">
        <f t="shared" ca="1" si="1"/>
        <v>7.3110521961413169E-3</v>
      </c>
      <c r="O37" s="46">
        <f t="shared" ca="1" si="2"/>
        <v>3.1077281792887421E-2</v>
      </c>
      <c r="P37" s="47">
        <f t="shared" ca="1" si="3"/>
        <v>0.12205208909345067</v>
      </c>
      <c r="Q37" s="67"/>
      <c r="R37" s="45"/>
      <c r="S37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workbookViewId="0">
      <selection activeCell="A16" sqref="A16:L1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72</v>
      </c>
      <c r="B1" s="50" t="s">
        <v>44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1167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131.39445800000001</v>
      </c>
      <c r="E6" s="14">
        <v>171.811442</v>
      </c>
      <c r="F6" s="14">
        <v>69.635160854618491</v>
      </c>
      <c r="G6" s="14">
        <v>0.63746136461850256</v>
      </c>
      <c r="H6" s="14">
        <v>60.510418909999991</v>
      </c>
      <c r="I6" s="14">
        <v>8.4872805799999984</v>
      </c>
      <c r="J6" s="15">
        <v>3.710238137798195E-3</v>
      </c>
      <c r="K6" s="15">
        <v>0.35590109461172265</v>
      </c>
      <c r="L6" s="16">
        <v>0.40529990345240507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105.444727</v>
      </c>
      <c r="E7" s="38">
        <f ca="1">SUM(E8:OFFSET(E6,MATCH("GOBIERNOS REGIONALES",$A$8:$A$50,0),0))</f>
        <v>105.44472700000001</v>
      </c>
      <c r="F7" s="38">
        <f ca="1">SUM(F8:OFFSET(F6,MATCH("GOBIERNOS REGIONALES",$A$8:$A$50,0),0))</f>
        <v>62.501663184592516</v>
      </c>
      <c r="G7" s="38">
        <f ca="1">SUM(G8:OFFSET(G6,MATCH("GOBIERNOS REGIONALES",$A$8:$A$50,0),0))</f>
        <v>0.57809365459252149</v>
      </c>
      <c r="H7" s="38">
        <f ca="1">SUM(H8:OFFSET(H6,MATCH("GOBIERNOS REGIONALES",$A$8:$A$50,0),0))</f>
        <v>58.090635489999997</v>
      </c>
      <c r="I7" s="38">
        <f ca="1">SUM(I8:OFFSET(I6,MATCH("GOBIERNOS REGIONALES",$A$8:$A$50,0),0))</f>
        <v>3.8329340399999996</v>
      </c>
      <c r="J7" s="39">
        <f ca="1">IFERROR(G7/E7,0)</f>
        <v>5.4824330342523571E-3</v>
      </c>
      <c r="K7" s="39">
        <f ca="1">IFERROR(SUM(G7,H7)/E7,0)</f>
        <v>0.55639320062531439</v>
      </c>
      <c r="L7" s="40">
        <f ca="1">IFERROR(SUM(G7,H7,I7)/E7,0)</f>
        <v>0.59274337335609495</v>
      </c>
      <c r="M7" s="4"/>
    </row>
    <row r="8" spans="1:13" ht="25.5" x14ac:dyDescent="0.25">
      <c r="A8" s="17"/>
      <c r="B8" s="18">
        <v>12</v>
      </c>
      <c r="C8" s="19" t="s">
        <v>112</v>
      </c>
      <c r="D8" s="20">
        <v>105.444727</v>
      </c>
      <c r="E8" s="21">
        <v>105.44472700000001</v>
      </c>
      <c r="F8" s="21">
        <f t="shared" ref="F8:F17" si="0">SUM(G8,H8,I8)</f>
        <v>62.501663184592516</v>
      </c>
      <c r="G8" s="21">
        <v>0.57809365459252149</v>
      </c>
      <c r="H8" s="21">
        <v>58.090635489999997</v>
      </c>
      <c r="I8" s="21">
        <v>3.8329340399999996</v>
      </c>
      <c r="J8" s="22">
        <f t="shared" ref="J8:J17" si="1">IFERROR(G8/E8,0)</f>
        <v>5.4824330342523571E-3</v>
      </c>
      <c r="K8" s="22">
        <f t="shared" ref="K8:K17" si="2">IFERROR(SUM(G8,H8)/E8,0)</f>
        <v>0.55639320062531439</v>
      </c>
      <c r="L8" s="23">
        <f t="shared" ref="L8:L17" si="3">IFERROR(SUM(G8,H8,I8)/E8,0)</f>
        <v>0.59274337335609495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22.782482999999999</v>
      </c>
      <c r="E9" s="38">
        <f ca="1">SUM(E10:OFFSET(E8,(MATCH("GOBIERNOS LOCALES",$A$8:$A$50,0)-MATCH("GOBIERNOS REGIONALES",$A$8:$A$50,0)),0))</f>
        <v>28.021512000000001</v>
      </c>
      <c r="F9" s="38">
        <f ca="1">SUM(F10:OFFSET(F8,(MATCH("GOBIERNOS LOCALES",$A$8:$A$50,0)-MATCH("GOBIERNOS REGIONALES",$A$8:$A$50,0)),0))</f>
        <v>2.7186478097670719</v>
      </c>
      <c r="G9" s="38">
        <f ca="1">SUM(G10:OFFSET(G8,(MATCH("GOBIERNOS LOCALES",$A$8:$A$50,0)-MATCH("GOBIERNOS REGIONALES",$A$8:$A$50,0)),0))</f>
        <v>4.3220999767072499E-2</v>
      </c>
      <c r="H9" s="38">
        <f ca="1">SUM(H10:OFFSET(H8,(MATCH("GOBIERNOS LOCALES",$A$8:$A$50,0)-MATCH("GOBIERNOS REGIONALES",$A$8:$A$50,0)),0))</f>
        <v>0.90029568999999987</v>
      </c>
      <c r="I9" s="38">
        <f ca="1">SUM(I10:OFFSET(I8,(MATCH("GOBIERNOS LOCALES",$A$8:$A$50,0)-MATCH("GOBIERNOS REGIONALES",$A$8:$A$50,0)),0))</f>
        <v>1.7751311199999997</v>
      </c>
      <c r="J9" s="39">
        <f t="shared" ca="1" si="1"/>
        <v>1.5424221136629778E-3</v>
      </c>
      <c r="K9" s="39">
        <f t="shared" ca="1" si="2"/>
        <v>3.3671155566732884E-2</v>
      </c>
      <c r="L9" s="40">
        <f t="shared" ca="1" si="3"/>
        <v>9.702002553492016E-2</v>
      </c>
      <c r="M9" s="4"/>
    </row>
    <row r="10" spans="1:13" x14ac:dyDescent="0.25">
      <c r="A10" s="17"/>
      <c r="B10" s="18">
        <v>444</v>
      </c>
      <c r="C10" s="19" t="s">
        <v>210</v>
      </c>
      <c r="D10" s="20">
        <v>0.9</v>
      </c>
      <c r="E10" s="21">
        <v>3.473433</v>
      </c>
      <c r="F10" s="21">
        <f t="shared" si="0"/>
        <v>0.27091916999999999</v>
      </c>
      <c r="G10" s="21">
        <v>0</v>
      </c>
      <c r="H10" s="21">
        <v>8.8199999999999997E-4</v>
      </c>
      <c r="I10" s="21">
        <v>0.27003716999999999</v>
      </c>
      <c r="J10" s="22">
        <f t="shared" si="1"/>
        <v>0</v>
      </c>
      <c r="K10" s="22">
        <f t="shared" si="2"/>
        <v>2.5392745448091269E-4</v>
      </c>
      <c r="L10" s="23">
        <f t="shared" si="3"/>
        <v>7.7997522911770575E-2</v>
      </c>
      <c r="M10" s="4"/>
    </row>
    <row r="11" spans="1:13" x14ac:dyDescent="0.25">
      <c r="A11" s="17"/>
      <c r="B11" s="18">
        <v>448</v>
      </c>
      <c r="C11" s="19" t="s">
        <v>214</v>
      </c>
      <c r="D11" s="20">
        <v>5.9</v>
      </c>
      <c r="E11" s="21">
        <v>5.9425269999999983</v>
      </c>
      <c r="F11" s="21">
        <f t="shared" si="0"/>
        <v>0.51653223999999986</v>
      </c>
      <c r="G11" s="21">
        <v>0</v>
      </c>
      <c r="H11" s="21">
        <v>0.14870216999999999</v>
      </c>
      <c r="I11" s="21">
        <v>0.36783006999999984</v>
      </c>
      <c r="J11" s="22">
        <f t="shared" si="1"/>
        <v>0</v>
      </c>
      <c r="K11" s="22">
        <f t="shared" si="2"/>
        <v>2.5023389881106143E-2</v>
      </c>
      <c r="L11" s="23">
        <f t="shared" si="3"/>
        <v>8.6921311421891731E-2</v>
      </c>
      <c r="M11" s="4"/>
    </row>
    <row r="12" spans="1:13" x14ac:dyDescent="0.25">
      <c r="A12" s="17"/>
      <c r="B12" s="18">
        <v>450</v>
      </c>
      <c r="C12" s="19" t="s">
        <v>216</v>
      </c>
      <c r="D12" s="20">
        <v>0.9</v>
      </c>
      <c r="E12" s="21">
        <v>1.062017</v>
      </c>
      <c r="F12" s="21">
        <f t="shared" si="0"/>
        <v>5.012899999999999E-3</v>
      </c>
      <c r="G12" s="21">
        <v>0</v>
      </c>
      <c r="H12" s="21">
        <v>1.518E-4</v>
      </c>
      <c r="I12" s="21">
        <v>4.8610999999999993E-3</v>
      </c>
      <c r="J12" s="22">
        <f t="shared" si="1"/>
        <v>0</v>
      </c>
      <c r="K12" s="22">
        <f t="shared" si="2"/>
        <v>1.4293556506157624E-4</v>
      </c>
      <c r="L12" s="23">
        <f t="shared" si="3"/>
        <v>4.7201692628272424E-3</v>
      </c>
      <c r="M12" s="4"/>
    </row>
    <row r="13" spans="1:13" x14ac:dyDescent="0.25">
      <c r="A13" s="17"/>
      <c r="B13" s="18">
        <v>456</v>
      </c>
      <c r="C13" s="19" t="s">
        <v>222</v>
      </c>
      <c r="D13" s="20">
        <v>2</v>
      </c>
      <c r="E13" s="21">
        <v>1.8</v>
      </c>
      <c r="F13" s="21">
        <f t="shared" si="0"/>
        <v>9.0000000000000008E-4</v>
      </c>
      <c r="G13" s="21">
        <v>0</v>
      </c>
      <c r="H13" s="21">
        <v>0</v>
      </c>
      <c r="I13" s="21">
        <v>9.0000000000000008E-4</v>
      </c>
      <c r="J13" s="22">
        <f t="shared" si="1"/>
        <v>0</v>
      </c>
      <c r="K13" s="22">
        <f t="shared" si="2"/>
        <v>0</v>
      </c>
      <c r="L13" s="23">
        <f t="shared" si="3"/>
        <v>5.0000000000000001E-4</v>
      </c>
      <c r="M13" s="4"/>
    </row>
    <row r="14" spans="1:13" x14ac:dyDescent="0.25">
      <c r="A14" s="17"/>
      <c r="B14" s="18">
        <v>458</v>
      </c>
      <c r="C14" s="19" t="s">
        <v>224</v>
      </c>
      <c r="D14" s="20">
        <v>0.89999999999999991</v>
      </c>
      <c r="E14" s="21">
        <v>0.89999999999999991</v>
      </c>
      <c r="F14" s="21">
        <f t="shared" si="0"/>
        <v>8.344E-2</v>
      </c>
      <c r="G14" s="21">
        <v>0</v>
      </c>
      <c r="H14" s="21">
        <v>5.1959999999999999E-2</v>
      </c>
      <c r="I14" s="21">
        <v>3.1480000000000001E-2</v>
      </c>
      <c r="J14" s="22">
        <f t="shared" si="1"/>
        <v>0</v>
      </c>
      <c r="K14" s="22">
        <f t="shared" si="2"/>
        <v>5.7733333333333338E-2</v>
      </c>
      <c r="L14" s="23">
        <f t="shared" si="3"/>
        <v>9.2711111111111119E-2</v>
      </c>
      <c r="M14" s="4"/>
    </row>
    <row r="15" spans="1:13" x14ac:dyDescent="0.25">
      <c r="A15" s="17"/>
      <c r="B15" s="18">
        <v>459</v>
      </c>
      <c r="C15" s="19" t="s">
        <v>225</v>
      </c>
      <c r="D15" s="20">
        <v>7.5435330000000009</v>
      </c>
      <c r="E15" s="21">
        <v>10.096228</v>
      </c>
      <c r="F15" s="21">
        <f t="shared" si="0"/>
        <v>1.1054253995546675</v>
      </c>
      <c r="G15" s="21">
        <v>2.2927999554667622E-2</v>
      </c>
      <c r="H15" s="21">
        <v>0.50373648999999998</v>
      </c>
      <c r="I15" s="21">
        <v>0.57876090999999996</v>
      </c>
      <c r="J15" s="22">
        <f t="shared" si="1"/>
        <v>2.2709470858490537E-3</v>
      </c>
      <c r="K15" s="22">
        <f t="shared" si="2"/>
        <v>5.2164480591629626E-2</v>
      </c>
      <c r="L15" s="23">
        <f t="shared" si="3"/>
        <v>0.1094889496903861</v>
      </c>
      <c r="M15" s="4"/>
    </row>
    <row r="16" spans="1:13" x14ac:dyDescent="0.25">
      <c r="A16" s="17"/>
      <c r="B16" s="18">
        <v>462</v>
      </c>
      <c r="C16" s="19" t="s">
        <v>228</v>
      </c>
      <c r="D16" s="20">
        <v>4.6389499999999995</v>
      </c>
      <c r="E16" s="21">
        <v>4.7473070000000002</v>
      </c>
      <c r="F16" s="21">
        <f t="shared" si="0"/>
        <v>0.73641810021240484</v>
      </c>
      <c r="G16" s="21">
        <v>2.0293000212404877E-2</v>
      </c>
      <c r="H16" s="21">
        <v>0.19486323</v>
      </c>
      <c r="I16" s="21">
        <v>0.52126187000000002</v>
      </c>
      <c r="J16" s="22">
        <f t="shared" si="1"/>
        <v>4.2746340635659071E-3</v>
      </c>
      <c r="K16" s="22">
        <f t="shared" si="2"/>
        <v>4.5321743508984116E-2</v>
      </c>
      <c r="L16" s="23">
        <f t="shared" si="3"/>
        <v>0.15512333628568889</v>
      </c>
      <c r="M16" s="4"/>
    </row>
    <row r="17" spans="1:13" ht="15.75" thickBot="1" x14ac:dyDescent="0.3">
      <c r="A17" s="41" t="s">
        <v>232</v>
      </c>
      <c r="B17" s="58"/>
      <c r="C17" s="43"/>
      <c r="D17" s="44">
        <v>3.1672480000000003</v>
      </c>
      <c r="E17" s="45">
        <v>38.345202999999998</v>
      </c>
      <c r="F17" s="45">
        <f t="shared" si="0"/>
        <v>4.4148498602589079</v>
      </c>
      <c r="G17" s="45">
        <v>1.614671025890857E-2</v>
      </c>
      <c r="H17" s="45">
        <v>1.51948773</v>
      </c>
      <c r="I17" s="45">
        <v>2.8792154199999991</v>
      </c>
      <c r="J17" s="46">
        <f t="shared" si="1"/>
        <v>4.210881412965416E-4</v>
      </c>
      <c r="K17" s="46">
        <f t="shared" si="2"/>
        <v>4.0047628389368775E-2</v>
      </c>
      <c r="L17" s="47">
        <f t="shared" si="3"/>
        <v>0.11513434575529326</v>
      </c>
      <c r="M17" s="4"/>
    </row>
    <row r="18" spans="1:13" x14ac:dyDescent="0.25">
      <c r="D18" s="5"/>
      <c r="E18" s="5"/>
      <c r="F18" s="5"/>
      <c r="G18" s="5"/>
      <c r="H18" s="5"/>
      <c r="I18" s="5"/>
      <c r="J18" s="4"/>
      <c r="K18" s="4"/>
      <c r="L18" s="4"/>
      <c r="M18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72</v>
      </c>
      <c r="B1" s="51" t="s">
        <v>44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1168</v>
      </c>
      <c r="N2" s="72" t="s">
        <v>1179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131.39445800000001</v>
      </c>
      <c r="E6" s="14">
        <f ca="1">SUM(E7:OFFSET(E7,50,0))</f>
        <v>171.811442</v>
      </c>
      <c r="F6" s="14">
        <f ca="1">SUM(F7:OFFSET(F7,50,0))</f>
        <v>69.635160854618491</v>
      </c>
      <c r="G6" s="14">
        <f ca="1">SUM(G7:OFFSET(G7,50,0))</f>
        <v>0.63746136461850256</v>
      </c>
      <c r="H6" s="14">
        <f ca="1">SUM(H7:OFFSET(H7,50,0))</f>
        <v>60.510418909999991</v>
      </c>
      <c r="I6" s="14">
        <f ca="1">SUM(I7:OFFSET(I7,50,0))</f>
        <v>8.4872805799999984</v>
      </c>
      <c r="J6" s="15">
        <f ca="1">IFERROR(G6/E6,0)</f>
        <v>3.710238137798195E-3</v>
      </c>
      <c r="K6" s="15">
        <f ca="1">IFERROR(SUM(G6,H6)/E6,0)</f>
        <v>0.35590109461172265</v>
      </c>
      <c r="L6" s="16">
        <f ca="1">IFERROR(SUM(G6,H6,I6)/E6,0)</f>
        <v>0.40529990345240507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3</v>
      </c>
      <c r="C7" s="19" t="s">
        <v>251</v>
      </c>
      <c r="D7" s="20">
        <v>0</v>
      </c>
      <c r="E7" s="21">
        <v>1.6167000000000001E-2</v>
      </c>
      <c r="F7" s="21">
        <f t="shared" ref="F7:F19" si="0">SUM(G7,H7,I7)</f>
        <v>0</v>
      </c>
      <c r="G7" s="21">
        <v>0</v>
      </c>
      <c r="H7" s="21">
        <v>0</v>
      </c>
      <c r="I7" s="21">
        <v>0</v>
      </c>
      <c r="J7" s="22">
        <f t="shared" ref="J7:J19" si="1">IFERROR(G7/E7,0)</f>
        <v>0</v>
      </c>
      <c r="K7" s="22">
        <f t="shared" ref="K7:K19" si="2">IFERROR(SUM(G7,H7)/E7,0)</f>
        <v>0</v>
      </c>
      <c r="L7" s="23">
        <f t="shared" ref="L7:L19" si="3">IFERROR(SUM(G7,H7,I7)/E7,0)</f>
        <v>0</v>
      </c>
      <c r="M7" s="4"/>
      <c r="N7" t="s">
        <v>257</v>
      </c>
      <c r="O7" s="5">
        <v>1.1199999999999999E-3</v>
      </c>
      <c r="P7" s="71">
        <v>1</v>
      </c>
    </row>
    <row r="8" spans="1:16" x14ac:dyDescent="0.25">
      <c r="A8" s="17"/>
      <c r="B8" s="55">
        <v>5</v>
      </c>
      <c r="C8" s="19" t="s">
        <v>253</v>
      </c>
      <c r="D8" s="20">
        <v>0.91375000000000006</v>
      </c>
      <c r="E8" s="21">
        <v>14.839371999999999</v>
      </c>
      <c r="F8" s="21">
        <f t="shared" si="0"/>
        <v>4.6961549199999997</v>
      </c>
      <c r="G8" s="21">
        <v>0</v>
      </c>
      <c r="H8" s="21">
        <v>4.2922272499999998</v>
      </c>
      <c r="I8" s="21">
        <v>0.40392766999999996</v>
      </c>
      <c r="J8" s="22">
        <f t="shared" si="1"/>
        <v>0</v>
      </c>
      <c r="K8" s="22">
        <f t="shared" si="2"/>
        <v>0.28924588250769645</v>
      </c>
      <c r="L8" s="23">
        <f t="shared" si="3"/>
        <v>0.31646588009249987</v>
      </c>
      <c r="M8" s="4"/>
      <c r="N8" t="s">
        <v>273</v>
      </c>
      <c r="O8" s="5">
        <v>12.229077410468689</v>
      </c>
      <c r="P8" s="71">
        <v>0.61326241203966003</v>
      </c>
    </row>
    <row r="9" spans="1:16" x14ac:dyDescent="0.25">
      <c r="A9" s="17"/>
      <c r="B9" s="55">
        <v>8</v>
      </c>
      <c r="C9" s="19" t="s">
        <v>256</v>
      </c>
      <c r="D9" s="20">
        <v>2.7608980000000001</v>
      </c>
      <c r="E9" s="21">
        <v>0.70499999999999985</v>
      </c>
      <c r="F9" s="21">
        <f t="shared" si="0"/>
        <v>5.7666660000000002E-2</v>
      </c>
      <c r="G9" s="21">
        <v>0</v>
      </c>
      <c r="H9" s="21">
        <v>0</v>
      </c>
      <c r="I9" s="21">
        <v>5.7666660000000002E-2</v>
      </c>
      <c r="J9" s="22">
        <f t="shared" si="1"/>
        <v>0</v>
      </c>
      <c r="K9" s="22">
        <f t="shared" si="2"/>
        <v>0</v>
      </c>
      <c r="L9" s="23">
        <f t="shared" si="3"/>
        <v>8.1796680851063855E-2</v>
      </c>
      <c r="M9" s="4"/>
      <c r="N9" t="s">
        <v>258</v>
      </c>
      <c r="O9" s="5">
        <v>24.491228593350922</v>
      </c>
      <c r="P9" s="71">
        <v>0.4621442131483891</v>
      </c>
    </row>
    <row r="10" spans="1:16" x14ac:dyDescent="0.25">
      <c r="A10" s="17"/>
      <c r="B10" s="55">
        <v>9</v>
      </c>
      <c r="C10" s="19" t="s">
        <v>257</v>
      </c>
      <c r="D10" s="20">
        <v>0</v>
      </c>
      <c r="E10" s="21">
        <v>1.1199999999999999E-3</v>
      </c>
      <c r="F10" s="21">
        <f t="shared" si="0"/>
        <v>1.1199999999999999E-3</v>
      </c>
      <c r="G10" s="21">
        <v>0</v>
      </c>
      <c r="H10" s="21">
        <v>0</v>
      </c>
      <c r="I10" s="21">
        <v>1.1199999999999999E-3</v>
      </c>
      <c r="J10" s="22">
        <f t="shared" si="1"/>
        <v>0</v>
      </c>
      <c r="K10" s="22">
        <f t="shared" si="2"/>
        <v>0</v>
      </c>
      <c r="L10" s="23">
        <f t="shared" si="3"/>
        <v>1</v>
      </c>
      <c r="M10" s="4"/>
      <c r="N10" t="s">
        <v>269</v>
      </c>
      <c r="O10" s="5">
        <v>5.9716515599999997</v>
      </c>
      <c r="P10" s="71">
        <v>0.46001039012420541</v>
      </c>
    </row>
    <row r="11" spans="1:16" x14ac:dyDescent="0.25">
      <c r="A11" s="17"/>
      <c r="B11" s="55">
        <v>10</v>
      </c>
      <c r="C11" s="19" t="s">
        <v>258</v>
      </c>
      <c r="D11" s="20">
        <v>30.968236000000001</v>
      </c>
      <c r="E11" s="21">
        <v>52.994774999999997</v>
      </c>
      <c r="F11" s="21">
        <f t="shared" si="0"/>
        <v>24.491228593350922</v>
      </c>
      <c r="G11" s="21">
        <v>0.16377101335092448</v>
      </c>
      <c r="H11" s="21">
        <v>20.309835909999997</v>
      </c>
      <c r="I11" s="21">
        <v>4.0176216699999996</v>
      </c>
      <c r="J11" s="22">
        <f t="shared" si="1"/>
        <v>3.0903237791069871E-3</v>
      </c>
      <c r="K11" s="22">
        <f t="shared" si="2"/>
        <v>0.38633255681057088</v>
      </c>
      <c r="L11" s="23">
        <f t="shared" si="3"/>
        <v>0.4621442131483891</v>
      </c>
      <c r="M11" s="4"/>
      <c r="N11" t="s">
        <v>263</v>
      </c>
      <c r="O11" s="5">
        <v>6.0742132892927518</v>
      </c>
      <c r="P11" s="71">
        <v>0.42749428521247934</v>
      </c>
    </row>
    <row r="12" spans="1:16" x14ac:dyDescent="0.25">
      <c r="A12" s="17"/>
      <c r="B12" s="55">
        <v>12</v>
      </c>
      <c r="C12" s="19" t="s">
        <v>260</v>
      </c>
      <c r="D12" s="20">
        <v>3.2998099999999995</v>
      </c>
      <c r="E12" s="21">
        <v>12.548136999999997</v>
      </c>
      <c r="F12" s="21">
        <f t="shared" si="0"/>
        <v>3.8162625317192602</v>
      </c>
      <c r="G12" s="21">
        <v>0.1461112317192601</v>
      </c>
      <c r="H12" s="21">
        <v>3.3065129600000001</v>
      </c>
      <c r="I12" s="21">
        <v>0.36363834000000006</v>
      </c>
      <c r="J12" s="22">
        <f t="shared" si="1"/>
        <v>1.1644057736958095E-2</v>
      </c>
      <c r="K12" s="22">
        <f t="shared" si="2"/>
        <v>0.27515034237506819</v>
      </c>
      <c r="L12" s="23">
        <f t="shared" si="3"/>
        <v>0.30412981080133739</v>
      </c>
      <c r="M12" s="4"/>
      <c r="N12" t="s">
        <v>270</v>
      </c>
      <c r="O12" s="5">
        <v>9.1934730100134967</v>
      </c>
      <c r="P12" s="71">
        <v>0.36193899281625658</v>
      </c>
    </row>
    <row r="13" spans="1:16" x14ac:dyDescent="0.25">
      <c r="A13" s="17"/>
      <c r="B13" s="55">
        <v>13</v>
      </c>
      <c r="C13" s="19" t="s">
        <v>261</v>
      </c>
      <c r="D13" s="20">
        <v>0</v>
      </c>
      <c r="E13" s="21">
        <v>0.47360800000000003</v>
      </c>
      <c r="F13" s="21">
        <f t="shared" si="0"/>
        <v>0</v>
      </c>
      <c r="G13" s="21">
        <v>0</v>
      </c>
      <c r="H13" s="21">
        <v>0</v>
      </c>
      <c r="I13" s="21">
        <v>0</v>
      </c>
      <c r="J13" s="22">
        <f t="shared" si="1"/>
        <v>0</v>
      </c>
      <c r="K13" s="22">
        <f t="shared" si="2"/>
        <v>0</v>
      </c>
      <c r="L13" s="23">
        <f t="shared" si="3"/>
        <v>0</v>
      </c>
      <c r="M13" s="4"/>
      <c r="N13" t="s">
        <v>253</v>
      </c>
      <c r="O13" s="5">
        <v>4.6961549199999997</v>
      </c>
      <c r="P13" s="71">
        <v>0.31646588009249987</v>
      </c>
    </row>
    <row r="14" spans="1:16" x14ac:dyDescent="0.25">
      <c r="A14" s="17"/>
      <c r="B14" s="55">
        <v>15</v>
      </c>
      <c r="C14" s="19" t="s">
        <v>263</v>
      </c>
      <c r="D14" s="20">
        <v>77.649281000000002</v>
      </c>
      <c r="E14" s="21">
        <v>14.208875999999998</v>
      </c>
      <c r="F14" s="21">
        <f t="shared" si="0"/>
        <v>6.0742132892927518</v>
      </c>
      <c r="G14" s="21">
        <v>0.25213046929275151</v>
      </c>
      <c r="H14" s="21">
        <v>5.5409405100000004</v>
      </c>
      <c r="I14" s="21">
        <v>0.28114231000000001</v>
      </c>
      <c r="J14" s="22">
        <f t="shared" si="1"/>
        <v>1.7744575242457712E-2</v>
      </c>
      <c r="K14" s="22">
        <f t="shared" si="2"/>
        <v>0.40770789887199754</v>
      </c>
      <c r="L14" s="23">
        <f t="shared" si="3"/>
        <v>0.42749428521247934</v>
      </c>
      <c r="M14" s="4"/>
      <c r="N14" t="s">
        <v>260</v>
      </c>
      <c r="O14" s="5">
        <v>3.8162625317192602</v>
      </c>
      <c r="P14" s="71">
        <v>0.30412981080133739</v>
      </c>
    </row>
    <row r="15" spans="1:16" x14ac:dyDescent="0.25">
      <c r="A15" s="17"/>
      <c r="B15" s="55">
        <v>16</v>
      </c>
      <c r="C15" s="19" t="s">
        <v>264</v>
      </c>
      <c r="D15" s="20">
        <v>0</v>
      </c>
      <c r="E15" s="21">
        <v>2.5557970000000001</v>
      </c>
      <c r="F15" s="21">
        <f t="shared" si="0"/>
        <v>1.316E-2</v>
      </c>
      <c r="G15" s="21">
        <v>0</v>
      </c>
      <c r="H15" s="21">
        <v>0</v>
      </c>
      <c r="I15" s="21">
        <v>1.316E-2</v>
      </c>
      <c r="J15" s="22">
        <f t="shared" si="1"/>
        <v>0</v>
      </c>
      <c r="K15" s="22">
        <f t="shared" si="2"/>
        <v>0</v>
      </c>
      <c r="L15" s="23">
        <f t="shared" si="3"/>
        <v>5.1490787413867372E-3</v>
      </c>
      <c r="M15" s="4"/>
      <c r="N15" t="s">
        <v>267</v>
      </c>
      <c r="O15" s="5">
        <v>3.0911528797733769</v>
      </c>
      <c r="P15" s="71">
        <v>0.20409849115707468</v>
      </c>
    </row>
    <row r="16" spans="1:16" x14ac:dyDescent="0.25">
      <c r="A16" s="17"/>
      <c r="B16" s="55">
        <v>19</v>
      </c>
      <c r="C16" s="19" t="s">
        <v>267</v>
      </c>
      <c r="D16" s="20">
        <v>2.6</v>
      </c>
      <c r="E16" s="21">
        <v>15.145398000000002</v>
      </c>
      <c r="F16" s="21">
        <f t="shared" si="0"/>
        <v>3.0911528797733769</v>
      </c>
      <c r="G16" s="21">
        <v>1.0207899773376994E-2</v>
      </c>
      <c r="H16" s="21">
        <v>1.85543119</v>
      </c>
      <c r="I16" s="21">
        <v>1.2255137899999999</v>
      </c>
      <c r="J16" s="22">
        <f t="shared" si="1"/>
        <v>6.7399349778572953E-4</v>
      </c>
      <c r="K16" s="22">
        <f t="shared" si="2"/>
        <v>0.12318191240490192</v>
      </c>
      <c r="L16" s="23">
        <f t="shared" si="3"/>
        <v>0.20409849115707468</v>
      </c>
      <c r="M16" s="4"/>
      <c r="N16" t="s">
        <v>256</v>
      </c>
      <c r="O16" s="5">
        <v>5.7666660000000002E-2</v>
      </c>
      <c r="P16" s="71">
        <v>8.1796680851063855E-2</v>
      </c>
    </row>
    <row r="17" spans="1:16" x14ac:dyDescent="0.25">
      <c r="A17" s="17"/>
      <c r="B17" s="55">
        <v>21</v>
      </c>
      <c r="C17" s="19" t="s">
        <v>269</v>
      </c>
      <c r="D17" s="20">
        <v>0.89999999999999991</v>
      </c>
      <c r="E17" s="21">
        <v>12.981558</v>
      </c>
      <c r="F17" s="21">
        <f t="shared" si="0"/>
        <v>5.9716515599999997</v>
      </c>
      <c r="G17" s="21">
        <v>0</v>
      </c>
      <c r="H17" s="21">
        <v>5.7587715599999996</v>
      </c>
      <c r="I17" s="21">
        <v>0.21288000000000001</v>
      </c>
      <c r="J17" s="22">
        <f t="shared" si="1"/>
        <v>0</v>
      </c>
      <c r="K17" s="22">
        <f t="shared" si="2"/>
        <v>0.44361174213449572</v>
      </c>
      <c r="L17" s="23">
        <f t="shared" si="3"/>
        <v>0.46001039012420541</v>
      </c>
      <c r="M17" s="4"/>
      <c r="N17" t="s">
        <v>264</v>
      </c>
      <c r="O17" s="5">
        <v>1.316E-2</v>
      </c>
      <c r="P17" s="71">
        <v>5.1490787413867372E-3</v>
      </c>
    </row>
    <row r="18" spans="1:16" x14ac:dyDescent="0.25">
      <c r="A18" s="17"/>
      <c r="B18" s="55">
        <v>22</v>
      </c>
      <c r="C18" s="19" t="s">
        <v>270</v>
      </c>
      <c r="D18" s="20">
        <v>7.663533000000001</v>
      </c>
      <c r="E18" s="21">
        <v>25.400614999999995</v>
      </c>
      <c r="F18" s="21">
        <f t="shared" si="0"/>
        <v>9.1934730100134967</v>
      </c>
      <c r="G18" s="21">
        <v>3.1635900013498031E-2</v>
      </c>
      <c r="H18" s="21">
        <v>7.9377536099999988</v>
      </c>
      <c r="I18" s="21">
        <v>1.2240834999999999</v>
      </c>
      <c r="J18" s="22">
        <f t="shared" si="1"/>
        <v>1.2454777182953263E-3</v>
      </c>
      <c r="K18" s="22">
        <f t="shared" si="2"/>
        <v>0.31374789586840707</v>
      </c>
      <c r="L18" s="23">
        <f t="shared" si="3"/>
        <v>0.36193899281625658</v>
      </c>
      <c r="M18" s="4"/>
      <c r="N18" t="s">
        <v>251</v>
      </c>
      <c r="O18" s="5">
        <v>0</v>
      </c>
      <c r="P18" s="71">
        <v>0</v>
      </c>
    </row>
    <row r="19" spans="1:16" ht="15.75" thickBot="1" x14ac:dyDescent="0.3">
      <c r="A19" s="24"/>
      <c r="B19" s="56">
        <v>25</v>
      </c>
      <c r="C19" s="26" t="s">
        <v>273</v>
      </c>
      <c r="D19" s="27">
        <v>4.6389499999999995</v>
      </c>
      <c r="E19" s="28">
        <v>19.941018999999997</v>
      </c>
      <c r="F19" s="28">
        <f t="shared" si="0"/>
        <v>12.229077410468689</v>
      </c>
      <c r="G19" s="28">
        <v>3.3604850468691438E-2</v>
      </c>
      <c r="H19" s="28">
        <v>11.508945919999997</v>
      </c>
      <c r="I19" s="28">
        <v>0.68652663999999997</v>
      </c>
      <c r="J19" s="29">
        <f t="shared" si="1"/>
        <v>1.6852122987642429E-3</v>
      </c>
      <c r="K19" s="29">
        <f t="shared" si="2"/>
        <v>0.57883455055474797</v>
      </c>
      <c r="L19" s="30">
        <f t="shared" si="3"/>
        <v>0.61326241203966003</v>
      </c>
      <c r="M19" s="4"/>
      <c r="N19" t="s">
        <v>261</v>
      </c>
      <c r="O19" s="5">
        <v>0</v>
      </c>
      <c r="P19" s="71">
        <v>0</v>
      </c>
    </row>
    <row r="20" spans="1:16" x14ac:dyDescent="0.25">
      <c r="O20" s="5"/>
      <c r="P20" s="71"/>
    </row>
    <row r="21" spans="1:16" x14ac:dyDescent="0.25">
      <c r="O21" s="5"/>
      <c r="P21" s="71"/>
    </row>
    <row r="22" spans="1:16" x14ac:dyDescent="0.25">
      <c r="O22" s="5"/>
      <c r="P22" s="71"/>
    </row>
    <row r="23" spans="1:16" x14ac:dyDescent="0.25">
      <c r="O23" s="5"/>
      <c r="P23" s="71"/>
    </row>
    <row r="24" spans="1:16" x14ac:dyDescent="0.25">
      <c r="O24" s="5"/>
      <c r="P24" s="71"/>
    </row>
    <row r="25" spans="1:16" x14ac:dyDescent="0.25">
      <c r="O25" s="5"/>
      <c r="P25" s="71"/>
    </row>
    <row r="26" spans="1:16" x14ac:dyDescent="0.25">
      <c r="O26" s="5"/>
      <c r="P26" s="71"/>
    </row>
    <row r="27" spans="1:16" x14ac:dyDescent="0.25">
      <c r="O27" s="5"/>
      <c r="P27" s="71"/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workbookViewId="0">
      <selection activeCell="A14" sqref="A14:D1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2.85546875" customWidth="1"/>
    <col min="6" max="6" width="13.5703125" customWidth="1"/>
    <col min="7" max="9" width="0" hidden="1" customWidth="1"/>
  </cols>
  <sheetData>
    <row r="1" spans="1:13" ht="15.75" x14ac:dyDescent="0.25">
      <c r="A1" s="50">
        <v>72</v>
      </c>
      <c r="B1" s="49" t="s">
        <v>44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1169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131.39445800000001</v>
      </c>
      <c r="E6" s="14">
        <v>171.811442</v>
      </c>
      <c r="F6" s="14">
        <v>69.635160854618491</v>
      </c>
      <c r="G6" s="14">
        <v>0.63746136461850256</v>
      </c>
      <c r="H6" s="14">
        <v>60.510418909999991</v>
      </c>
      <c r="I6" s="14">
        <v>8.4872805799999984</v>
      </c>
      <c r="J6" s="15">
        <v>3.710238137798195E-3</v>
      </c>
      <c r="K6" s="15">
        <v>0.35590109461172265</v>
      </c>
      <c r="L6" s="16">
        <v>0.40529990345240507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127.17002699999999</v>
      </c>
      <c r="E7" s="38">
        <f ca="1">SUM(E8:OFFSET(E6,MATCH("PROYECTOS",$A$8:$A$50,0),0))</f>
        <v>139.88192399999997</v>
      </c>
      <c r="F7" s="38">
        <f ca="1">SUM(F8:OFFSET(F6,MATCH("PROYECTOS",$A$8:$A$50,0),0))</f>
        <v>65.607349604407091</v>
      </c>
      <c r="G7" s="38">
        <f ca="1">SUM(G8:OFFSET(G6,MATCH("PROYECTOS",$A$8:$A$50,0),0))</f>
        <v>0.62231465440709144</v>
      </c>
      <c r="H7" s="38">
        <f ca="1">SUM(H8:OFFSET(H6,MATCH("PROYECTOS",$A$8:$A$50,0),0))</f>
        <v>58.959250699999998</v>
      </c>
      <c r="I7" s="38">
        <f ca="1">SUM(I8:OFFSET(I6,MATCH("PROYECTOS",$A$8:$A$50,0),0))</f>
        <v>6.0257842500000001</v>
      </c>
      <c r="J7" s="39">
        <f ca="1">IFERROR(G7/E7,0)</f>
        <v>4.4488568401953891E-3</v>
      </c>
      <c r="K7" s="39">
        <f ca="1">IFERROR(SUM(G7,H7)/E7,0)</f>
        <v>0.42594184902980819</v>
      </c>
      <c r="L7" s="40">
        <f ca="1">IFERROR(SUM(G7,H7,I7)/E7,0)</f>
        <v>0.46901949678935717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79.216490999999991</v>
      </c>
      <c r="E8" s="21">
        <v>78.123210999999998</v>
      </c>
      <c r="F8" s="21">
        <f t="shared" ref="F8:F9" si="0">SUM(G8,H8,I8)</f>
        <v>58.626753341498272</v>
      </c>
      <c r="G8" s="21">
        <v>0.37726532149827108</v>
      </c>
      <c r="H8" s="21">
        <v>57.757042030000001</v>
      </c>
      <c r="I8" s="21">
        <v>0.49244599</v>
      </c>
      <c r="J8" s="22">
        <f t="shared" ref="J8:J10" si="1">IFERROR(G8/E8,0)</f>
        <v>4.8291066978579655E-3</v>
      </c>
      <c r="K8" s="22">
        <f t="shared" ref="K8:K10" si="2">IFERROR(SUM(G8,H8)/E8,0)</f>
        <v>0.74413617422225864</v>
      </c>
      <c r="L8" s="23">
        <f t="shared" ref="L8:L10" si="3">IFERROR(SUM(G8,H8,I8)/E8,0)</f>
        <v>0.75043962723828994</v>
      </c>
      <c r="M8" s="4"/>
    </row>
    <row r="9" spans="1:13" ht="25.5" x14ac:dyDescent="0.25">
      <c r="A9" s="17"/>
      <c r="B9" s="19">
        <v>3000568</v>
      </c>
      <c r="C9" s="19" t="s">
        <v>1171</v>
      </c>
      <c r="D9" s="20">
        <v>47.953536</v>
      </c>
      <c r="E9" s="21">
        <v>61.758712999999986</v>
      </c>
      <c r="F9" s="21">
        <f t="shared" si="0"/>
        <v>6.9805962629088203</v>
      </c>
      <c r="G9" s="21">
        <v>0.24504933290882036</v>
      </c>
      <c r="H9" s="21">
        <v>1.2022086700000001</v>
      </c>
      <c r="I9" s="21">
        <v>5.5333382599999998</v>
      </c>
      <c r="J9" s="22">
        <f t="shared" si="1"/>
        <v>3.9678503810275387E-3</v>
      </c>
      <c r="K9" s="22">
        <f t="shared" si="2"/>
        <v>2.343406998958707E-2</v>
      </c>
      <c r="L9" s="23">
        <f t="shared" si="3"/>
        <v>0.11303014463576697</v>
      </c>
      <c r="M9" s="4"/>
    </row>
    <row r="10" spans="1:13" ht="15.75" thickBot="1" x14ac:dyDescent="0.3">
      <c r="A10" s="41" t="s">
        <v>293</v>
      </c>
      <c r="B10" s="43"/>
      <c r="C10" s="43"/>
      <c r="D10" s="44">
        <f ca="1">OFFSET(D10,-MATCH("PROYECTOS",$A$8:$A$50,0)-1,0)-(OFFSET(D10,-MATCH("PROYECTOS",$A$8:$A$50,0),0))</f>
        <v>4.224431000000024</v>
      </c>
      <c r="E10" s="45">
        <f t="shared" ref="E10:I10" ca="1" si="4">OFFSET(E10,-MATCH("PROYECTOS",$A$8:$A$50,0)-1,0)-(OFFSET(E10,-MATCH("PROYECTOS",$A$8:$A$50,0),0))</f>
        <v>31.92951800000003</v>
      </c>
      <c r="F10" s="45">
        <f t="shared" ca="1" si="4"/>
        <v>4.0278112502113999</v>
      </c>
      <c r="G10" s="45">
        <f t="shared" ca="1" si="4"/>
        <v>1.5146710211411119E-2</v>
      </c>
      <c r="H10" s="45">
        <f t="shared" ca="1" si="4"/>
        <v>1.5511682099999931</v>
      </c>
      <c r="I10" s="45">
        <f t="shared" ca="1" si="4"/>
        <v>2.4614963299999983</v>
      </c>
      <c r="J10" s="46">
        <f t="shared" ca="1" si="1"/>
        <v>4.7437954470252585E-4</v>
      </c>
      <c r="K10" s="46">
        <f t="shared" ca="1" si="2"/>
        <v>4.9055388816436334E-2</v>
      </c>
      <c r="L10" s="47">
        <f t="shared" ca="1" si="3"/>
        <v>0.12614694810649502</v>
      </c>
      <c r="M10" s="4"/>
    </row>
    <row r="11" spans="1:13" ht="15.75" thickBot="1" x14ac:dyDescent="0.3"/>
    <row r="12" spans="1:13" ht="15.75" thickBot="1" x14ac:dyDescent="0.3">
      <c r="A12" s="87" t="s">
        <v>315</v>
      </c>
      <c r="B12" s="88"/>
      <c r="C12" s="88"/>
      <c r="D12" s="89"/>
    </row>
    <row r="13" spans="1:13" ht="15.75" thickBot="1" x14ac:dyDescent="0.3">
      <c r="A13" s="1" t="s">
        <v>1180</v>
      </c>
    </row>
    <row r="14" spans="1:13" ht="45" customHeight="1" x14ac:dyDescent="0.25">
      <c r="A14" s="80" t="s">
        <v>317</v>
      </c>
      <c r="B14" s="81"/>
      <c r="C14" s="81"/>
      <c r="D14" s="92" t="s">
        <v>318</v>
      </c>
    </row>
    <row r="15" spans="1:13" ht="15.75" thickBot="1" x14ac:dyDescent="0.3">
      <c r="A15" s="83"/>
      <c r="B15" s="84"/>
      <c r="C15" s="84"/>
      <c r="D15" s="103"/>
    </row>
    <row r="16" spans="1:13" ht="26.25" thickBot="1" x14ac:dyDescent="0.3">
      <c r="A16" s="73"/>
      <c r="B16" s="74">
        <v>3000568</v>
      </c>
      <c r="C16" s="74" t="s">
        <v>1171</v>
      </c>
      <c r="D16" s="75">
        <v>0.11303014463576697</v>
      </c>
    </row>
  </sheetData>
  <mergeCells count="10">
    <mergeCell ref="A12:D12"/>
    <mergeCell ref="A14:C15"/>
    <mergeCell ref="D14:D1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6"/>
  <sheetViews>
    <sheetView topLeftCell="A42" workbookViewId="0">
      <selection activeCell="A46" sqref="A46:D4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16</v>
      </c>
      <c r="B1" s="49" t="s">
        <v>357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360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508.64130799999981</v>
      </c>
      <c r="E6" s="14">
        <v>534.97331699999995</v>
      </c>
      <c r="F6" s="14">
        <v>108.77618150513675</v>
      </c>
      <c r="G6" s="14">
        <v>30.001705115136758</v>
      </c>
      <c r="H6" s="14">
        <v>31.400256910000007</v>
      </c>
      <c r="I6" s="14">
        <v>47.374219479999979</v>
      </c>
      <c r="J6" s="15">
        <v>5.6080750500565171E-2</v>
      </c>
      <c r="K6" s="15">
        <v>0.11477574689045056</v>
      </c>
      <c r="L6" s="16">
        <v>0.2033301064717154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504.48946600000005</v>
      </c>
      <c r="E7" s="38">
        <f ca="1">SUM(E8:OFFSET(E6,MATCH("PROYECTOS",$A$8:$A$50,0),0))</f>
        <v>532.35859600000003</v>
      </c>
      <c r="F7" s="38">
        <f ca="1">SUM(F8:OFFSET(F6,MATCH("PROYECTOS",$A$8:$A$50,0),0))</f>
        <v>108.76496950513673</v>
      </c>
      <c r="G7" s="38">
        <f ca="1">SUM(G8:OFFSET(G6,MATCH("PROYECTOS",$A$8:$A$50,0),0))</f>
        <v>30.001705115136762</v>
      </c>
      <c r="H7" s="38">
        <f ca="1">SUM(H8:OFFSET(H6,MATCH("PROYECTOS",$A$8:$A$50,0),0))</f>
        <v>31.397824909999997</v>
      </c>
      <c r="I7" s="38">
        <f ca="1">SUM(I8:OFFSET(I6,MATCH("PROYECTOS",$A$8:$A$50,0),0))</f>
        <v>47.365439479999992</v>
      </c>
      <c r="J7" s="39">
        <f ca="1">IFERROR(G7/E7,0)</f>
        <v>5.6356195505363381E-2</v>
      </c>
      <c r="K7" s="39">
        <f ca="1">IFERROR(SUM(G7,H7)/E7,0)</f>
        <v>0.1153349086245181</v>
      </c>
      <c r="L7" s="40">
        <f ca="1">IFERROR(SUM(G7,H7,I7)/E7,0)</f>
        <v>0.20430771724617131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19.846154999999992</v>
      </c>
      <c r="E8" s="21">
        <v>22.783434999999997</v>
      </c>
      <c r="F8" s="21">
        <f t="shared" ref="F8:F32" si="0">SUM(G8,H8,I8)</f>
        <v>4.6875745607377972</v>
      </c>
      <c r="G8" s="21">
        <v>1.2840874107377953</v>
      </c>
      <c r="H8" s="21">
        <v>1.4790662100000009</v>
      </c>
      <c r="I8" s="21">
        <v>1.9244209400000005</v>
      </c>
      <c r="J8" s="22">
        <f t="shared" ref="J8:J33" si="1">IFERROR(G8/E8,0)</f>
        <v>5.6360571210521834E-2</v>
      </c>
      <c r="K8" s="22">
        <f t="shared" ref="K8:K33" si="2">IFERROR(SUM(G8,H8)/E8,0)</f>
        <v>0.12127906177175639</v>
      </c>
      <c r="L8" s="23">
        <f t="shared" ref="L8:L33" si="3">IFERROR(SUM(G8,H8,I8)/E8,0)</f>
        <v>0.20574485632819625</v>
      </c>
      <c r="M8" s="4"/>
    </row>
    <row r="9" spans="1:13" ht="25.5" x14ac:dyDescent="0.25">
      <c r="A9" s="17"/>
      <c r="B9" s="19">
        <v>3000612</v>
      </c>
      <c r="C9" s="19" t="s">
        <v>362</v>
      </c>
      <c r="D9" s="20">
        <v>60.636023999999992</v>
      </c>
      <c r="E9" s="21">
        <v>62.595960000000026</v>
      </c>
      <c r="F9" s="21">
        <f t="shared" si="0"/>
        <v>15.041283075771849</v>
      </c>
      <c r="G9" s="21">
        <v>4.8592718657718521</v>
      </c>
      <c r="H9" s="21">
        <v>5.0727684999999996</v>
      </c>
      <c r="I9" s="21">
        <v>5.1092427099999984</v>
      </c>
      <c r="J9" s="22">
        <f t="shared" si="1"/>
        <v>7.7629161143496328E-2</v>
      </c>
      <c r="K9" s="22">
        <f t="shared" si="2"/>
        <v>0.15866903176773464</v>
      </c>
      <c r="L9" s="23">
        <f t="shared" si="3"/>
        <v>0.24029159510888312</v>
      </c>
      <c r="M9" s="4"/>
    </row>
    <row r="10" spans="1:13" ht="51" x14ac:dyDescent="0.25">
      <c r="A10" s="17"/>
      <c r="B10" s="19">
        <v>3000613</v>
      </c>
      <c r="C10" s="19" t="s">
        <v>363</v>
      </c>
      <c r="D10" s="20">
        <v>19.67212700000001</v>
      </c>
      <c r="E10" s="21">
        <v>20.775821000000008</v>
      </c>
      <c r="F10" s="21">
        <f t="shared" si="0"/>
        <v>5.6090929241087686</v>
      </c>
      <c r="G10" s="21">
        <v>1.7535455541087686</v>
      </c>
      <c r="H10" s="21">
        <v>1.9352033500000001</v>
      </c>
      <c r="I10" s="21">
        <v>1.9203440200000004</v>
      </c>
      <c r="J10" s="22">
        <f t="shared" si="1"/>
        <v>8.4403189366560674E-2</v>
      </c>
      <c r="K10" s="22">
        <f t="shared" si="2"/>
        <v>0.17755009075736489</v>
      </c>
      <c r="L10" s="23">
        <f t="shared" si="3"/>
        <v>0.26998176987127326</v>
      </c>
      <c r="M10" s="4"/>
    </row>
    <row r="11" spans="1:13" ht="25.5" x14ac:dyDescent="0.25">
      <c r="A11" s="17"/>
      <c r="B11" s="19">
        <v>3000614</v>
      </c>
      <c r="C11" s="19" t="s">
        <v>364</v>
      </c>
      <c r="D11" s="20">
        <v>74.926122000000021</v>
      </c>
      <c r="E11" s="21">
        <v>78.34416899999998</v>
      </c>
      <c r="F11" s="21">
        <f t="shared" si="0"/>
        <v>11.473276314290695</v>
      </c>
      <c r="G11" s="21">
        <v>3.2593516542906951</v>
      </c>
      <c r="H11" s="21">
        <v>3.0188427599999996</v>
      </c>
      <c r="I11" s="21">
        <v>5.1950818999999999</v>
      </c>
      <c r="J11" s="22">
        <f t="shared" si="1"/>
        <v>4.1602989678666394E-2</v>
      </c>
      <c r="K11" s="22">
        <f t="shared" si="2"/>
        <v>8.0136077699550265E-2</v>
      </c>
      <c r="L11" s="23">
        <f t="shared" si="3"/>
        <v>0.14644709951918308</v>
      </c>
      <c r="M11" s="4"/>
    </row>
    <row r="12" spans="1:13" ht="25.5" x14ac:dyDescent="0.25">
      <c r="A12" s="17"/>
      <c r="B12" s="19">
        <v>3000615</v>
      </c>
      <c r="C12" s="19" t="s">
        <v>365</v>
      </c>
      <c r="D12" s="20">
        <v>0.42584</v>
      </c>
      <c r="E12" s="21">
        <v>0.42584</v>
      </c>
      <c r="F12" s="21">
        <f t="shared" si="0"/>
        <v>0.10103270000176159</v>
      </c>
      <c r="G12" s="21">
        <v>2.0040000017615966E-3</v>
      </c>
      <c r="H12" s="21">
        <v>4.0285560000000005E-2</v>
      </c>
      <c r="I12" s="21">
        <v>5.8743139999999992E-2</v>
      </c>
      <c r="J12" s="22">
        <f t="shared" si="1"/>
        <v>4.705992865305271E-3</v>
      </c>
      <c r="K12" s="22">
        <f t="shared" si="2"/>
        <v>9.9308566601919973E-2</v>
      </c>
      <c r="L12" s="23">
        <f t="shared" si="3"/>
        <v>0.23725507233177154</v>
      </c>
      <c r="M12" s="4"/>
    </row>
    <row r="13" spans="1:13" ht="38.25" x14ac:dyDescent="0.25">
      <c r="A13" s="17"/>
      <c r="B13" s="19">
        <v>3000616</v>
      </c>
      <c r="C13" s="19" t="s">
        <v>366</v>
      </c>
      <c r="D13" s="20">
        <v>11.781979999999995</v>
      </c>
      <c r="E13" s="21">
        <v>12.057813999999997</v>
      </c>
      <c r="F13" s="21">
        <f t="shared" si="0"/>
        <v>2.8350507179371869</v>
      </c>
      <c r="G13" s="21">
        <v>0.7484630579371867</v>
      </c>
      <c r="H13" s="21">
        <v>1.0138847700000002</v>
      </c>
      <c r="I13" s="21">
        <v>1.0727028899999997</v>
      </c>
      <c r="J13" s="22">
        <f t="shared" si="1"/>
        <v>6.2072864777743868E-2</v>
      </c>
      <c r="K13" s="22">
        <f t="shared" si="2"/>
        <v>0.14615815337151389</v>
      </c>
      <c r="L13" s="23">
        <f t="shared" si="3"/>
        <v>0.23512145053300604</v>
      </c>
      <c r="M13" s="4"/>
    </row>
    <row r="14" spans="1:13" ht="25.5" x14ac:dyDescent="0.25">
      <c r="A14" s="17"/>
      <c r="B14" s="19">
        <v>3000669</v>
      </c>
      <c r="C14" s="19" t="s">
        <v>367</v>
      </c>
      <c r="D14" s="20">
        <v>0.08</v>
      </c>
      <c r="E14" s="21">
        <v>9.6588000000000007E-2</v>
      </c>
      <c r="F14" s="21">
        <f t="shared" si="0"/>
        <v>7.0000000000000001E-3</v>
      </c>
      <c r="G14" s="21">
        <v>0</v>
      </c>
      <c r="H14" s="21">
        <v>0</v>
      </c>
      <c r="I14" s="21">
        <v>7.0000000000000001E-3</v>
      </c>
      <c r="J14" s="22">
        <f t="shared" si="1"/>
        <v>0</v>
      </c>
      <c r="K14" s="22">
        <f t="shared" si="2"/>
        <v>0</v>
      </c>
      <c r="L14" s="23">
        <f t="shared" si="3"/>
        <v>7.2472770944630796E-2</v>
      </c>
      <c r="M14" s="4"/>
    </row>
    <row r="15" spans="1:13" ht="51" x14ac:dyDescent="0.25">
      <c r="A15" s="17"/>
      <c r="B15" s="19">
        <v>3000672</v>
      </c>
      <c r="C15" s="19" t="s">
        <v>368</v>
      </c>
      <c r="D15" s="20">
        <v>23.306002000000003</v>
      </c>
      <c r="E15" s="21">
        <v>25.080597000000001</v>
      </c>
      <c r="F15" s="21">
        <f t="shared" si="0"/>
        <v>3.9336160496477923</v>
      </c>
      <c r="G15" s="21">
        <v>0.86762503964779114</v>
      </c>
      <c r="H15" s="21">
        <v>0.93479595000000015</v>
      </c>
      <c r="I15" s="21">
        <v>2.1311950600000009</v>
      </c>
      <c r="J15" s="22">
        <f t="shared" si="1"/>
        <v>3.459347636931414E-2</v>
      </c>
      <c r="K15" s="22">
        <f t="shared" si="2"/>
        <v>7.1865154950170901E-2</v>
      </c>
      <c r="L15" s="23">
        <f t="shared" si="3"/>
        <v>0.15683901183244531</v>
      </c>
      <c r="M15" s="4"/>
    </row>
    <row r="16" spans="1:13" ht="51" x14ac:dyDescent="0.25">
      <c r="A16" s="17"/>
      <c r="B16" s="19">
        <v>3000673</v>
      </c>
      <c r="C16" s="19" t="s">
        <v>369</v>
      </c>
      <c r="D16" s="20">
        <v>2.0237519999999991</v>
      </c>
      <c r="E16" s="21">
        <v>2.016767999999999</v>
      </c>
      <c r="F16" s="21">
        <f t="shared" si="0"/>
        <v>0.32798419994578992</v>
      </c>
      <c r="G16" s="21">
        <v>1.8288329945789883E-2</v>
      </c>
      <c r="H16" s="21">
        <v>0.15033522000000002</v>
      </c>
      <c r="I16" s="21">
        <v>0.15936065000000002</v>
      </c>
      <c r="J16" s="22">
        <f t="shared" si="1"/>
        <v>9.0681377063647831E-3</v>
      </c>
      <c r="K16" s="22">
        <f t="shared" si="2"/>
        <v>8.3610782175138634E-2</v>
      </c>
      <c r="L16" s="23">
        <f t="shared" si="3"/>
        <v>0.16262862160932248</v>
      </c>
      <c r="M16" s="4"/>
    </row>
    <row r="17" spans="1:13" ht="51" x14ac:dyDescent="0.25">
      <c r="A17" s="17"/>
      <c r="B17" s="19">
        <v>3000691</v>
      </c>
      <c r="C17" s="19" t="s">
        <v>370</v>
      </c>
      <c r="D17" s="20">
        <v>10.806580000000004</v>
      </c>
      <c r="E17" s="21">
        <v>15.214255</v>
      </c>
      <c r="F17" s="21">
        <f t="shared" si="0"/>
        <v>2.9459969315431196</v>
      </c>
      <c r="G17" s="21">
        <v>0.62112448154312005</v>
      </c>
      <c r="H17" s="21">
        <v>0.79242298000000022</v>
      </c>
      <c r="I17" s="21">
        <v>1.5324494699999993</v>
      </c>
      <c r="J17" s="22">
        <f t="shared" si="1"/>
        <v>4.0825165710915198E-2</v>
      </c>
      <c r="K17" s="22">
        <f t="shared" si="2"/>
        <v>9.2909410388028885E-2</v>
      </c>
      <c r="L17" s="23">
        <f t="shared" si="3"/>
        <v>0.19363399203859274</v>
      </c>
      <c r="M17" s="4"/>
    </row>
    <row r="18" spans="1:13" ht="38.25" x14ac:dyDescent="0.25">
      <c r="A18" s="17"/>
      <c r="B18" s="19">
        <v>3043952</v>
      </c>
      <c r="C18" s="19" t="s">
        <v>371</v>
      </c>
      <c r="D18" s="20">
        <v>14.265979999999995</v>
      </c>
      <c r="E18" s="21">
        <v>14.36254799999999</v>
      </c>
      <c r="F18" s="21">
        <f t="shared" si="0"/>
        <v>4.3557682781862841</v>
      </c>
      <c r="G18" s="21">
        <v>1.7264454681862844</v>
      </c>
      <c r="H18" s="21">
        <v>1.4389336600000002</v>
      </c>
      <c r="I18" s="21">
        <v>1.1903891500000001</v>
      </c>
      <c r="J18" s="22">
        <f t="shared" si="1"/>
        <v>0.12020467873710748</v>
      </c>
      <c r="K18" s="22">
        <f t="shared" si="2"/>
        <v>0.22039119578129776</v>
      </c>
      <c r="L18" s="23">
        <f t="shared" si="3"/>
        <v>0.30327266987628432</v>
      </c>
      <c r="M18" s="4"/>
    </row>
    <row r="19" spans="1:13" ht="51" x14ac:dyDescent="0.25">
      <c r="A19" s="17"/>
      <c r="B19" s="19">
        <v>3043953</v>
      </c>
      <c r="C19" s="19" t="s">
        <v>372</v>
      </c>
      <c r="D19" s="20">
        <v>5.6712700000000034</v>
      </c>
      <c r="E19" s="21">
        <v>5.9123020000000031</v>
      </c>
      <c r="F19" s="21">
        <f t="shared" si="0"/>
        <v>1.1070739032138004</v>
      </c>
      <c r="G19" s="21">
        <v>0.37913281321380055</v>
      </c>
      <c r="H19" s="21">
        <v>0.34582941</v>
      </c>
      <c r="I19" s="21">
        <v>0.38211167999999995</v>
      </c>
      <c r="J19" s="22">
        <f t="shared" si="1"/>
        <v>6.4126090516654993E-2</v>
      </c>
      <c r="K19" s="22">
        <f t="shared" si="2"/>
        <v>0.12261928149370586</v>
      </c>
      <c r="L19" s="23">
        <f t="shared" si="3"/>
        <v>0.18724921413246479</v>
      </c>
      <c r="M19" s="4"/>
    </row>
    <row r="20" spans="1:13" ht="38.25" x14ac:dyDescent="0.25">
      <c r="A20" s="17"/>
      <c r="B20" s="19">
        <v>3043954</v>
      </c>
      <c r="C20" s="19" t="s">
        <v>373</v>
      </c>
      <c r="D20" s="20">
        <v>7.3422769999999984</v>
      </c>
      <c r="E20" s="21">
        <v>7.5153189999999981</v>
      </c>
      <c r="F20" s="21">
        <f t="shared" si="0"/>
        <v>2.0053089960358044</v>
      </c>
      <c r="G20" s="21">
        <v>0.65141817603580421</v>
      </c>
      <c r="H20" s="21">
        <v>0.70777245</v>
      </c>
      <c r="I20" s="21">
        <v>0.64611836999999994</v>
      </c>
      <c r="J20" s="22">
        <f t="shared" si="1"/>
        <v>8.6678712644906272E-2</v>
      </c>
      <c r="K20" s="22">
        <f t="shared" si="2"/>
        <v>0.18085601237097249</v>
      </c>
      <c r="L20" s="23">
        <f t="shared" si="3"/>
        <v>0.26682952460644782</v>
      </c>
      <c r="M20" s="4"/>
    </row>
    <row r="21" spans="1:13" ht="38.25" x14ac:dyDescent="0.25">
      <c r="A21" s="17"/>
      <c r="B21" s="19">
        <v>3043955</v>
      </c>
      <c r="C21" s="19" t="s">
        <v>374</v>
      </c>
      <c r="D21" s="20">
        <v>0.64223100000000011</v>
      </c>
      <c r="E21" s="21">
        <v>0.78681200000000007</v>
      </c>
      <c r="F21" s="21">
        <f t="shared" si="0"/>
        <v>0.15483452006308035</v>
      </c>
      <c r="G21" s="21">
        <v>4.4100750063080341E-2</v>
      </c>
      <c r="H21" s="21">
        <v>5.6020140000000003E-2</v>
      </c>
      <c r="I21" s="21">
        <v>5.4713629999999999E-2</v>
      </c>
      <c r="J21" s="22">
        <f t="shared" si="1"/>
        <v>5.6049920518599534E-2</v>
      </c>
      <c r="K21" s="22">
        <f t="shared" si="2"/>
        <v>0.12724880919848747</v>
      </c>
      <c r="L21" s="23">
        <f t="shared" si="3"/>
        <v>0.19678718685414093</v>
      </c>
      <c r="M21" s="4"/>
    </row>
    <row r="22" spans="1:13" ht="25.5" x14ac:dyDescent="0.25">
      <c r="A22" s="17"/>
      <c r="B22" s="19">
        <v>3043956</v>
      </c>
      <c r="C22" s="19" t="s">
        <v>375</v>
      </c>
      <c r="D22" s="20">
        <v>0.76469300000000018</v>
      </c>
      <c r="E22" s="21">
        <v>0.85292299999999999</v>
      </c>
      <c r="F22" s="21">
        <f t="shared" si="0"/>
        <v>0.16098063040978472</v>
      </c>
      <c r="G22" s="21">
        <v>3.6259250409784727E-2</v>
      </c>
      <c r="H22" s="21">
        <v>6.9608340000000005E-2</v>
      </c>
      <c r="I22" s="21">
        <v>5.5113040000000002E-2</v>
      </c>
      <c r="J22" s="22">
        <f t="shared" si="1"/>
        <v>4.2511751248101796E-2</v>
      </c>
      <c r="K22" s="22">
        <f t="shared" si="2"/>
        <v>0.1241232683487076</v>
      </c>
      <c r="L22" s="23">
        <f t="shared" si="3"/>
        <v>0.18873993362798835</v>
      </c>
      <c r="M22" s="4"/>
    </row>
    <row r="23" spans="1:13" ht="51" x14ac:dyDescent="0.25">
      <c r="A23" s="17"/>
      <c r="B23" s="19">
        <v>3043958</v>
      </c>
      <c r="C23" s="19" t="s">
        <v>376</v>
      </c>
      <c r="D23" s="20">
        <v>12.939044000000004</v>
      </c>
      <c r="E23" s="21">
        <v>13.067692000000003</v>
      </c>
      <c r="F23" s="21">
        <f t="shared" si="0"/>
        <v>1.97706672296173</v>
      </c>
      <c r="G23" s="21">
        <v>0.61783393296173017</v>
      </c>
      <c r="H23" s="21">
        <v>0.69523745000000003</v>
      </c>
      <c r="I23" s="21">
        <v>0.66399533999999982</v>
      </c>
      <c r="J23" s="22">
        <f t="shared" si="1"/>
        <v>4.7279499161881844E-2</v>
      </c>
      <c r="K23" s="22">
        <f t="shared" si="2"/>
        <v>0.10048227207694595</v>
      </c>
      <c r="L23" s="23">
        <f t="shared" si="3"/>
        <v>0.15129425478973102</v>
      </c>
      <c r="M23" s="4"/>
    </row>
    <row r="24" spans="1:13" ht="38.25" x14ac:dyDescent="0.25">
      <c r="A24" s="17"/>
      <c r="B24" s="19">
        <v>3043959</v>
      </c>
      <c r="C24" s="19" t="s">
        <v>377</v>
      </c>
      <c r="D24" s="20">
        <v>37.323976999999999</v>
      </c>
      <c r="E24" s="21">
        <v>38.142512000000011</v>
      </c>
      <c r="F24" s="21">
        <f t="shared" si="0"/>
        <v>6.524447859591195</v>
      </c>
      <c r="G24" s="21">
        <v>1.9860173295911956</v>
      </c>
      <c r="H24" s="21">
        <v>2.4272927200000001</v>
      </c>
      <c r="I24" s="21">
        <v>2.1111378099999989</v>
      </c>
      <c r="J24" s="22">
        <f t="shared" si="1"/>
        <v>5.2068341214422248E-2</v>
      </c>
      <c r="K24" s="22">
        <f t="shared" si="2"/>
        <v>0.11570580484031033</v>
      </c>
      <c r="L24" s="23">
        <f t="shared" si="3"/>
        <v>0.17105448795798225</v>
      </c>
      <c r="M24" s="4"/>
    </row>
    <row r="25" spans="1:13" ht="38.25" x14ac:dyDescent="0.25">
      <c r="A25" s="17"/>
      <c r="B25" s="19">
        <v>3043960</v>
      </c>
      <c r="C25" s="19" t="s">
        <v>378</v>
      </c>
      <c r="D25" s="20">
        <v>7.9943360000000014</v>
      </c>
      <c r="E25" s="21">
        <v>8.5354050000000026</v>
      </c>
      <c r="F25" s="21">
        <f t="shared" si="0"/>
        <v>1.6058295080964087</v>
      </c>
      <c r="G25" s="21">
        <v>0.55470540809640845</v>
      </c>
      <c r="H25" s="21">
        <v>0.50418129</v>
      </c>
      <c r="I25" s="21">
        <v>0.54694281000000022</v>
      </c>
      <c r="J25" s="22">
        <f t="shared" si="1"/>
        <v>6.4988762466035091E-2</v>
      </c>
      <c r="K25" s="22">
        <f t="shared" si="2"/>
        <v>0.12405816690554322</v>
      </c>
      <c r="L25" s="23">
        <f t="shared" si="3"/>
        <v>0.18813747069956355</v>
      </c>
      <c r="M25" s="4"/>
    </row>
    <row r="26" spans="1:13" ht="25.5" x14ac:dyDescent="0.25">
      <c r="A26" s="17"/>
      <c r="B26" s="19">
        <v>3043961</v>
      </c>
      <c r="C26" s="19" t="s">
        <v>379</v>
      </c>
      <c r="D26" s="20">
        <v>29.001205000000002</v>
      </c>
      <c r="E26" s="21">
        <v>29.622830000000004</v>
      </c>
      <c r="F26" s="21">
        <f t="shared" si="0"/>
        <v>7.9127945835205269</v>
      </c>
      <c r="G26" s="21">
        <v>1.7466651035205274</v>
      </c>
      <c r="H26" s="21">
        <v>3.1279974399999997</v>
      </c>
      <c r="I26" s="21">
        <v>3.0381320399999998</v>
      </c>
      <c r="J26" s="22">
        <f t="shared" si="1"/>
        <v>5.8963478625118776E-2</v>
      </c>
      <c r="K26" s="22">
        <f t="shared" si="2"/>
        <v>0.16455762476173028</v>
      </c>
      <c r="L26" s="23">
        <f t="shared" si="3"/>
        <v>0.26711811746279901</v>
      </c>
      <c r="M26" s="4"/>
    </row>
    <row r="27" spans="1:13" ht="38.25" x14ac:dyDescent="0.25">
      <c r="A27" s="17"/>
      <c r="B27" s="19">
        <v>3043968</v>
      </c>
      <c r="C27" s="19" t="s">
        <v>380</v>
      </c>
      <c r="D27" s="20">
        <v>19.861280000000011</v>
      </c>
      <c r="E27" s="21">
        <v>23.131055</v>
      </c>
      <c r="F27" s="21">
        <f t="shared" si="0"/>
        <v>5.6535917365229622</v>
      </c>
      <c r="G27" s="21">
        <v>1.0669236965229629</v>
      </c>
      <c r="H27" s="21">
        <v>2.134989029999999</v>
      </c>
      <c r="I27" s="21">
        <v>2.4516790099999999</v>
      </c>
      <c r="J27" s="22">
        <f t="shared" si="1"/>
        <v>4.6125163617611167E-2</v>
      </c>
      <c r="K27" s="22">
        <f t="shared" si="2"/>
        <v>0.1384248460142852</v>
      </c>
      <c r="L27" s="23">
        <f t="shared" si="3"/>
        <v>0.2444156453963281</v>
      </c>
      <c r="M27" s="4"/>
    </row>
    <row r="28" spans="1:13" ht="38.25" x14ac:dyDescent="0.25">
      <c r="A28" s="17"/>
      <c r="B28" s="19">
        <v>3043969</v>
      </c>
      <c r="C28" s="19" t="s">
        <v>381</v>
      </c>
      <c r="D28" s="20">
        <v>87.953304999999958</v>
      </c>
      <c r="E28" s="21">
        <v>91.12577799999994</v>
      </c>
      <c r="F28" s="21">
        <f t="shared" si="0"/>
        <v>18.918751435039262</v>
      </c>
      <c r="G28" s="21">
        <v>1.7639240150392652</v>
      </c>
      <c r="H28" s="21">
        <v>2.9889322099999993</v>
      </c>
      <c r="I28" s="21">
        <v>14.165895209999999</v>
      </c>
      <c r="J28" s="22">
        <f t="shared" si="1"/>
        <v>1.9357025572272934E-2</v>
      </c>
      <c r="K28" s="22">
        <f t="shared" si="2"/>
        <v>5.2157099004842167E-2</v>
      </c>
      <c r="L28" s="23">
        <f t="shared" si="3"/>
        <v>0.20761141194360255</v>
      </c>
      <c r="M28" s="4"/>
    </row>
    <row r="29" spans="1:13" ht="38.25" x14ac:dyDescent="0.25">
      <c r="A29" s="17"/>
      <c r="B29" s="19">
        <v>3043970</v>
      </c>
      <c r="C29" s="19" t="s">
        <v>382</v>
      </c>
      <c r="D29" s="20">
        <v>10.474660000000004</v>
      </c>
      <c r="E29" s="21">
        <v>10.724612000000006</v>
      </c>
      <c r="F29" s="21">
        <f t="shared" si="0"/>
        <v>2.2680769174179436</v>
      </c>
      <c r="G29" s="21">
        <v>0.632844007417944</v>
      </c>
      <c r="H29" s="21">
        <v>0.74069192999999978</v>
      </c>
      <c r="I29" s="21">
        <v>0.89454097999999993</v>
      </c>
      <c r="J29" s="22">
        <f t="shared" si="1"/>
        <v>5.9008569020300564E-2</v>
      </c>
      <c r="K29" s="22">
        <f t="shared" si="2"/>
        <v>0.12807325219951482</v>
      </c>
      <c r="L29" s="23">
        <f t="shared" si="3"/>
        <v>0.21148335412208313</v>
      </c>
      <c r="M29" s="4"/>
    </row>
    <row r="30" spans="1:13" ht="51" x14ac:dyDescent="0.25">
      <c r="A30" s="17"/>
      <c r="B30" s="19">
        <v>3043971</v>
      </c>
      <c r="C30" s="19" t="s">
        <v>383</v>
      </c>
      <c r="D30" s="20">
        <v>7.6804440000000005</v>
      </c>
      <c r="E30" s="21">
        <v>8.6537509999999997</v>
      </c>
      <c r="F30" s="21">
        <f t="shared" si="0"/>
        <v>1.8019743945178428</v>
      </c>
      <c r="G30" s="21">
        <v>0.55587876451784268</v>
      </c>
      <c r="H30" s="21">
        <v>0.60292350000000017</v>
      </c>
      <c r="I30" s="21">
        <v>0.64317212999999995</v>
      </c>
      <c r="J30" s="22">
        <f t="shared" si="1"/>
        <v>6.4235585761347039E-2</v>
      </c>
      <c r="K30" s="22">
        <f t="shared" si="2"/>
        <v>0.13390751184288094</v>
      </c>
      <c r="L30" s="23">
        <f t="shared" si="3"/>
        <v>0.20823044186478706</v>
      </c>
      <c r="M30" s="4"/>
    </row>
    <row r="31" spans="1:13" ht="51" x14ac:dyDescent="0.25">
      <c r="A31" s="17"/>
      <c r="B31" s="19">
        <v>3043972</v>
      </c>
      <c r="C31" s="19" t="s">
        <v>384</v>
      </c>
      <c r="D31" s="20">
        <v>12.518919</v>
      </c>
      <c r="E31" s="21">
        <v>13.819580999999999</v>
      </c>
      <c r="F31" s="21">
        <f t="shared" si="0"/>
        <v>5.8731300641423978</v>
      </c>
      <c r="G31" s="21">
        <v>4.5041620941423979</v>
      </c>
      <c r="H31" s="21">
        <v>0.6245301900000001</v>
      </c>
      <c r="I31" s="21">
        <v>0.74443778000000005</v>
      </c>
      <c r="J31" s="22">
        <f t="shared" si="1"/>
        <v>0.32592609675665263</v>
      </c>
      <c r="K31" s="22">
        <f t="shared" si="2"/>
        <v>0.37111778455094968</v>
      </c>
      <c r="L31" s="23">
        <f t="shared" si="3"/>
        <v>0.42498611673844511</v>
      </c>
      <c r="M31" s="4"/>
    </row>
    <row r="32" spans="1:13" ht="25.5" x14ac:dyDescent="0.25">
      <c r="A32" s="17"/>
      <c r="B32" s="19">
        <v>3043974</v>
      </c>
      <c r="C32" s="19" t="s">
        <v>385</v>
      </c>
      <c r="D32" s="20">
        <v>26.551262999999995</v>
      </c>
      <c r="E32" s="21">
        <v>26.714229</v>
      </c>
      <c r="F32" s="21">
        <f t="shared" si="0"/>
        <v>1.4834324814329709</v>
      </c>
      <c r="G32" s="21">
        <v>0.32163291143297101</v>
      </c>
      <c r="H32" s="21">
        <v>0.49527985000000002</v>
      </c>
      <c r="I32" s="21">
        <v>0.66651971999999993</v>
      </c>
      <c r="J32" s="22">
        <f t="shared" si="1"/>
        <v>1.2039760212917656E-2</v>
      </c>
      <c r="K32" s="22">
        <f t="shared" si="2"/>
        <v>3.0579687006238174E-2</v>
      </c>
      <c r="L32" s="23">
        <f t="shared" si="3"/>
        <v>5.5529676017712172E-2</v>
      </c>
      <c r="M32" s="4"/>
    </row>
    <row r="33" spans="1:13" ht="15.75" thickBot="1" x14ac:dyDescent="0.3">
      <c r="A33" s="41" t="s">
        <v>293</v>
      </c>
      <c r="B33" s="43"/>
      <c r="C33" s="43"/>
      <c r="D33" s="44">
        <f ca="1">OFFSET(D33,-MATCH("PROYECTOS",$A$8:$A$50,0)-1,0)-(OFFSET(D33,-MATCH("PROYECTOS",$A$8:$A$50,0),0))</f>
        <v>4.1518419999997604</v>
      </c>
      <c r="E33" s="45">
        <f t="shared" ref="E33:I33" ca="1" si="4">OFFSET(E33,-MATCH("PROYECTOS",$A$8:$A$50,0)-1,0)-(OFFSET(E33,-MATCH("PROYECTOS",$A$8:$A$50,0),0))</f>
        <v>2.6147209999999177</v>
      </c>
      <c r="F33" s="45">
        <f t="shared" ca="1" si="4"/>
        <v>1.1212000000014655E-2</v>
      </c>
      <c r="G33" s="45">
        <f t="shared" ca="1" si="4"/>
        <v>0</v>
      </c>
      <c r="H33" s="45">
        <f t="shared" ca="1" si="4"/>
        <v>2.4320000000095376E-3</v>
      </c>
      <c r="I33" s="45">
        <f t="shared" ca="1" si="4"/>
        <v>8.7799999999873535E-3</v>
      </c>
      <c r="J33" s="46">
        <f t="shared" ca="1" si="1"/>
        <v>0</v>
      </c>
      <c r="K33" s="46">
        <f t="shared" ca="1" si="2"/>
        <v>9.3011835679967928E-4</v>
      </c>
      <c r="L33" s="47">
        <f t="shared" ca="1" si="3"/>
        <v>4.2880292008199896E-3</v>
      </c>
      <c r="M33" s="4"/>
    </row>
    <row r="34" spans="1:13" ht="15.75" thickBot="1" x14ac:dyDescent="0.3"/>
    <row r="35" spans="1:13" ht="15.75" thickBot="1" x14ac:dyDescent="0.3">
      <c r="A35" s="87" t="s">
        <v>315</v>
      </c>
      <c r="B35" s="88"/>
      <c r="C35" s="88"/>
      <c r="D35" s="89"/>
    </row>
    <row r="36" spans="1:13" ht="15.75" thickBot="1" x14ac:dyDescent="0.3">
      <c r="A36" s="1" t="s">
        <v>398</v>
      </c>
    </row>
    <row r="37" spans="1:13" ht="45" customHeight="1" x14ac:dyDescent="0.25">
      <c r="A37" s="80" t="s">
        <v>317</v>
      </c>
      <c r="B37" s="81"/>
      <c r="C37" s="81"/>
      <c r="D37" s="92" t="s">
        <v>318</v>
      </c>
    </row>
    <row r="38" spans="1:13" ht="15.75" thickBot="1" x14ac:dyDescent="0.3">
      <c r="A38" s="90"/>
      <c r="B38" s="91"/>
      <c r="C38" s="91"/>
      <c r="D38" s="93"/>
    </row>
    <row r="39" spans="1:13" ht="25.5" x14ac:dyDescent="0.25">
      <c r="A39" s="17"/>
      <c r="B39" s="19">
        <v>3000614</v>
      </c>
      <c r="C39" s="19" t="s">
        <v>364</v>
      </c>
      <c r="D39" s="23">
        <v>0.14644709951918308</v>
      </c>
    </row>
    <row r="40" spans="1:13" ht="25.5" x14ac:dyDescent="0.25">
      <c r="A40" s="17"/>
      <c r="B40" s="19">
        <v>3000669</v>
      </c>
      <c r="C40" s="19" t="s">
        <v>367</v>
      </c>
      <c r="D40" s="23">
        <v>7.2472770944630796E-2</v>
      </c>
    </row>
    <row r="41" spans="1:13" ht="51" x14ac:dyDescent="0.25">
      <c r="A41" s="17"/>
      <c r="B41" s="19">
        <v>3000672</v>
      </c>
      <c r="C41" s="19" t="s">
        <v>368</v>
      </c>
      <c r="D41" s="23">
        <v>0.15683901183244531</v>
      </c>
    </row>
    <row r="42" spans="1:13" ht="51" x14ac:dyDescent="0.25">
      <c r="A42" s="17"/>
      <c r="B42" s="19">
        <v>3000673</v>
      </c>
      <c r="C42" s="19" t="s">
        <v>369</v>
      </c>
      <c r="D42" s="23">
        <v>0.16262862160932248</v>
      </c>
    </row>
    <row r="43" spans="1:13" ht="51" x14ac:dyDescent="0.25">
      <c r="A43" s="17"/>
      <c r="B43" s="19">
        <v>3043953</v>
      </c>
      <c r="C43" s="19" t="s">
        <v>372</v>
      </c>
      <c r="D43" s="23">
        <v>0.18724921413246479</v>
      </c>
    </row>
    <row r="44" spans="1:13" ht="51" x14ac:dyDescent="0.25">
      <c r="A44" s="17"/>
      <c r="B44" s="19">
        <v>3043958</v>
      </c>
      <c r="C44" s="19" t="s">
        <v>376</v>
      </c>
      <c r="D44" s="23">
        <v>0.15129425478973102</v>
      </c>
    </row>
    <row r="45" spans="1:13" ht="38.25" x14ac:dyDescent="0.25">
      <c r="A45" s="17"/>
      <c r="B45" s="19">
        <v>3043959</v>
      </c>
      <c r="C45" s="19" t="s">
        <v>377</v>
      </c>
      <c r="D45" s="23">
        <v>0.17105448795798225</v>
      </c>
    </row>
    <row r="46" spans="1:13" ht="26.25" thickBot="1" x14ac:dyDescent="0.3">
      <c r="A46" s="24"/>
      <c r="B46" s="26">
        <v>3043974</v>
      </c>
      <c r="C46" s="26" t="s">
        <v>385</v>
      </c>
      <c r="D46" s="30">
        <v>5.5529676017712172E-2</v>
      </c>
    </row>
  </sheetData>
  <mergeCells count="10">
    <mergeCell ref="A35:D35"/>
    <mergeCell ref="A37:C38"/>
    <mergeCell ref="D37:D3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workbookViewId="0">
      <selection activeCell="E1" sqref="E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72</v>
      </c>
      <c r="B1" s="49" t="s">
        <v>44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1170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131.39445800000001</v>
      </c>
      <c r="I6" s="14">
        <v>171.811442</v>
      </c>
      <c r="J6" s="14">
        <v>69.635160854618491</v>
      </c>
      <c r="K6" s="14">
        <v>0.63746136461850256</v>
      </c>
      <c r="L6" s="14">
        <v>60.510418909999991</v>
      </c>
      <c r="M6" s="14">
        <v>8.4872805799999984</v>
      </c>
      <c r="N6" s="15">
        <v>3.710238137798195E-3</v>
      </c>
      <c r="O6" s="15">
        <v>0.35590109461172265</v>
      </c>
      <c r="P6" s="16">
        <v>0.40529990345240507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SUM(H8:OFFSET(H6,MATCH("PROYECTOS",$A$8:$A$17,0),0))</f>
        <v>127.170027</v>
      </c>
      <c r="I7" s="38">
        <f ca="1">SUM(I8:OFFSET(I6,MATCH("PROYECTOS",$A$8:$A$17,0),0))</f>
        <v>139.881924</v>
      </c>
      <c r="J7" s="38">
        <f ca="1">SUM(J8:OFFSET(J6,MATCH("PROYECTOS",$A$8:$A$17,0),0))</f>
        <v>65.607349604407091</v>
      </c>
      <c r="K7" s="38">
        <f ca="1">SUM(K8:OFFSET(K6,MATCH("PROYECTOS",$A$8:$A$17,0),0))</f>
        <v>0.62231465440709144</v>
      </c>
      <c r="L7" s="38">
        <f ca="1">SUM(L8:OFFSET(L6,MATCH("PROYECTOS",$A$8:$A$17,0),0))</f>
        <v>58.959250699999998</v>
      </c>
      <c r="M7" s="38">
        <f ca="1">SUM(M8:OFFSET(M6,MATCH("PROYECTOS",$A$8:$A$17,0),0))</f>
        <v>6.0257842500000001</v>
      </c>
      <c r="N7" s="39">
        <f ca="1">IFERROR(K7/I7,0)</f>
        <v>4.4488568401953883E-3</v>
      </c>
      <c r="O7" s="39">
        <f ca="1">IFERROR(SUM(K7,L7)/I7,0)</f>
        <v>0.42594184902980808</v>
      </c>
      <c r="P7" s="40">
        <f ca="1">IFERROR(SUM(K7,L7,M7)/I7,0)</f>
        <v>0.46901949678935706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12.743837999999997</v>
      </c>
      <c r="I8" s="21">
        <v>11.650557999999997</v>
      </c>
      <c r="J8" s="21">
        <f t="shared" ref="J8:J16" si="0">SUM(K8,L8,M8)</f>
        <v>1.532356341498271</v>
      </c>
      <c r="K8" s="21">
        <v>0.37726532149827108</v>
      </c>
      <c r="L8" s="21">
        <v>0.66264502999999997</v>
      </c>
      <c r="M8" s="21">
        <v>0.49244599000000006</v>
      </c>
      <c r="N8" s="22">
        <f t="shared" ref="N8:N17" si="1">IFERROR(K8/I8,0)</f>
        <v>3.2381738411007541E-2</v>
      </c>
      <c r="O8" s="22">
        <f t="shared" ref="O8:O17" si="2">IFERROR(SUM(K8,L8)/I8,0)</f>
        <v>8.9258415905767885E-2</v>
      </c>
      <c r="P8" s="23">
        <f t="shared" ref="P8:P17" si="3">IFERROR(SUM(K8,L8,M8)/I8,0)</f>
        <v>0.13152643345479861</v>
      </c>
      <c r="Q8" s="70">
        <v>3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5001253</v>
      </c>
      <c r="C9" s="19" t="s">
        <v>867</v>
      </c>
      <c r="D9" s="68">
        <v>3000001</v>
      </c>
      <c r="E9" s="19" t="s">
        <v>275</v>
      </c>
      <c r="F9" s="69">
        <v>177</v>
      </c>
      <c r="G9" s="19" t="s">
        <v>879</v>
      </c>
      <c r="H9" s="20">
        <v>55.973137999999999</v>
      </c>
      <c r="I9" s="21">
        <v>55.973137999999999</v>
      </c>
      <c r="J9" s="21">
        <f t="shared" si="0"/>
        <v>47.904882000000001</v>
      </c>
      <c r="K9" s="21">
        <v>0</v>
      </c>
      <c r="L9" s="21">
        <v>47.904882000000001</v>
      </c>
      <c r="M9" s="21">
        <v>0</v>
      </c>
      <c r="N9" s="22">
        <f t="shared" si="1"/>
        <v>0</v>
      </c>
      <c r="O9" s="22">
        <f t="shared" si="2"/>
        <v>0.85585485666356609</v>
      </c>
      <c r="P9" s="23">
        <f t="shared" si="3"/>
        <v>0.85585485666356609</v>
      </c>
      <c r="Q9" s="70">
        <v>35</v>
      </c>
      <c r="R9" s="21">
        <v>0</v>
      </c>
      <c r="S9" s="23">
        <f t="shared" ref="S9:S16" si="4">IFERROR(R9/Q9,0)</f>
        <v>0</v>
      </c>
    </row>
    <row r="10" spans="1:19" ht="25.5" x14ac:dyDescent="0.25">
      <c r="A10" s="17"/>
      <c r="B10" s="19">
        <v>5001254</v>
      </c>
      <c r="C10" s="19" t="s">
        <v>868</v>
      </c>
      <c r="D10" s="68">
        <v>3000001</v>
      </c>
      <c r="E10" s="19" t="s">
        <v>275</v>
      </c>
      <c r="F10" s="69">
        <v>177</v>
      </c>
      <c r="G10" s="19" t="s">
        <v>879</v>
      </c>
      <c r="H10" s="20">
        <v>10.499515000000001</v>
      </c>
      <c r="I10" s="21">
        <v>10.499515000000001</v>
      </c>
      <c r="J10" s="21">
        <f t="shared" si="0"/>
        <v>9.1895150000000001</v>
      </c>
      <c r="K10" s="21">
        <v>0</v>
      </c>
      <c r="L10" s="21">
        <v>9.1895150000000001</v>
      </c>
      <c r="M10" s="21">
        <v>0</v>
      </c>
      <c r="N10" s="22">
        <f t="shared" si="1"/>
        <v>0</v>
      </c>
      <c r="O10" s="22">
        <f t="shared" si="2"/>
        <v>0.87523233216010454</v>
      </c>
      <c r="P10" s="23">
        <f t="shared" si="3"/>
        <v>0.87523233216010454</v>
      </c>
      <c r="Q10" s="70">
        <v>10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5004289</v>
      </c>
      <c r="C11" s="19" t="s">
        <v>1172</v>
      </c>
      <c r="D11" s="68">
        <v>3000568</v>
      </c>
      <c r="E11" s="19" t="s">
        <v>1171</v>
      </c>
      <c r="F11" s="69">
        <v>110</v>
      </c>
      <c r="G11" s="19" t="s">
        <v>926</v>
      </c>
      <c r="H11" s="20">
        <v>13.738950000000001</v>
      </c>
      <c r="I11" s="21">
        <v>17.621364</v>
      </c>
      <c r="J11" s="21">
        <f t="shared" si="0"/>
        <v>1.7896812999999998</v>
      </c>
      <c r="K11" s="21">
        <v>0</v>
      </c>
      <c r="L11" s="21">
        <v>0.62871989000000006</v>
      </c>
      <c r="M11" s="21">
        <v>1.1609614099999996</v>
      </c>
      <c r="N11" s="22">
        <f t="shared" si="1"/>
        <v>0</v>
      </c>
      <c r="O11" s="22">
        <f t="shared" si="2"/>
        <v>3.5679411083046696E-2</v>
      </c>
      <c r="P11" s="23">
        <f t="shared" si="3"/>
        <v>0.10156315368095227</v>
      </c>
      <c r="Q11" s="70">
        <v>7101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5004290</v>
      </c>
      <c r="C12" s="19" t="s">
        <v>1173</v>
      </c>
      <c r="D12" s="68">
        <v>3000568</v>
      </c>
      <c r="E12" s="19" t="s">
        <v>1171</v>
      </c>
      <c r="F12" s="69">
        <v>67</v>
      </c>
      <c r="G12" s="19" t="s">
        <v>1010</v>
      </c>
      <c r="H12" s="20">
        <v>0</v>
      </c>
      <c r="I12" s="21">
        <v>5.1995889999999996</v>
      </c>
      <c r="J12" s="21">
        <f t="shared" si="0"/>
        <v>0.36570196004749744</v>
      </c>
      <c r="K12" s="21">
        <v>1.0000000474974513E-3</v>
      </c>
      <c r="L12" s="21">
        <v>0</v>
      </c>
      <c r="M12" s="21">
        <v>0.36470195999999999</v>
      </c>
      <c r="N12" s="22">
        <f t="shared" si="1"/>
        <v>1.9232290234813779E-4</v>
      </c>
      <c r="O12" s="22">
        <f t="shared" si="2"/>
        <v>1.9232290234813779E-4</v>
      </c>
      <c r="P12" s="23">
        <f t="shared" si="3"/>
        <v>7.0332859010105886E-2</v>
      </c>
      <c r="Q12" s="70">
        <v>115.8050000667572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5004291</v>
      </c>
      <c r="C13" s="19" t="s">
        <v>1174</v>
      </c>
      <c r="D13" s="68">
        <v>3000568</v>
      </c>
      <c r="E13" s="19" t="s">
        <v>1171</v>
      </c>
      <c r="F13" s="69">
        <v>86</v>
      </c>
      <c r="G13" s="19" t="s">
        <v>500</v>
      </c>
      <c r="H13" s="20">
        <v>1.3726</v>
      </c>
      <c r="I13" s="21">
        <v>4.4549369999999993</v>
      </c>
      <c r="J13" s="21">
        <f t="shared" si="0"/>
        <v>0.79522445000000008</v>
      </c>
      <c r="K13" s="21">
        <v>0</v>
      </c>
      <c r="L13" s="21">
        <v>0.17829640999999999</v>
      </c>
      <c r="M13" s="21">
        <v>0.61692804000000012</v>
      </c>
      <c r="N13" s="22">
        <f t="shared" si="1"/>
        <v>0</v>
      </c>
      <c r="O13" s="22">
        <f t="shared" si="2"/>
        <v>4.0022206823575733E-2</v>
      </c>
      <c r="P13" s="23">
        <f t="shared" si="3"/>
        <v>0.17850408434507609</v>
      </c>
      <c r="Q13" s="70">
        <v>2227.3709716796875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5004292</v>
      </c>
      <c r="C14" s="19" t="s">
        <v>1175</v>
      </c>
      <c r="D14" s="68">
        <v>3000568</v>
      </c>
      <c r="E14" s="19" t="s">
        <v>1171</v>
      </c>
      <c r="F14" s="69">
        <v>56</v>
      </c>
      <c r="G14" s="19" t="s">
        <v>419</v>
      </c>
      <c r="H14" s="20">
        <v>25.068236000000002</v>
      </c>
      <c r="I14" s="21">
        <v>25.068235999999999</v>
      </c>
      <c r="J14" s="21">
        <f t="shared" si="0"/>
        <v>3.49334154358051</v>
      </c>
      <c r="K14" s="21">
        <v>0.17985195358050987</v>
      </c>
      <c r="L14" s="21">
        <v>0.17647154000000001</v>
      </c>
      <c r="M14" s="21">
        <v>3.13701805</v>
      </c>
      <c r="N14" s="22">
        <f t="shared" si="1"/>
        <v>7.1744957874383293E-3</v>
      </c>
      <c r="O14" s="22">
        <f t="shared" si="2"/>
        <v>1.4214143092498008E-2</v>
      </c>
      <c r="P14" s="23">
        <f t="shared" si="3"/>
        <v>0.13935330525771777</v>
      </c>
      <c r="Q14" s="70">
        <v>1860</v>
      </c>
      <c r="R14" s="21">
        <v>0</v>
      </c>
      <c r="S14" s="23">
        <f t="shared" si="4"/>
        <v>0</v>
      </c>
    </row>
    <row r="15" spans="1:19" ht="25.5" x14ac:dyDescent="0.25">
      <c r="A15" s="17"/>
      <c r="B15" s="19">
        <v>5004293</v>
      </c>
      <c r="C15" s="19" t="s">
        <v>1176</v>
      </c>
      <c r="D15" s="68">
        <v>3000568</v>
      </c>
      <c r="E15" s="19" t="s">
        <v>1171</v>
      </c>
      <c r="F15" s="69">
        <v>194</v>
      </c>
      <c r="G15" s="19" t="s">
        <v>1178</v>
      </c>
      <c r="H15" s="20">
        <v>0.57375000000000009</v>
      </c>
      <c r="I15" s="21">
        <v>0.99654399999999999</v>
      </c>
      <c r="J15" s="21">
        <f t="shared" si="0"/>
        <v>3.8698179999999999E-2</v>
      </c>
      <c r="K15" s="21">
        <v>0</v>
      </c>
      <c r="L15" s="21">
        <v>3.8698179999999999E-2</v>
      </c>
      <c r="M15" s="21">
        <v>0</v>
      </c>
      <c r="N15" s="22">
        <f t="shared" si="1"/>
        <v>0</v>
      </c>
      <c r="O15" s="22">
        <f t="shared" si="2"/>
        <v>3.8832384721597842E-2</v>
      </c>
      <c r="P15" s="23">
        <f t="shared" si="3"/>
        <v>3.8832384721597842E-2</v>
      </c>
      <c r="Q15" s="70">
        <v>7</v>
      </c>
      <c r="R15" s="21">
        <v>0</v>
      </c>
      <c r="S15" s="23">
        <f t="shared" si="4"/>
        <v>0</v>
      </c>
    </row>
    <row r="16" spans="1:19" ht="38.25" x14ac:dyDescent="0.25">
      <c r="A16" s="17"/>
      <c r="B16" s="19">
        <v>5004294</v>
      </c>
      <c r="C16" s="19" t="s">
        <v>1177</v>
      </c>
      <c r="D16" s="68">
        <v>3000568</v>
      </c>
      <c r="E16" s="19" t="s">
        <v>1171</v>
      </c>
      <c r="F16" s="69">
        <v>86</v>
      </c>
      <c r="G16" s="19" t="s">
        <v>500</v>
      </c>
      <c r="H16" s="20">
        <v>7.2000000000000011</v>
      </c>
      <c r="I16" s="21">
        <v>8.4180430000000008</v>
      </c>
      <c r="J16" s="21">
        <f t="shared" si="0"/>
        <v>0.49794882928081308</v>
      </c>
      <c r="K16" s="21">
        <v>6.4197379280813038E-2</v>
      </c>
      <c r="L16" s="21">
        <v>0.18002265000000001</v>
      </c>
      <c r="M16" s="21">
        <v>0.25372880000000003</v>
      </c>
      <c r="N16" s="22">
        <f t="shared" si="1"/>
        <v>7.6261643330656579E-3</v>
      </c>
      <c r="O16" s="22">
        <f t="shared" si="2"/>
        <v>2.9011497004804206E-2</v>
      </c>
      <c r="P16" s="23">
        <f t="shared" si="3"/>
        <v>5.9152564233850201E-2</v>
      </c>
      <c r="Q16" s="70">
        <v>10585</v>
      </c>
      <c r="R16" s="21">
        <v>0</v>
      </c>
      <c r="S16" s="23">
        <f t="shared" si="4"/>
        <v>0</v>
      </c>
    </row>
    <row r="17" spans="1:19" ht="15.75" thickBot="1" x14ac:dyDescent="0.3">
      <c r="A17" s="41" t="s">
        <v>293</v>
      </c>
      <c r="B17" s="43"/>
      <c r="C17" s="43"/>
      <c r="D17" s="65"/>
      <c r="E17" s="43"/>
      <c r="F17" s="66"/>
      <c r="G17" s="43"/>
      <c r="H17" s="44">
        <f t="shared" ref="H17:M17" ca="1" si="5">OFFSET(H17,-MATCH("PROYECTOS",$A$8:$A$17,0)-1,0)-(OFFSET(H17,-MATCH("PROYECTOS",$A$8:$A$17,0),0))</f>
        <v>4.2244310000000098</v>
      </c>
      <c r="I17" s="45">
        <f t="shared" ca="1" si="5"/>
        <v>31.929518000000002</v>
      </c>
      <c r="J17" s="45">
        <f t="shared" ca="1" si="5"/>
        <v>4.0278112502113999</v>
      </c>
      <c r="K17" s="45">
        <f t="shared" ca="1" si="5"/>
        <v>1.5146710211411119E-2</v>
      </c>
      <c r="L17" s="45">
        <f t="shared" ca="1" si="5"/>
        <v>1.5511682099999931</v>
      </c>
      <c r="M17" s="45">
        <f t="shared" ca="1" si="5"/>
        <v>2.4614963299999983</v>
      </c>
      <c r="N17" s="46">
        <f t="shared" ca="1" si="1"/>
        <v>4.7437954470252628E-4</v>
      </c>
      <c r="O17" s="46">
        <f t="shared" ca="1" si="2"/>
        <v>4.9055388816436382E-2</v>
      </c>
      <c r="P17" s="47">
        <f t="shared" ca="1" si="3"/>
        <v>0.12614694810649513</v>
      </c>
      <c r="Q17" s="67"/>
      <c r="R17" s="45"/>
      <c r="S17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workbookViewId="0">
      <selection activeCell="A11" sqref="A11:L11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73</v>
      </c>
      <c r="B1" s="50" t="s">
        <v>45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1181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63.919644000000005</v>
      </c>
      <c r="E6" s="14">
        <v>94.654086000000007</v>
      </c>
      <c r="F6" s="14">
        <v>12.404081491339857</v>
      </c>
      <c r="G6" s="14">
        <v>1.7651065713398566</v>
      </c>
      <c r="H6" s="14">
        <v>4.6081025299999991</v>
      </c>
      <c r="I6" s="14">
        <v>6.0308723900000016</v>
      </c>
      <c r="J6" s="15">
        <v>1.8647970160948536E-2</v>
      </c>
      <c r="K6" s="15">
        <v>6.7331579339742986E-2</v>
      </c>
      <c r="L6" s="16">
        <v>0.13104644517237066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63.509644000000002</v>
      </c>
      <c r="E7" s="38">
        <f ca="1">SUM(E8:OFFSET(E6,MATCH("GOBIERNOS REGIONALES",$A$8:$A$50,0),0))</f>
        <v>63.522088999999987</v>
      </c>
      <c r="F7" s="38">
        <f ca="1">SUM(F8:OFFSET(F6,MATCH("GOBIERNOS REGIONALES",$A$8:$A$50,0),0))</f>
        <v>3.2454292722960094</v>
      </c>
      <c r="G7" s="38">
        <f ca="1">SUM(G8:OFFSET(G6,MATCH("GOBIERNOS REGIONALES",$A$8:$A$50,0),0))</f>
        <v>0.86985237229600898</v>
      </c>
      <c r="H7" s="38">
        <f ca="1">SUM(H8:OFFSET(H6,MATCH("GOBIERNOS REGIONALES",$A$8:$A$50,0),0))</f>
        <v>1.0785133699999998</v>
      </c>
      <c r="I7" s="38">
        <f ca="1">SUM(I8:OFFSET(I6,MATCH("GOBIERNOS REGIONALES",$A$8:$A$50,0),0))</f>
        <v>1.2970635300000004</v>
      </c>
      <c r="J7" s="39">
        <f ca="1">IFERROR(G7/E7,0)</f>
        <v>1.3693699089398794E-2</v>
      </c>
      <c r="K7" s="39">
        <f ca="1">IFERROR(SUM(G7,H7)/E7,0)</f>
        <v>3.0672255477870211E-2</v>
      </c>
      <c r="L7" s="40">
        <f ca="1">IFERROR(SUM(G7,H7,I7)/E7,0)</f>
        <v>5.1091349849908277E-2</v>
      </c>
      <c r="M7" s="4"/>
    </row>
    <row r="8" spans="1:13" ht="25.5" x14ac:dyDescent="0.25">
      <c r="A8" s="17"/>
      <c r="B8" s="18">
        <v>12</v>
      </c>
      <c r="C8" s="19" t="s">
        <v>113</v>
      </c>
      <c r="D8" s="20">
        <v>63.509644000000002</v>
      </c>
      <c r="E8" s="21">
        <v>63.522088999999987</v>
      </c>
      <c r="F8" s="21">
        <f t="shared" ref="F8:F12" si="0">SUM(G8,H8,I8)</f>
        <v>3.2454292722960094</v>
      </c>
      <c r="G8" s="21">
        <v>0.86985237229600898</v>
      </c>
      <c r="H8" s="21">
        <v>1.0785133699999998</v>
      </c>
      <c r="I8" s="21">
        <v>1.2970635300000004</v>
      </c>
      <c r="J8" s="22">
        <f t="shared" ref="J8:J12" si="1">IFERROR(G8/E8,0)</f>
        <v>1.3693699089398794E-2</v>
      </c>
      <c r="K8" s="22">
        <f t="shared" ref="K8:K12" si="2">IFERROR(SUM(G8,H8)/E8,0)</f>
        <v>3.0672255477870211E-2</v>
      </c>
      <c r="L8" s="23">
        <f t="shared" ref="L8:L12" si="3">IFERROR(SUM(G8,H8,I8)/E8,0)</f>
        <v>5.1091349849908277E-2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0</v>
      </c>
      <c r="E9" s="38">
        <f ca="1">SUM(E10:OFFSET(E8,(MATCH("GOBIERNOS LOCALES",$A$8:$A$50,0)-MATCH("GOBIERNOS REGIONALES",$A$8:$A$50,0)),0))</f>
        <v>3.6212000000000001E-2</v>
      </c>
      <c r="F9" s="38">
        <f ca="1">SUM(F10:OFFSET(F8,(MATCH("GOBIERNOS LOCALES",$A$8:$A$50,0)-MATCH("GOBIERNOS REGIONALES",$A$8:$A$50,0)),0))</f>
        <v>0</v>
      </c>
      <c r="G9" s="38">
        <f ca="1">SUM(G10:OFFSET(G8,(MATCH("GOBIERNOS LOCALES",$A$8:$A$50,0)-MATCH("GOBIERNOS REGIONALES",$A$8:$A$50,0)),0))</f>
        <v>0</v>
      </c>
      <c r="H9" s="38">
        <f ca="1">SUM(H10:OFFSET(H8,(MATCH("GOBIERNOS LOCALES",$A$8:$A$50,0)-MATCH("GOBIERNOS REGIONALES",$A$8:$A$50,0)),0))</f>
        <v>0</v>
      </c>
      <c r="I9" s="38">
        <f ca="1">SUM(I10:OFFSET(I8,(MATCH("GOBIERNOS LOCALES",$A$8:$A$50,0)-MATCH("GOBIERNOS REGIONALES",$A$8:$A$50,0)),0))</f>
        <v>0</v>
      </c>
      <c r="J9" s="39">
        <f t="shared" ca="1" si="1"/>
        <v>0</v>
      </c>
      <c r="K9" s="39">
        <f t="shared" ca="1" si="2"/>
        <v>0</v>
      </c>
      <c r="L9" s="40">
        <f t="shared" ca="1" si="3"/>
        <v>0</v>
      </c>
      <c r="M9" s="4"/>
    </row>
    <row r="10" spans="1:13" x14ac:dyDescent="0.25">
      <c r="A10" s="17"/>
      <c r="B10" s="18">
        <v>448</v>
      </c>
      <c r="C10" s="19" t="s">
        <v>214</v>
      </c>
      <c r="D10" s="20">
        <v>0</v>
      </c>
      <c r="E10" s="21">
        <v>2.6067E-2</v>
      </c>
      <c r="F10" s="21">
        <f t="shared" si="0"/>
        <v>0</v>
      </c>
      <c r="G10" s="21">
        <v>0</v>
      </c>
      <c r="H10" s="21">
        <v>0</v>
      </c>
      <c r="I10" s="21">
        <v>0</v>
      </c>
      <c r="J10" s="22">
        <f t="shared" si="1"/>
        <v>0</v>
      </c>
      <c r="K10" s="22">
        <f t="shared" si="2"/>
        <v>0</v>
      </c>
      <c r="L10" s="23">
        <f t="shared" si="3"/>
        <v>0</v>
      </c>
      <c r="M10" s="4"/>
    </row>
    <row r="11" spans="1:13" x14ac:dyDescent="0.25">
      <c r="A11" s="17"/>
      <c r="B11" s="18">
        <v>453</v>
      </c>
      <c r="C11" s="19" t="s">
        <v>219</v>
      </c>
      <c r="D11" s="20">
        <v>0</v>
      </c>
      <c r="E11" s="21">
        <v>1.0145E-2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</row>
    <row r="12" spans="1:13" ht="15.75" thickBot="1" x14ac:dyDescent="0.3">
      <c r="A12" s="41" t="s">
        <v>232</v>
      </c>
      <c r="B12" s="58"/>
      <c r="C12" s="43"/>
      <c r="D12" s="44">
        <v>0.41</v>
      </c>
      <c r="E12" s="45">
        <v>31.095784999999996</v>
      </c>
      <c r="F12" s="45">
        <f t="shared" si="0"/>
        <v>9.1586522190438462</v>
      </c>
      <c r="G12" s="45">
        <v>0.89525419904384762</v>
      </c>
      <c r="H12" s="45">
        <v>3.5295891600000022</v>
      </c>
      <c r="I12" s="45">
        <v>4.7338088599999963</v>
      </c>
      <c r="J12" s="46">
        <f t="shared" si="1"/>
        <v>2.8790210603908142E-2</v>
      </c>
      <c r="K12" s="46">
        <f t="shared" si="2"/>
        <v>0.1422972071309295</v>
      </c>
      <c r="L12" s="47">
        <f t="shared" si="3"/>
        <v>0.294530342908013</v>
      </c>
      <c r="M12" s="4"/>
    </row>
    <row r="13" spans="1:13" x14ac:dyDescent="0.25">
      <c r="D13" s="5"/>
      <c r="E13" s="5"/>
      <c r="F13" s="5"/>
      <c r="G13" s="5"/>
      <c r="H13" s="5"/>
      <c r="I13" s="5"/>
      <c r="J13" s="4"/>
      <c r="K13" s="4"/>
      <c r="L13" s="4"/>
      <c r="M13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73</v>
      </c>
      <c r="B1" s="51" t="s">
        <v>45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1182</v>
      </c>
      <c r="N2" s="72" t="s">
        <v>1188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63.919644000000005</v>
      </c>
      <c r="E6" s="14">
        <f ca="1">SUM(E7:OFFSET(E7,50,0))</f>
        <v>94.654086000000007</v>
      </c>
      <c r="F6" s="14">
        <f ca="1">SUM(F7:OFFSET(F7,50,0))</f>
        <v>12.404081491339857</v>
      </c>
      <c r="G6" s="14">
        <f ca="1">SUM(G7:OFFSET(G7,50,0))</f>
        <v>1.7651065713398566</v>
      </c>
      <c r="H6" s="14">
        <f ca="1">SUM(H7:OFFSET(H7,50,0))</f>
        <v>4.6081025299999991</v>
      </c>
      <c r="I6" s="14">
        <f ca="1">SUM(I7:OFFSET(I7,50,0))</f>
        <v>6.0308723900000016</v>
      </c>
      <c r="J6" s="15">
        <f ca="1">IFERROR(G6/E6,0)</f>
        <v>1.8647970160948536E-2</v>
      </c>
      <c r="K6" s="15">
        <f ca="1">IFERROR(SUM(G6,H6)/E6,0)</f>
        <v>6.7331579339742986E-2</v>
      </c>
      <c r="L6" s="16">
        <f ca="1">IFERROR(SUM(G6,H6,I6)/E6,0)</f>
        <v>0.13104644517237066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0.90495800000000004</v>
      </c>
      <c r="E7" s="21">
        <v>1.108465</v>
      </c>
      <c r="F7" s="21">
        <f t="shared" ref="F7:F31" si="0">SUM(G7,H7,I7)</f>
        <v>0.37425018891668249</v>
      </c>
      <c r="G7" s="21">
        <v>3.9742948916682508E-2</v>
      </c>
      <c r="H7" s="21">
        <v>0.15312375</v>
      </c>
      <c r="I7" s="21">
        <v>0.18138348999999998</v>
      </c>
      <c r="J7" s="22">
        <f t="shared" ref="J7:J31" si="1">IFERROR(G7/E7,0)</f>
        <v>3.5854040422279916E-2</v>
      </c>
      <c r="K7" s="22">
        <f t="shared" ref="K7:K31" si="2">IFERROR(SUM(G7,H7)/E7,0)</f>
        <v>0.17399439668070937</v>
      </c>
      <c r="L7" s="23">
        <f t="shared" ref="L7:L31" si="3">IFERROR(SUM(G7,H7,I7)/E7,0)</f>
        <v>0.33762923404589451</v>
      </c>
      <c r="M7" s="4"/>
      <c r="N7" t="s">
        <v>249</v>
      </c>
      <c r="O7" s="5">
        <v>0.37425018891668249</v>
      </c>
      <c r="P7" s="71">
        <v>0.33762923404589451</v>
      </c>
    </row>
    <row r="8" spans="1:16" x14ac:dyDescent="0.25">
      <c r="A8" s="17"/>
      <c r="B8" s="55">
        <v>2</v>
      </c>
      <c r="C8" s="19" t="s">
        <v>250</v>
      </c>
      <c r="D8" s="20">
        <v>2.71048</v>
      </c>
      <c r="E8" s="21">
        <v>5.1191840000000006</v>
      </c>
      <c r="F8" s="21">
        <f t="shared" si="0"/>
        <v>0.52177694129683272</v>
      </c>
      <c r="G8" s="21">
        <v>6.4444751296832692E-2</v>
      </c>
      <c r="H8" s="21">
        <v>0.28748394999999999</v>
      </c>
      <c r="I8" s="21">
        <v>0.16984824000000001</v>
      </c>
      <c r="J8" s="22">
        <f t="shared" si="1"/>
        <v>1.2588871839111991E-2</v>
      </c>
      <c r="K8" s="22">
        <f t="shared" si="2"/>
        <v>6.8747031030108041E-2</v>
      </c>
      <c r="L8" s="23">
        <f t="shared" si="3"/>
        <v>0.1019258032719341</v>
      </c>
      <c r="M8" s="4"/>
      <c r="N8" t="s">
        <v>251</v>
      </c>
      <c r="O8" s="5">
        <v>0.68082229986129295</v>
      </c>
      <c r="P8" s="71">
        <v>0.30414518251298117</v>
      </c>
    </row>
    <row r="9" spans="1:16" x14ac:dyDescent="0.25">
      <c r="A9" s="17"/>
      <c r="B9" s="55">
        <v>3</v>
      </c>
      <c r="C9" s="19" t="s">
        <v>251</v>
      </c>
      <c r="D9" s="20">
        <v>0.72125299999999992</v>
      </c>
      <c r="E9" s="21">
        <v>2.2384779999999997</v>
      </c>
      <c r="F9" s="21">
        <f t="shared" si="0"/>
        <v>0.68082229986129295</v>
      </c>
      <c r="G9" s="21">
        <v>0.10050885986129288</v>
      </c>
      <c r="H9" s="21">
        <v>0.27990129000000002</v>
      </c>
      <c r="I9" s="21">
        <v>0.30041215000000004</v>
      </c>
      <c r="J9" s="22">
        <f t="shared" si="1"/>
        <v>4.4900535033756371E-2</v>
      </c>
      <c r="K9" s="22">
        <f t="shared" si="2"/>
        <v>0.16994142889110053</v>
      </c>
      <c r="L9" s="23">
        <f t="shared" si="3"/>
        <v>0.30414518251298117</v>
      </c>
      <c r="M9" s="4"/>
      <c r="N9" t="s">
        <v>269</v>
      </c>
      <c r="O9" s="5">
        <v>0.60465701020285989</v>
      </c>
      <c r="P9" s="71">
        <v>0.26239796376630981</v>
      </c>
    </row>
    <row r="10" spans="1:16" x14ac:dyDescent="0.25">
      <c r="A10" s="17"/>
      <c r="B10" s="55">
        <v>4</v>
      </c>
      <c r="C10" s="19" t="s">
        <v>252</v>
      </c>
      <c r="D10" s="20">
        <v>3.9894889999999998</v>
      </c>
      <c r="E10" s="21">
        <v>4.891991</v>
      </c>
      <c r="F10" s="21">
        <f t="shared" si="0"/>
        <v>0.47446765047747452</v>
      </c>
      <c r="G10" s="21">
        <v>8.8870650477474555E-2</v>
      </c>
      <c r="H10" s="21">
        <v>0.13925836</v>
      </c>
      <c r="I10" s="21">
        <v>0.24633864</v>
      </c>
      <c r="J10" s="22">
        <f t="shared" si="1"/>
        <v>1.8166560502150261E-2</v>
      </c>
      <c r="K10" s="22">
        <f t="shared" si="2"/>
        <v>4.6633162341769341E-2</v>
      </c>
      <c r="L10" s="23">
        <f t="shared" si="3"/>
        <v>9.698865972514556E-2</v>
      </c>
      <c r="M10" s="4"/>
      <c r="N10" t="s">
        <v>260</v>
      </c>
      <c r="O10" s="5">
        <v>0.90446431949489026</v>
      </c>
      <c r="P10" s="71">
        <v>0.23972388642467604</v>
      </c>
    </row>
    <row r="11" spans="1:16" x14ac:dyDescent="0.25">
      <c r="A11" s="17"/>
      <c r="B11" s="55">
        <v>5</v>
      </c>
      <c r="C11" s="19" t="s">
        <v>253</v>
      </c>
      <c r="D11" s="20">
        <v>1.374884</v>
      </c>
      <c r="E11" s="21">
        <v>2.4937180000000003</v>
      </c>
      <c r="F11" s="21">
        <f t="shared" si="0"/>
        <v>0.26880111023557396</v>
      </c>
      <c r="G11" s="21">
        <v>4.2560330235573929E-2</v>
      </c>
      <c r="H11" s="21">
        <v>4.2155999999999999E-2</v>
      </c>
      <c r="I11" s="21">
        <v>0.18408478</v>
      </c>
      <c r="J11" s="22">
        <f t="shared" si="1"/>
        <v>1.7067018097304477E-2</v>
      </c>
      <c r="K11" s="22">
        <f t="shared" si="2"/>
        <v>3.3971896676197516E-2</v>
      </c>
      <c r="L11" s="23">
        <f t="shared" si="3"/>
        <v>0.1077913020780914</v>
      </c>
      <c r="M11" s="4"/>
      <c r="N11" t="s">
        <v>257</v>
      </c>
      <c r="O11" s="5">
        <v>0.37980868759908504</v>
      </c>
      <c r="P11" s="71">
        <v>0.19201206018418435</v>
      </c>
    </row>
    <row r="12" spans="1:16" x14ac:dyDescent="0.25">
      <c r="A12" s="17"/>
      <c r="B12" s="55">
        <v>6</v>
      </c>
      <c r="C12" s="19" t="s">
        <v>254</v>
      </c>
      <c r="D12" s="20">
        <v>0.93682600000000005</v>
      </c>
      <c r="E12" s="21">
        <v>1.1515569999999999</v>
      </c>
      <c r="F12" s="21">
        <f t="shared" si="0"/>
        <v>0.16297605012996372</v>
      </c>
      <c r="G12" s="21">
        <v>3.1348480129963718E-2</v>
      </c>
      <c r="H12" s="21">
        <v>6.3109169999999992E-2</v>
      </c>
      <c r="I12" s="21">
        <v>6.8518400000000007E-2</v>
      </c>
      <c r="J12" s="22">
        <f t="shared" si="1"/>
        <v>2.7222690782969249E-2</v>
      </c>
      <c r="K12" s="22">
        <f t="shared" si="2"/>
        <v>8.202603095631715E-2</v>
      </c>
      <c r="L12" s="23">
        <f t="shared" si="3"/>
        <v>0.14152668962974801</v>
      </c>
      <c r="M12" s="4"/>
      <c r="N12" t="s">
        <v>263</v>
      </c>
      <c r="O12" s="5">
        <v>4.2399753922598382</v>
      </c>
      <c r="P12" s="71">
        <v>0.15222929398551277</v>
      </c>
    </row>
    <row r="13" spans="1:16" x14ac:dyDescent="0.25">
      <c r="A13" s="17"/>
      <c r="B13" s="55">
        <v>7</v>
      </c>
      <c r="C13" s="19" t="s">
        <v>255</v>
      </c>
      <c r="D13" s="20">
        <v>6.81182</v>
      </c>
      <c r="E13" s="21">
        <v>6.9549069999999995</v>
      </c>
      <c r="F13" s="21">
        <f t="shared" si="0"/>
        <v>4.6302969985525237E-2</v>
      </c>
      <c r="G13" s="21">
        <v>1.4497089985525236E-2</v>
      </c>
      <c r="H13" s="21">
        <v>1.6474370000000002E-2</v>
      </c>
      <c r="I13" s="21">
        <v>1.5331510000000001E-2</v>
      </c>
      <c r="J13" s="22">
        <f t="shared" si="1"/>
        <v>2.084440523147935E-3</v>
      </c>
      <c r="K13" s="22">
        <f t="shared" si="2"/>
        <v>4.4531810397357204E-3</v>
      </c>
      <c r="L13" s="23">
        <f t="shared" si="3"/>
        <v>6.6575972885798817E-3</v>
      </c>
      <c r="M13" s="4"/>
      <c r="N13" t="s">
        <v>256</v>
      </c>
      <c r="O13" s="5">
        <v>0.48349084013589705</v>
      </c>
      <c r="P13" s="71">
        <v>0.14508443718201885</v>
      </c>
    </row>
    <row r="14" spans="1:16" x14ac:dyDescent="0.25">
      <c r="A14" s="17"/>
      <c r="B14" s="55">
        <v>8</v>
      </c>
      <c r="C14" s="19" t="s">
        <v>256</v>
      </c>
      <c r="D14" s="20">
        <v>1.023444</v>
      </c>
      <c r="E14" s="21">
        <v>3.3324790000000002</v>
      </c>
      <c r="F14" s="21">
        <f t="shared" si="0"/>
        <v>0.48349084013589705</v>
      </c>
      <c r="G14" s="21">
        <v>1.5815800135897007E-2</v>
      </c>
      <c r="H14" s="21">
        <v>0.26414627000000002</v>
      </c>
      <c r="I14" s="21">
        <v>0.20352877</v>
      </c>
      <c r="J14" s="22">
        <f t="shared" si="1"/>
        <v>4.7459564294019575E-3</v>
      </c>
      <c r="K14" s="22">
        <f t="shared" si="2"/>
        <v>8.4010152842942748E-2</v>
      </c>
      <c r="L14" s="23">
        <f t="shared" si="3"/>
        <v>0.14508443718201885</v>
      </c>
      <c r="M14" s="4"/>
      <c r="N14" t="s">
        <v>266</v>
      </c>
      <c r="O14" s="5">
        <v>0.3236763799042236</v>
      </c>
      <c r="P14" s="71">
        <v>0.1447957970385706</v>
      </c>
    </row>
    <row r="15" spans="1:16" x14ac:dyDescent="0.25">
      <c r="A15" s="17"/>
      <c r="B15" s="55">
        <v>9</v>
      </c>
      <c r="C15" s="19" t="s">
        <v>257</v>
      </c>
      <c r="D15" s="20">
        <v>0.58223000000000003</v>
      </c>
      <c r="E15" s="21">
        <v>1.9780459999999997</v>
      </c>
      <c r="F15" s="21">
        <f t="shared" si="0"/>
        <v>0.37980868759908504</v>
      </c>
      <c r="G15" s="21">
        <v>5.2404157599085011E-2</v>
      </c>
      <c r="H15" s="21">
        <v>8.4352589999999991E-2</v>
      </c>
      <c r="I15" s="21">
        <v>0.24305194000000002</v>
      </c>
      <c r="J15" s="22">
        <f t="shared" si="1"/>
        <v>2.6492891266980151E-2</v>
      </c>
      <c r="K15" s="22">
        <f t="shared" si="2"/>
        <v>6.9137293874401831E-2</v>
      </c>
      <c r="L15" s="23">
        <f t="shared" si="3"/>
        <v>0.19201206018418435</v>
      </c>
      <c r="M15" s="4"/>
      <c r="N15" t="s">
        <v>258</v>
      </c>
      <c r="O15" s="5">
        <v>0.31929480022600965</v>
      </c>
      <c r="P15" s="71">
        <v>0.14281756412962376</v>
      </c>
    </row>
    <row r="16" spans="1:16" x14ac:dyDescent="0.25">
      <c r="A16" s="17"/>
      <c r="B16" s="55">
        <v>10</v>
      </c>
      <c r="C16" s="19" t="s">
        <v>258</v>
      </c>
      <c r="D16" s="20">
        <v>1.151214</v>
      </c>
      <c r="E16" s="21">
        <v>2.2356829999999999</v>
      </c>
      <c r="F16" s="21">
        <f t="shared" si="0"/>
        <v>0.31929480022600965</v>
      </c>
      <c r="G16" s="21">
        <v>2.1219750226009637E-2</v>
      </c>
      <c r="H16" s="21">
        <v>0.10639709000000001</v>
      </c>
      <c r="I16" s="21">
        <v>0.19167796000000001</v>
      </c>
      <c r="J16" s="22">
        <f t="shared" si="1"/>
        <v>9.4913949008019645E-3</v>
      </c>
      <c r="K16" s="22">
        <f t="shared" si="2"/>
        <v>5.7081813578226281E-2</v>
      </c>
      <c r="L16" s="23">
        <f t="shared" si="3"/>
        <v>0.14281756412962376</v>
      </c>
      <c r="M16" s="4"/>
      <c r="N16" t="s">
        <v>254</v>
      </c>
      <c r="O16" s="5">
        <v>0.16297605012996372</v>
      </c>
      <c r="P16" s="71">
        <v>0.14152668962974801</v>
      </c>
    </row>
    <row r="17" spans="1:16" x14ac:dyDescent="0.25">
      <c r="A17" s="17"/>
      <c r="B17" s="55">
        <v>11</v>
      </c>
      <c r="C17" s="19" t="s">
        <v>259</v>
      </c>
      <c r="D17" s="20">
        <v>1.8172009999999998</v>
      </c>
      <c r="E17" s="21">
        <v>3.9501489999999997</v>
      </c>
      <c r="F17" s="21">
        <f t="shared" si="0"/>
        <v>0.42806860988223838</v>
      </c>
      <c r="G17" s="21">
        <v>4.8712709882238414E-2</v>
      </c>
      <c r="H17" s="21">
        <v>5.2968829999999995E-2</v>
      </c>
      <c r="I17" s="21">
        <v>0.32638706999999995</v>
      </c>
      <c r="J17" s="22">
        <f t="shared" si="1"/>
        <v>1.2331866439022532E-2</v>
      </c>
      <c r="K17" s="22">
        <f t="shared" si="2"/>
        <v>2.5741190998678384E-2</v>
      </c>
      <c r="L17" s="23">
        <f t="shared" si="3"/>
        <v>0.1083677121754745</v>
      </c>
      <c r="M17" s="4"/>
      <c r="N17" t="s">
        <v>270</v>
      </c>
      <c r="O17" s="5">
        <v>0.22138678990028671</v>
      </c>
      <c r="P17" s="71">
        <v>0.13754294739711262</v>
      </c>
    </row>
    <row r="18" spans="1:16" x14ac:dyDescent="0.25">
      <c r="A18" s="17"/>
      <c r="B18" s="55">
        <v>12</v>
      </c>
      <c r="C18" s="19" t="s">
        <v>260</v>
      </c>
      <c r="D18" s="20">
        <v>1.617864</v>
      </c>
      <c r="E18" s="21">
        <v>3.7729420000000009</v>
      </c>
      <c r="F18" s="21">
        <f t="shared" si="0"/>
        <v>0.90446431949489026</v>
      </c>
      <c r="G18" s="21">
        <v>5.6979629494890105E-2</v>
      </c>
      <c r="H18" s="21">
        <v>0.30229447000000004</v>
      </c>
      <c r="I18" s="21">
        <v>0.54519022000000006</v>
      </c>
      <c r="J18" s="22">
        <f t="shared" si="1"/>
        <v>1.5102174773662063E-2</v>
      </c>
      <c r="K18" s="22">
        <f t="shared" si="2"/>
        <v>9.5223859655115303E-2</v>
      </c>
      <c r="L18" s="23">
        <f t="shared" si="3"/>
        <v>0.23972388642467604</v>
      </c>
      <c r="M18" s="4"/>
      <c r="N18" t="s">
        <v>261</v>
      </c>
      <c r="O18" s="5">
        <v>0.67043563938283079</v>
      </c>
      <c r="P18" s="71">
        <v>0.12909288559305071</v>
      </c>
    </row>
    <row r="19" spans="1:16" x14ac:dyDescent="0.25">
      <c r="A19" s="17"/>
      <c r="B19" s="55">
        <v>13</v>
      </c>
      <c r="C19" s="19" t="s">
        <v>261</v>
      </c>
      <c r="D19" s="20">
        <v>3.4917020000000001</v>
      </c>
      <c r="E19" s="21">
        <v>5.1934359999999993</v>
      </c>
      <c r="F19" s="21">
        <f t="shared" si="0"/>
        <v>0.67043563938283079</v>
      </c>
      <c r="G19" s="21">
        <v>2.2525509382830933E-2</v>
      </c>
      <c r="H19" s="21">
        <v>0.36193497999999996</v>
      </c>
      <c r="I19" s="21">
        <v>0.28597514999999996</v>
      </c>
      <c r="J19" s="22">
        <f t="shared" si="1"/>
        <v>4.3373037393415331E-3</v>
      </c>
      <c r="K19" s="22">
        <f t="shared" si="2"/>
        <v>7.4028155807221066E-2</v>
      </c>
      <c r="L19" s="23">
        <f t="shared" si="3"/>
        <v>0.12909288559305071</v>
      </c>
      <c r="M19" s="4"/>
      <c r="N19" t="s">
        <v>262</v>
      </c>
      <c r="O19" s="5">
        <v>0.37885246997373279</v>
      </c>
      <c r="P19" s="71">
        <v>0.11243017340092833</v>
      </c>
    </row>
    <row r="20" spans="1:16" x14ac:dyDescent="0.25">
      <c r="A20" s="17"/>
      <c r="B20" s="55">
        <v>14</v>
      </c>
      <c r="C20" s="19" t="s">
        <v>262</v>
      </c>
      <c r="D20" s="20">
        <v>2.3615039999999996</v>
      </c>
      <c r="E20" s="21">
        <v>3.3696690000000005</v>
      </c>
      <c r="F20" s="21">
        <f t="shared" si="0"/>
        <v>0.37885246997373279</v>
      </c>
      <c r="G20" s="21">
        <v>3.1270629973732866E-2</v>
      </c>
      <c r="H20" s="21">
        <v>0.18074668999999999</v>
      </c>
      <c r="I20" s="21">
        <v>0.16683514999999996</v>
      </c>
      <c r="J20" s="22">
        <f t="shared" si="1"/>
        <v>9.2800301672754399E-3</v>
      </c>
      <c r="K20" s="22">
        <f t="shared" si="2"/>
        <v>6.2919331238092763E-2</v>
      </c>
      <c r="L20" s="23">
        <f t="shared" si="3"/>
        <v>0.11243017340092833</v>
      </c>
      <c r="M20" s="4"/>
      <c r="N20" t="s">
        <v>259</v>
      </c>
      <c r="O20" s="5">
        <v>0.42806860988223838</v>
      </c>
      <c r="P20" s="71">
        <v>0.1083677121754745</v>
      </c>
    </row>
    <row r="21" spans="1:16" x14ac:dyDescent="0.25">
      <c r="A21" s="17"/>
      <c r="B21" s="55">
        <v>15</v>
      </c>
      <c r="C21" s="19" t="s">
        <v>263</v>
      </c>
      <c r="D21" s="20">
        <v>21.318569</v>
      </c>
      <c r="E21" s="21">
        <v>27.852558999999992</v>
      </c>
      <c r="F21" s="21">
        <f t="shared" si="0"/>
        <v>4.2399753922598382</v>
      </c>
      <c r="G21" s="21">
        <v>0.79169854225983727</v>
      </c>
      <c r="H21" s="21">
        <v>1.5233104900000001</v>
      </c>
      <c r="I21" s="21">
        <v>1.9249663600000004</v>
      </c>
      <c r="J21" s="22">
        <f t="shared" si="1"/>
        <v>2.8424624906452492E-2</v>
      </c>
      <c r="K21" s="22">
        <f t="shared" si="2"/>
        <v>8.3116565061753855E-2</v>
      </c>
      <c r="L21" s="23">
        <f t="shared" si="3"/>
        <v>0.15222929398551277</v>
      </c>
      <c r="M21" s="4"/>
      <c r="N21" t="s">
        <v>253</v>
      </c>
      <c r="O21" s="5">
        <v>0.26880111023557396</v>
      </c>
      <c r="P21" s="71">
        <v>0.1077913020780914</v>
      </c>
    </row>
    <row r="22" spans="1:16" x14ac:dyDescent="0.25">
      <c r="A22" s="17"/>
      <c r="B22" s="55">
        <v>16</v>
      </c>
      <c r="C22" s="19" t="s">
        <v>264</v>
      </c>
      <c r="D22" s="20">
        <v>2.171691</v>
      </c>
      <c r="E22" s="21">
        <v>2.9901939999999998</v>
      </c>
      <c r="F22" s="21">
        <f t="shared" si="0"/>
        <v>0.2440237394047447</v>
      </c>
      <c r="G22" s="21">
        <v>3.9936999404744711E-2</v>
      </c>
      <c r="H22" s="21">
        <v>8.0638650000000006E-2</v>
      </c>
      <c r="I22" s="21">
        <v>0.12344809</v>
      </c>
      <c r="J22" s="22">
        <f t="shared" si="1"/>
        <v>1.3355989412307267E-2</v>
      </c>
      <c r="K22" s="22">
        <f t="shared" si="2"/>
        <v>4.0323687829199283E-2</v>
      </c>
      <c r="L22" s="23">
        <f t="shared" si="3"/>
        <v>8.160799580386581E-2</v>
      </c>
      <c r="M22" s="4"/>
      <c r="N22" t="s">
        <v>250</v>
      </c>
      <c r="O22" s="5">
        <v>0.52177694129683272</v>
      </c>
      <c r="P22" s="71">
        <v>0.1019258032719341</v>
      </c>
    </row>
    <row r="23" spans="1:16" x14ac:dyDescent="0.25">
      <c r="A23" s="17"/>
      <c r="B23" s="55">
        <v>17</v>
      </c>
      <c r="C23" s="19" t="s">
        <v>265</v>
      </c>
      <c r="D23" s="20">
        <v>2.66E-3</v>
      </c>
      <c r="E23" s="21">
        <v>2.66E-3</v>
      </c>
      <c r="F23" s="21">
        <f t="shared" si="0"/>
        <v>0</v>
      </c>
      <c r="G23" s="21">
        <v>0</v>
      </c>
      <c r="H23" s="21">
        <v>0</v>
      </c>
      <c r="I23" s="21">
        <v>0</v>
      </c>
      <c r="J23" s="22">
        <f t="shared" si="1"/>
        <v>0</v>
      </c>
      <c r="K23" s="22">
        <f t="shared" si="2"/>
        <v>0</v>
      </c>
      <c r="L23" s="23">
        <f t="shared" si="3"/>
        <v>0</v>
      </c>
      <c r="M23" s="4"/>
      <c r="N23" t="s">
        <v>252</v>
      </c>
      <c r="O23" s="5">
        <v>0.47446765047747452</v>
      </c>
      <c r="P23" s="71">
        <v>9.698865972514556E-2</v>
      </c>
    </row>
    <row r="24" spans="1:16" x14ac:dyDescent="0.25">
      <c r="A24" s="17"/>
      <c r="B24" s="55">
        <v>18</v>
      </c>
      <c r="C24" s="19" t="s">
        <v>266</v>
      </c>
      <c r="D24" s="20">
        <v>0.82508400000000004</v>
      </c>
      <c r="E24" s="21">
        <v>2.2353989999999997</v>
      </c>
      <c r="F24" s="21">
        <f t="shared" si="0"/>
        <v>0.3236763799042236</v>
      </c>
      <c r="G24" s="21">
        <v>3.7249109904223587E-2</v>
      </c>
      <c r="H24" s="21">
        <v>0.14101788999999998</v>
      </c>
      <c r="I24" s="21">
        <v>0.14540938</v>
      </c>
      <c r="J24" s="22">
        <f t="shared" si="1"/>
        <v>1.6663293624191292E-2</v>
      </c>
      <c r="K24" s="22">
        <f t="shared" si="2"/>
        <v>7.9747284446411396E-2</v>
      </c>
      <c r="L24" s="23">
        <f t="shared" si="3"/>
        <v>0.1447957970385706</v>
      </c>
      <c r="M24" s="4"/>
      <c r="N24" t="s">
        <v>268</v>
      </c>
      <c r="O24" s="5">
        <v>0.51208285195682413</v>
      </c>
      <c r="P24" s="71">
        <v>9.0111121759463009E-2</v>
      </c>
    </row>
    <row r="25" spans="1:16" x14ac:dyDescent="0.25">
      <c r="A25" s="17"/>
      <c r="B25" s="55">
        <v>19</v>
      </c>
      <c r="C25" s="19" t="s">
        <v>267</v>
      </c>
      <c r="D25" s="20">
        <v>0.80986899999999995</v>
      </c>
      <c r="E25" s="21">
        <v>0.78024300000000002</v>
      </c>
      <c r="F25" s="21">
        <f t="shared" si="0"/>
        <v>3.5323699855333381E-2</v>
      </c>
      <c r="G25" s="21">
        <v>1.070789985533338E-2</v>
      </c>
      <c r="H25" s="21">
        <v>1.2207900000000002E-2</v>
      </c>
      <c r="I25" s="21">
        <v>1.2407900000000001E-2</v>
      </c>
      <c r="J25" s="22">
        <f t="shared" si="1"/>
        <v>1.3723801245680359E-2</v>
      </c>
      <c r="K25" s="22">
        <f t="shared" si="2"/>
        <v>2.9370080674012301E-2</v>
      </c>
      <c r="L25" s="23">
        <f t="shared" si="3"/>
        <v>4.5272690501976152E-2</v>
      </c>
      <c r="M25" s="4"/>
      <c r="N25" t="s">
        <v>264</v>
      </c>
      <c r="O25" s="5">
        <v>0.2440237394047447</v>
      </c>
      <c r="P25" s="71">
        <v>8.160799580386581E-2</v>
      </c>
    </row>
    <row r="26" spans="1:16" x14ac:dyDescent="0.25">
      <c r="A26" s="17"/>
      <c r="B26" s="55">
        <v>20</v>
      </c>
      <c r="C26" s="19" t="s">
        <v>268</v>
      </c>
      <c r="D26" s="20">
        <v>4.615761</v>
      </c>
      <c r="E26" s="21">
        <v>5.6827930000000002</v>
      </c>
      <c r="F26" s="21">
        <f t="shared" si="0"/>
        <v>0.51208285195682413</v>
      </c>
      <c r="G26" s="21">
        <v>0.1773236319568241</v>
      </c>
      <c r="H26" s="21">
        <v>0.21613272</v>
      </c>
      <c r="I26" s="21">
        <v>0.1186265</v>
      </c>
      <c r="J26" s="22">
        <f t="shared" si="1"/>
        <v>3.1203605684181016E-2</v>
      </c>
      <c r="K26" s="22">
        <f t="shared" si="2"/>
        <v>6.9236439187002605E-2</v>
      </c>
      <c r="L26" s="23">
        <f t="shared" si="3"/>
        <v>9.0111121759463009E-2</v>
      </c>
      <c r="M26" s="4"/>
      <c r="N26" t="s">
        <v>271</v>
      </c>
      <c r="O26" s="5">
        <v>8.7415400433739243E-2</v>
      </c>
      <c r="P26" s="71">
        <v>4.7719320318046876E-2</v>
      </c>
    </row>
    <row r="27" spans="1:16" x14ac:dyDescent="0.25">
      <c r="A27" s="17"/>
      <c r="B27" s="55">
        <v>21</v>
      </c>
      <c r="C27" s="19" t="s">
        <v>269</v>
      </c>
      <c r="D27" s="20">
        <v>0.90301600000000004</v>
      </c>
      <c r="E27" s="21">
        <v>2.3043510000000005</v>
      </c>
      <c r="F27" s="21">
        <f t="shared" si="0"/>
        <v>0.60465701020285989</v>
      </c>
      <c r="G27" s="21">
        <v>1.0832850202859845E-2</v>
      </c>
      <c r="H27" s="21">
        <v>0.18445792000000003</v>
      </c>
      <c r="I27" s="21">
        <v>0.40936623999999999</v>
      </c>
      <c r="J27" s="22">
        <f t="shared" si="1"/>
        <v>4.7010417262213274E-3</v>
      </c>
      <c r="K27" s="22">
        <f t="shared" si="2"/>
        <v>8.474870807566201E-2</v>
      </c>
      <c r="L27" s="23">
        <f t="shared" si="3"/>
        <v>0.26239796376630981</v>
      </c>
      <c r="M27" s="4"/>
      <c r="N27" t="s">
        <v>267</v>
      </c>
      <c r="O27" s="5">
        <v>3.5323699855333381E-2</v>
      </c>
      <c r="P27" s="71">
        <v>4.5272690501976152E-2</v>
      </c>
    </row>
    <row r="28" spans="1:16" x14ac:dyDescent="0.25">
      <c r="A28" s="17"/>
      <c r="B28" s="55">
        <v>22</v>
      </c>
      <c r="C28" s="19" t="s">
        <v>270</v>
      </c>
      <c r="D28" s="20">
        <v>1.081032</v>
      </c>
      <c r="E28" s="21">
        <v>1.609583</v>
      </c>
      <c r="F28" s="21">
        <f t="shared" si="0"/>
        <v>0.22138678990028671</v>
      </c>
      <c r="G28" s="21">
        <v>3.7580929900286719E-2</v>
      </c>
      <c r="H28" s="21">
        <v>9.5160629999999996E-2</v>
      </c>
      <c r="I28" s="21">
        <v>8.8645230000000005E-2</v>
      </c>
      <c r="J28" s="22">
        <f t="shared" si="1"/>
        <v>2.334823982378462E-2</v>
      </c>
      <c r="K28" s="22">
        <f t="shared" si="2"/>
        <v>8.2469533972641812E-2</v>
      </c>
      <c r="L28" s="23">
        <f t="shared" si="3"/>
        <v>0.13754294739711262</v>
      </c>
      <c r="M28" s="4"/>
      <c r="N28" t="s">
        <v>272</v>
      </c>
      <c r="O28" s="5">
        <v>1.8311849968644885E-2</v>
      </c>
      <c r="P28" s="71">
        <v>3.7869531794257241E-2</v>
      </c>
    </row>
    <row r="29" spans="1:16" x14ac:dyDescent="0.25">
      <c r="A29" s="17"/>
      <c r="B29" s="55">
        <v>23</v>
      </c>
      <c r="C29" s="19" t="s">
        <v>271</v>
      </c>
      <c r="D29" s="20">
        <v>1.5480480000000001</v>
      </c>
      <c r="E29" s="21">
        <v>1.8318659999999996</v>
      </c>
      <c r="F29" s="21">
        <f t="shared" si="0"/>
        <v>8.7415400433739243E-2</v>
      </c>
      <c r="G29" s="21">
        <v>1.2563460433739237E-2</v>
      </c>
      <c r="H29" s="21">
        <v>6.8039500000000004E-3</v>
      </c>
      <c r="I29" s="21">
        <v>6.8047990000000003E-2</v>
      </c>
      <c r="J29" s="22">
        <f t="shared" si="1"/>
        <v>6.8582857227216625E-3</v>
      </c>
      <c r="K29" s="22">
        <f t="shared" si="2"/>
        <v>1.0572503902435682E-2</v>
      </c>
      <c r="L29" s="23">
        <f t="shared" si="3"/>
        <v>4.7719320318046876E-2</v>
      </c>
      <c r="M29" s="4"/>
      <c r="N29" t="s">
        <v>273</v>
      </c>
      <c r="O29" s="5">
        <v>2.3415799855333378E-2</v>
      </c>
      <c r="P29" s="71">
        <v>2.1478779118123636E-2</v>
      </c>
    </row>
    <row r="30" spans="1:16" x14ac:dyDescent="0.25">
      <c r="A30" s="17"/>
      <c r="B30" s="55">
        <v>24</v>
      </c>
      <c r="C30" s="19" t="s">
        <v>272</v>
      </c>
      <c r="D30" s="20">
        <v>0.42339100000000002</v>
      </c>
      <c r="E30" s="21">
        <v>0.48355100000000006</v>
      </c>
      <c r="F30" s="21">
        <f t="shared" si="0"/>
        <v>1.8311849968644885E-2</v>
      </c>
      <c r="G30" s="21">
        <v>5.6039499686448835E-3</v>
      </c>
      <c r="H30" s="21">
        <v>6.9206199999999997E-3</v>
      </c>
      <c r="I30" s="21">
        <v>5.7872800000000005E-3</v>
      </c>
      <c r="J30" s="22">
        <f t="shared" si="1"/>
        <v>1.158916012715284E-2</v>
      </c>
      <c r="K30" s="22">
        <f t="shared" si="2"/>
        <v>2.5901238894439016E-2</v>
      </c>
      <c r="L30" s="23">
        <f t="shared" si="3"/>
        <v>3.7869531794257241E-2</v>
      </c>
      <c r="M30" s="4"/>
      <c r="N30" t="s">
        <v>255</v>
      </c>
      <c r="O30" s="5">
        <v>4.6302969985525237E-2</v>
      </c>
      <c r="P30" s="71">
        <v>6.6575972885798817E-3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0.72565399999999991</v>
      </c>
      <c r="E31" s="28">
        <v>1.0901829999999999</v>
      </c>
      <c r="F31" s="28">
        <f t="shared" si="0"/>
        <v>2.3415799855333378E-2</v>
      </c>
      <c r="G31" s="28">
        <v>1.070789985533338E-2</v>
      </c>
      <c r="H31" s="28">
        <v>7.1039499999999995E-3</v>
      </c>
      <c r="I31" s="28">
        <v>5.6039499999999999E-3</v>
      </c>
      <c r="J31" s="29">
        <f t="shared" si="1"/>
        <v>9.8221123016350304E-3</v>
      </c>
      <c r="K31" s="29">
        <f t="shared" si="2"/>
        <v>1.6338403603187154E-2</v>
      </c>
      <c r="L31" s="30">
        <f t="shared" si="3"/>
        <v>2.1478779118123636E-2</v>
      </c>
      <c r="M31" s="4"/>
      <c r="N31" t="s">
        <v>265</v>
      </c>
      <c r="O31" s="5">
        <v>0</v>
      </c>
      <c r="P31" s="71">
        <v>0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workbookViewId="0">
      <selection activeCell="A13" sqref="A13:D1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2.85546875" customWidth="1"/>
    <col min="6" max="6" width="13.5703125" customWidth="1"/>
    <col min="7" max="9" width="0" hidden="1" customWidth="1"/>
  </cols>
  <sheetData>
    <row r="1" spans="1:13" ht="15.75" x14ac:dyDescent="0.25">
      <c r="A1" s="50">
        <v>73</v>
      </c>
      <c r="B1" s="49" t="s">
        <v>45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1183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63.919644000000005</v>
      </c>
      <c r="E6" s="14">
        <v>94.654086000000007</v>
      </c>
      <c r="F6" s="14">
        <v>12.404081491339857</v>
      </c>
      <c r="G6" s="14">
        <v>1.7651065713398566</v>
      </c>
      <c r="H6" s="14">
        <v>4.6081025299999991</v>
      </c>
      <c r="I6" s="14">
        <v>6.0308723900000016</v>
      </c>
      <c r="J6" s="15">
        <v>1.8647970160948536E-2</v>
      </c>
      <c r="K6" s="15">
        <v>6.7331579339742986E-2</v>
      </c>
      <c r="L6" s="16">
        <v>0.13104644517237066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63.509644000000002</v>
      </c>
      <c r="E7" s="38">
        <f ca="1">SUM(E8:OFFSET(E6,MATCH("PROYECTOS",$A$8:$A$50,0),0))</f>
        <v>63.522088999999973</v>
      </c>
      <c r="F7" s="38">
        <f ca="1">SUM(F8:OFFSET(F6,MATCH("PROYECTOS",$A$8:$A$50,0),0))</f>
        <v>3.245429272296009</v>
      </c>
      <c r="G7" s="38">
        <f ca="1">SUM(G8:OFFSET(G6,MATCH("PROYECTOS",$A$8:$A$50,0),0))</f>
        <v>0.86985237229600898</v>
      </c>
      <c r="H7" s="38">
        <f ca="1">SUM(H8:OFFSET(H6,MATCH("PROYECTOS",$A$8:$A$50,0),0))</f>
        <v>1.07851337</v>
      </c>
      <c r="I7" s="38">
        <f ca="1">SUM(I8:OFFSET(I6,MATCH("PROYECTOS",$A$8:$A$50,0),0))</f>
        <v>1.29706353</v>
      </c>
      <c r="J7" s="39">
        <f ca="1">IFERROR(G7/E7,0)</f>
        <v>1.3693699089398798E-2</v>
      </c>
      <c r="K7" s="39">
        <f ca="1">IFERROR(SUM(G7,H7)/E7,0)</f>
        <v>3.0672255477870222E-2</v>
      </c>
      <c r="L7" s="40">
        <f ca="1">IFERROR(SUM(G7,H7,I7)/E7,0)</f>
        <v>5.1091349849908277E-2</v>
      </c>
      <c r="M7" s="4"/>
    </row>
    <row r="8" spans="1:13" x14ac:dyDescent="0.25">
      <c r="A8" s="17"/>
      <c r="B8" s="19">
        <v>3000194</v>
      </c>
      <c r="C8" s="19" t="s">
        <v>1185</v>
      </c>
      <c r="D8" s="20">
        <v>63.509644000000002</v>
      </c>
      <c r="E8" s="21">
        <v>63.522088999999973</v>
      </c>
      <c r="F8" s="21">
        <f t="shared" ref="F8" si="0">SUM(G8,H8,I8)</f>
        <v>3.245429272296009</v>
      </c>
      <c r="G8" s="21">
        <v>0.86985237229600898</v>
      </c>
      <c r="H8" s="21">
        <v>1.07851337</v>
      </c>
      <c r="I8" s="21">
        <v>1.29706353</v>
      </c>
      <c r="J8" s="22">
        <f t="shared" ref="J8:J9" si="1">IFERROR(G8/E8,0)</f>
        <v>1.3693699089398798E-2</v>
      </c>
      <c r="K8" s="22">
        <f t="shared" ref="K8:K9" si="2">IFERROR(SUM(G8,H8)/E8,0)</f>
        <v>3.0672255477870222E-2</v>
      </c>
      <c r="L8" s="23">
        <f t="shared" ref="L8:L9" si="3">IFERROR(SUM(G8,H8,I8)/E8,0)</f>
        <v>5.1091349849908277E-2</v>
      </c>
      <c r="M8" s="4"/>
    </row>
    <row r="9" spans="1:13" ht="15.75" thickBot="1" x14ac:dyDescent="0.3">
      <c r="A9" s="41" t="s">
        <v>293</v>
      </c>
      <c r="B9" s="43"/>
      <c r="C9" s="43"/>
      <c r="D9" s="44">
        <f ca="1">OFFSET(D9,-MATCH("PROYECTOS",$A$8:$A$50,0)-1,0)-(OFFSET(D9,-MATCH("PROYECTOS",$A$8:$A$50,0),0))</f>
        <v>0.41000000000000369</v>
      </c>
      <c r="E9" s="45">
        <f t="shared" ref="E9:I9" ca="1" si="4">OFFSET(E9,-MATCH("PROYECTOS",$A$8:$A$50,0)-1,0)-(OFFSET(E9,-MATCH("PROYECTOS",$A$8:$A$50,0),0))</f>
        <v>31.131997000000034</v>
      </c>
      <c r="F9" s="45">
        <f t="shared" ca="1" si="4"/>
        <v>9.158652219043848</v>
      </c>
      <c r="G9" s="45">
        <f t="shared" ca="1" si="4"/>
        <v>0.89525419904384762</v>
      </c>
      <c r="H9" s="45">
        <f t="shared" ca="1" si="4"/>
        <v>3.5295891599999991</v>
      </c>
      <c r="I9" s="45">
        <f t="shared" ca="1" si="4"/>
        <v>4.7338088600000017</v>
      </c>
      <c r="J9" s="46">
        <f t="shared" ca="1" si="1"/>
        <v>2.8756722514262308E-2</v>
      </c>
      <c r="K9" s="46">
        <f t="shared" ca="1" si="2"/>
        <v>0.14213169039698423</v>
      </c>
      <c r="L9" s="47">
        <f t="shared" ca="1" si="3"/>
        <v>0.29418775220374838</v>
      </c>
      <c r="M9" s="4"/>
    </row>
    <row r="10" spans="1:13" ht="15.75" thickBot="1" x14ac:dyDescent="0.3"/>
    <row r="11" spans="1:13" ht="15.75" thickBot="1" x14ac:dyDescent="0.3">
      <c r="A11" s="87" t="s">
        <v>315</v>
      </c>
      <c r="B11" s="88"/>
      <c r="C11" s="88"/>
      <c r="D11" s="89"/>
    </row>
    <row r="12" spans="1:13" ht="15.75" thickBot="1" x14ac:dyDescent="0.3">
      <c r="A12" s="1" t="s">
        <v>1189</v>
      </c>
    </row>
    <row r="13" spans="1:13" ht="45" customHeight="1" x14ac:dyDescent="0.25">
      <c r="A13" s="80" t="s">
        <v>317</v>
      </c>
      <c r="B13" s="81"/>
      <c r="C13" s="81"/>
      <c r="D13" s="92" t="s">
        <v>318</v>
      </c>
    </row>
    <row r="14" spans="1:13" ht="15.75" thickBot="1" x14ac:dyDescent="0.3">
      <c r="A14" s="83"/>
      <c r="B14" s="84"/>
      <c r="C14" s="84"/>
      <c r="D14" s="103"/>
    </row>
    <row r="15" spans="1:13" ht="15.75" thickBot="1" x14ac:dyDescent="0.3">
      <c r="A15" s="73"/>
      <c r="B15" s="74">
        <v>3000194</v>
      </c>
      <c r="C15" s="74" t="s">
        <v>1185</v>
      </c>
      <c r="D15" s="75">
        <v>5.1091349849908277E-2</v>
      </c>
    </row>
  </sheetData>
  <mergeCells count="10">
    <mergeCell ref="A11:D11"/>
    <mergeCell ref="A13:C14"/>
    <mergeCell ref="D13:D14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"/>
  <sheetViews>
    <sheetView workbookViewId="0">
      <selection activeCell="E14" sqref="E14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73</v>
      </c>
      <c r="B1" s="49" t="s">
        <v>45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1184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63.919644000000005</v>
      </c>
      <c r="I6" s="14">
        <v>94.654086000000007</v>
      </c>
      <c r="J6" s="14">
        <v>12.404081491339857</v>
      </c>
      <c r="K6" s="14">
        <v>1.7651065713398566</v>
      </c>
      <c r="L6" s="14">
        <v>4.6081025299999991</v>
      </c>
      <c r="M6" s="14">
        <v>6.0308723900000016</v>
      </c>
      <c r="N6" s="15">
        <v>1.8647970160948536E-2</v>
      </c>
      <c r="O6" s="15">
        <v>6.7331579339742986E-2</v>
      </c>
      <c r="P6" s="16">
        <v>0.13104644517237066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SUM(H8:OFFSET(H6,MATCH("PROYECTOS",$A$8:$A$11,0),0))</f>
        <v>63.509643999999994</v>
      </c>
      <c r="I7" s="38">
        <f ca="1">SUM(I8:OFFSET(I6,MATCH("PROYECTOS",$A$8:$A$11,0),0))</f>
        <v>63.522088999999994</v>
      </c>
      <c r="J7" s="38">
        <f ca="1">SUM(J8:OFFSET(J6,MATCH("PROYECTOS",$A$8:$A$11,0),0))</f>
        <v>3.245429272296009</v>
      </c>
      <c r="K7" s="38">
        <f ca="1">SUM(K8:OFFSET(K6,MATCH("PROYECTOS",$A$8:$A$11,0),0))</f>
        <v>0.86985237229600898</v>
      </c>
      <c r="L7" s="38">
        <f ca="1">SUM(L8:OFFSET(L6,MATCH("PROYECTOS",$A$8:$A$11,0),0))</f>
        <v>1.07851337</v>
      </c>
      <c r="M7" s="38">
        <f ca="1">SUM(M8:OFFSET(M6,MATCH("PROYECTOS",$A$8:$A$11,0),0))</f>
        <v>1.29706353</v>
      </c>
      <c r="N7" s="39">
        <f ca="1">IFERROR(K7/I7,0)</f>
        <v>1.3693699089398792E-2</v>
      </c>
      <c r="O7" s="39">
        <f ca="1">IFERROR(SUM(K7,L7)/I7,0)</f>
        <v>3.0672255477870211E-2</v>
      </c>
      <c r="P7" s="40">
        <f ca="1">IFERROR(SUM(K7,L7,M7)/I7,0)</f>
        <v>5.1091349849908263E-2</v>
      </c>
      <c r="Q7" s="64"/>
      <c r="R7" s="38"/>
      <c r="S7" s="40"/>
    </row>
    <row r="8" spans="1:19" ht="25.5" x14ac:dyDescent="0.25">
      <c r="A8" s="17"/>
      <c r="B8" s="19">
        <v>5001253</v>
      </c>
      <c r="C8" s="19" t="s">
        <v>867</v>
      </c>
      <c r="D8" s="68">
        <v>3000194</v>
      </c>
      <c r="E8" s="19" t="s">
        <v>1185</v>
      </c>
      <c r="F8" s="69">
        <v>177</v>
      </c>
      <c r="G8" s="19" t="s">
        <v>879</v>
      </c>
      <c r="H8" s="20">
        <v>43.015000000000001</v>
      </c>
      <c r="I8" s="21">
        <v>43.015000000000001</v>
      </c>
      <c r="J8" s="21">
        <f t="shared" ref="J8:J10" si="0">SUM(K8,L8,M8)</f>
        <v>0</v>
      </c>
      <c r="K8" s="21">
        <v>0</v>
      </c>
      <c r="L8" s="21">
        <v>0</v>
      </c>
      <c r="M8" s="21">
        <v>0</v>
      </c>
      <c r="N8" s="22">
        <f t="shared" ref="N8:N11" si="1">IFERROR(K8/I8,0)</f>
        <v>0</v>
      </c>
      <c r="O8" s="22">
        <f t="shared" ref="O8:O11" si="2">IFERROR(SUM(K8,L8)/I8,0)</f>
        <v>0</v>
      </c>
      <c r="P8" s="23">
        <f t="shared" ref="P8:P11" si="3">IFERROR(SUM(K8,L8,M8)/I8,0)</f>
        <v>0</v>
      </c>
      <c r="Q8" s="70">
        <v>198</v>
      </c>
      <c r="R8" s="21">
        <v>0</v>
      </c>
      <c r="S8" s="23">
        <f>IFERROR(R8/Q8,0)</f>
        <v>0</v>
      </c>
    </row>
    <row r="9" spans="1:19" ht="51" x14ac:dyDescent="0.25">
      <c r="A9" s="17"/>
      <c r="B9" s="19">
        <v>5004341</v>
      </c>
      <c r="C9" s="19" t="s">
        <v>1186</v>
      </c>
      <c r="D9" s="68">
        <v>3000194</v>
      </c>
      <c r="E9" s="19" t="s">
        <v>1185</v>
      </c>
      <c r="F9" s="69">
        <v>117</v>
      </c>
      <c r="G9" s="19" t="s">
        <v>687</v>
      </c>
      <c r="H9" s="20">
        <v>7.3616729999999997</v>
      </c>
      <c r="I9" s="21">
        <v>8.5259629999999991</v>
      </c>
      <c r="J9" s="21">
        <f t="shared" si="0"/>
        <v>1.5666198325685383</v>
      </c>
      <c r="K9" s="21">
        <v>0.48010203256853856</v>
      </c>
      <c r="L9" s="21">
        <v>0.51085968999999998</v>
      </c>
      <c r="M9" s="21">
        <v>0.57565810999999978</v>
      </c>
      <c r="N9" s="22">
        <f t="shared" si="1"/>
        <v>5.6310593016711263E-2</v>
      </c>
      <c r="O9" s="22">
        <f t="shared" si="2"/>
        <v>0.11622871487579041</v>
      </c>
      <c r="P9" s="23">
        <f t="shared" si="3"/>
        <v>0.18374696589330008</v>
      </c>
      <c r="Q9" s="70">
        <v>42</v>
      </c>
      <c r="R9" s="21">
        <v>0</v>
      </c>
      <c r="S9" s="23">
        <f t="shared" ref="S9:S10" si="4">IFERROR(R9/Q9,0)</f>
        <v>0</v>
      </c>
    </row>
    <row r="10" spans="1:19" ht="25.5" x14ac:dyDescent="0.25">
      <c r="A10" s="17"/>
      <c r="B10" s="19">
        <v>5004342</v>
      </c>
      <c r="C10" s="19" t="s">
        <v>1187</v>
      </c>
      <c r="D10" s="68">
        <v>3000194</v>
      </c>
      <c r="E10" s="19" t="s">
        <v>1185</v>
      </c>
      <c r="F10" s="69">
        <v>60</v>
      </c>
      <c r="G10" s="19" t="s">
        <v>309</v>
      </c>
      <c r="H10" s="20">
        <v>13.132971000000001</v>
      </c>
      <c r="I10" s="21">
        <v>11.981126</v>
      </c>
      <c r="J10" s="21">
        <f t="shared" si="0"/>
        <v>1.6788094397274707</v>
      </c>
      <c r="K10" s="21">
        <v>0.38975033972747042</v>
      </c>
      <c r="L10" s="21">
        <v>0.56765368000000005</v>
      </c>
      <c r="M10" s="21">
        <v>0.72140542000000007</v>
      </c>
      <c r="N10" s="22">
        <f t="shared" si="1"/>
        <v>3.2530359811546131E-2</v>
      </c>
      <c r="O10" s="22">
        <f t="shared" si="2"/>
        <v>7.9909352403728207E-2</v>
      </c>
      <c r="P10" s="23">
        <f t="shared" si="3"/>
        <v>0.14012117389696685</v>
      </c>
      <c r="Q10" s="70">
        <v>112</v>
      </c>
      <c r="R10" s="21">
        <v>0</v>
      </c>
      <c r="S10" s="23">
        <f t="shared" si="4"/>
        <v>0</v>
      </c>
    </row>
    <row r="11" spans="1:19" ht="15.75" thickBot="1" x14ac:dyDescent="0.3">
      <c r="A11" s="41" t="s">
        <v>293</v>
      </c>
      <c r="B11" s="43"/>
      <c r="C11" s="43"/>
      <c r="D11" s="65"/>
      <c r="E11" s="43"/>
      <c r="F11" s="66"/>
      <c r="G11" s="43"/>
      <c r="H11" s="44">
        <f t="shared" ref="H11:M11" ca="1" si="5">OFFSET(H11,-MATCH("PROYECTOS",$A$8:$A$11,0)-1,0)-(OFFSET(H11,-MATCH("PROYECTOS",$A$8:$A$11,0),0))</f>
        <v>0.4100000000000108</v>
      </c>
      <c r="I11" s="45">
        <f t="shared" ca="1" si="5"/>
        <v>31.131997000000013</v>
      </c>
      <c r="J11" s="45">
        <f t="shared" ca="1" si="5"/>
        <v>9.158652219043848</v>
      </c>
      <c r="K11" s="45">
        <f t="shared" ca="1" si="5"/>
        <v>0.89525419904384762</v>
      </c>
      <c r="L11" s="45">
        <f t="shared" ca="1" si="5"/>
        <v>3.5295891599999991</v>
      </c>
      <c r="M11" s="45">
        <f t="shared" ca="1" si="5"/>
        <v>4.7338088600000017</v>
      </c>
      <c r="N11" s="46">
        <f t="shared" ca="1" si="1"/>
        <v>2.8756722514262329E-2</v>
      </c>
      <c r="O11" s="46">
        <f t="shared" ca="1" si="2"/>
        <v>0.14213169039698431</v>
      </c>
      <c r="P11" s="47">
        <f t="shared" ca="1" si="3"/>
        <v>0.2941877522037486</v>
      </c>
      <c r="Q11" s="67"/>
      <c r="R11" s="45"/>
      <c r="S11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workbookViewId="0">
      <selection activeCell="A17" sqref="A17:L1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74</v>
      </c>
      <c r="B1" s="50" t="s">
        <v>46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1190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84.496460000000013</v>
      </c>
      <c r="E6" s="14">
        <v>89.261922000000013</v>
      </c>
      <c r="F6" s="14">
        <v>71.371435901391976</v>
      </c>
      <c r="G6" s="14">
        <v>9.9398501391988248E-2</v>
      </c>
      <c r="H6" s="14">
        <v>70.649125139999995</v>
      </c>
      <c r="I6" s="14">
        <v>0.62291226000000011</v>
      </c>
      <c r="J6" s="15">
        <v>1.1135599499189389E-3</v>
      </c>
      <c r="K6" s="15">
        <v>0.7925946703387361</v>
      </c>
      <c r="L6" s="16">
        <v>0.79957314723059603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84.010460000000009</v>
      </c>
      <c r="E7" s="38">
        <f ca="1">SUM(E8:OFFSET(E6,MATCH("GOBIERNOS REGIONALES",$A$8:$A$50,0),0))</f>
        <v>88.615069000000005</v>
      </c>
      <c r="F7" s="38">
        <f ca="1">SUM(F8:OFFSET(F6,MATCH("GOBIERNOS REGIONALES",$A$8:$A$50,0),0))</f>
        <v>71.369435901391981</v>
      </c>
      <c r="G7" s="38">
        <f ca="1">SUM(G8:OFFSET(G6,MATCH("GOBIERNOS REGIONALES",$A$8:$A$50,0),0))</f>
        <v>9.9398501391988248E-2</v>
      </c>
      <c r="H7" s="38">
        <f ca="1">SUM(H8:OFFSET(H6,MATCH("GOBIERNOS REGIONALES",$A$8:$A$50,0),0))</f>
        <v>70.649125139999995</v>
      </c>
      <c r="I7" s="38">
        <f ca="1">SUM(I8:OFFSET(I6,MATCH("GOBIERNOS REGIONALES",$A$8:$A$50,0),0))</f>
        <v>0.62091225999999999</v>
      </c>
      <c r="J7" s="39">
        <f ca="1">IFERROR(G7/E7,0)</f>
        <v>1.1216884725552517E-3</v>
      </c>
      <c r="K7" s="39">
        <f ca="1">IFERROR(SUM(G7,H7)/E7,0)</f>
        <v>0.79838028046214105</v>
      </c>
      <c r="L7" s="40">
        <f ca="1">IFERROR(SUM(G7,H7,I7)/E7,0)</f>
        <v>0.80538712779642452</v>
      </c>
      <c r="M7" s="4"/>
    </row>
    <row r="8" spans="1:13" ht="25.5" x14ac:dyDescent="0.25">
      <c r="A8" s="17"/>
      <c r="B8" s="18">
        <v>2</v>
      </c>
      <c r="C8" s="19" t="s">
        <v>101</v>
      </c>
      <c r="D8" s="20">
        <v>0</v>
      </c>
      <c r="E8" s="21">
        <v>0.102892</v>
      </c>
      <c r="F8" s="21">
        <f t="shared" ref="F8:F18" si="0">SUM(G8,H8,I8)</f>
        <v>4.7000000000000002E-3</v>
      </c>
      <c r="G8" s="21">
        <v>0</v>
      </c>
      <c r="H8" s="21">
        <v>0</v>
      </c>
      <c r="I8" s="21">
        <v>4.7000000000000002E-3</v>
      </c>
      <c r="J8" s="22">
        <f t="shared" ref="J8:J18" si="1">IFERROR(G8/E8,0)</f>
        <v>0</v>
      </c>
      <c r="K8" s="22">
        <f t="shared" ref="K8:K18" si="2">IFERROR(SUM(G8,H8)/E8,0)</f>
        <v>0</v>
      </c>
      <c r="L8" s="23">
        <f t="shared" ref="L8:L18" si="3">IFERROR(SUM(G8,H8,I8)/E8,0)</f>
        <v>4.567896435096995E-2</v>
      </c>
      <c r="M8" s="4"/>
    </row>
    <row r="9" spans="1:13" x14ac:dyDescent="0.25">
      <c r="A9" s="17"/>
      <c r="B9" s="18">
        <v>4</v>
      </c>
      <c r="C9" s="19" t="s">
        <v>103</v>
      </c>
      <c r="D9" s="20">
        <v>0.25</v>
      </c>
      <c r="E9" s="21">
        <v>0.75353999999999999</v>
      </c>
      <c r="F9" s="21">
        <f t="shared" si="0"/>
        <v>0.11855925080417468</v>
      </c>
      <c r="G9" s="21">
        <v>3.9519750804174691E-2</v>
      </c>
      <c r="H9" s="21">
        <v>3.9519749999999999E-2</v>
      </c>
      <c r="I9" s="21">
        <v>3.9519749999999999E-2</v>
      </c>
      <c r="J9" s="22">
        <f t="shared" si="1"/>
        <v>5.2445458508074812E-2</v>
      </c>
      <c r="K9" s="22">
        <f t="shared" si="2"/>
        <v>0.10489091594895385</v>
      </c>
      <c r="L9" s="23">
        <f t="shared" si="3"/>
        <v>0.15733637338983289</v>
      </c>
      <c r="M9" s="4"/>
    </row>
    <row r="10" spans="1:13" x14ac:dyDescent="0.25">
      <c r="A10" s="17"/>
      <c r="B10" s="18">
        <v>7</v>
      </c>
      <c r="C10" s="19" t="s">
        <v>107</v>
      </c>
      <c r="D10" s="20">
        <v>0.58818400000000004</v>
      </c>
      <c r="E10" s="21">
        <v>0.58818400000000004</v>
      </c>
      <c r="F10" s="21">
        <f t="shared" si="0"/>
        <v>0</v>
      </c>
      <c r="G10" s="21">
        <v>0</v>
      </c>
      <c r="H10" s="21">
        <v>0</v>
      </c>
      <c r="I10" s="21">
        <v>0</v>
      </c>
      <c r="J10" s="22">
        <f t="shared" si="1"/>
        <v>0</v>
      </c>
      <c r="K10" s="22">
        <f t="shared" si="2"/>
        <v>0</v>
      </c>
      <c r="L10" s="23">
        <f t="shared" si="3"/>
        <v>0</v>
      </c>
      <c r="M10" s="4"/>
    </row>
    <row r="11" spans="1:13" ht="25.5" x14ac:dyDescent="0.25">
      <c r="A11" s="17"/>
      <c r="B11" s="18">
        <v>12</v>
      </c>
      <c r="C11" s="19" t="s">
        <v>112</v>
      </c>
      <c r="D11" s="20">
        <v>79.132056000000006</v>
      </c>
      <c r="E11" s="21">
        <v>79.454276000000007</v>
      </c>
      <c r="F11" s="21">
        <f t="shared" si="0"/>
        <v>70.723281610587819</v>
      </c>
      <c r="G11" s="21">
        <v>5.9878750587813556E-2</v>
      </c>
      <c r="H11" s="21">
        <v>70.523157879999999</v>
      </c>
      <c r="I11" s="21">
        <v>0.14024497999999999</v>
      </c>
      <c r="J11" s="22">
        <f t="shared" si="1"/>
        <v>7.5362527484126277E-4</v>
      </c>
      <c r="K11" s="22">
        <f t="shared" si="2"/>
        <v>0.88834786727636672</v>
      </c>
      <c r="L11" s="23">
        <f t="shared" si="3"/>
        <v>0.89011297026465652</v>
      </c>
      <c r="M11" s="4"/>
    </row>
    <row r="12" spans="1:13" x14ac:dyDescent="0.25">
      <c r="A12" s="17"/>
      <c r="B12" s="18">
        <v>22</v>
      </c>
      <c r="C12" s="19" t="s">
        <v>117</v>
      </c>
      <c r="D12" s="20">
        <v>2.0402200000000001</v>
      </c>
      <c r="E12" s="21">
        <v>2.6703160000000006</v>
      </c>
      <c r="F12" s="21">
        <f t="shared" si="0"/>
        <v>0.52289504000000009</v>
      </c>
      <c r="G12" s="21">
        <v>0</v>
      </c>
      <c r="H12" s="21">
        <v>8.6447510000000005E-2</v>
      </c>
      <c r="I12" s="21">
        <v>0.43644753000000003</v>
      </c>
      <c r="J12" s="22">
        <f t="shared" si="1"/>
        <v>0</v>
      </c>
      <c r="K12" s="22">
        <f t="shared" si="2"/>
        <v>3.2373513097326306E-2</v>
      </c>
      <c r="L12" s="23">
        <f t="shared" si="3"/>
        <v>0.19581766352746266</v>
      </c>
      <c r="M12" s="4"/>
    </row>
    <row r="13" spans="1:13" x14ac:dyDescent="0.25">
      <c r="A13" s="17"/>
      <c r="B13" s="18">
        <v>26</v>
      </c>
      <c r="C13" s="19" t="s">
        <v>119</v>
      </c>
      <c r="D13" s="20">
        <v>2</v>
      </c>
      <c r="E13" s="21">
        <v>5.0458610000000004</v>
      </c>
      <c r="F13" s="21">
        <f t="shared" si="0"/>
        <v>0</v>
      </c>
      <c r="G13" s="21">
        <v>0</v>
      </c>
      <c r="H13" s="21">
        <v>0</v>
      </c>
      <c r="I13" s="21">
        <v>0</v>
      </c>
      <c r="J13" s="22">
        <f t="shared" si="1"/>
        <v>0</v>
      </c>
      <c r="K13" s="22">
        <f t="shared" si="2"/>
        <v>0</v>
      </c>
      <c r="L13" s="23">
        <f t="shared" si="3"/>
        <v>0</v>
      </c>
      <c r="M13" s="4"/>
    </row>
    <row r="14" spans="1:13" x14ac:dyDescent="0.25">
      <c r="A14" s="34" t="s">
        <v>205</v>
      </c>
      <c r="B14" s="57"/>
      <c r="C14" s="36"/>
      <c r="D14" s="37">
        <f ca="1">SUM(D15:OFFSET(D13,(MATCH("GOBIERNOS LOCALES",$A$8:$A$50,0)-MATCH("GOBIERNOS REGIONALES",$A$8:$A$50,0)),0))</f>
        <v>0.4860000000000001</v>
      </c>
      <c r="E14" s="38">
        <f ca="1">SUM(E15:OFFSET(E13,(MATCH("GOBIERNOS LOCALES",$A$8:$A$50,0)-MATCH("GOBIERNOS REGIONALES",$A$8:$A$50,0)),0))</f>
        <v>0.4860000000000001</v>
      </c>
      <c r="F14" s="38">
        <f ca="1">SUM(F15:OFFSET(F13,(MATCH("GOBIERNOS LOCALES",$A$8:$A$50,0)-MATCH("GOBIERNOS REGIONALES",$A$8:$A$50,0)),0))</f>
        <v>2E-3</v>
      </c>
      <c r="G14" s="38">
        <f ca="1">SUM(G15:OFFSET(G13,(MATCH("GOBIERNOS LOCALES",$A$8:$A$50,0)-MATCH("GOBIERNOS REGIONALES",$A$8:$A$50,0)),0))</f>
        <v>0</v>
      </c>
      <c r="H14" s="38">
        <f ca="1">SUM(H15:OFFSET(H13,(MATCH("GOBIERNOS LOCALES",$A$8:$A$50,0)-MATCH("GOBIERNOS REGIONALES",$A$8:$A$50,0)),0))</f>
        <v>0</v>
      </c>
      <c r="I14" s="38">
        <f ca="1">SUM(I15:OFFSET(I13,(MATCH("GOBIERNOS LOCALES",$A$8:$A$50,0)-MATCH("GOBIERNOS REGIONALES",$A$8:$A$50,0)),0))</f>
        <v>2E-3</v>
      </c>
      <c r="J14" s="39">
        <f t="shared" ca="1" si="1"/>
        <v>0</v>
      </c>
      <c r="K14" s="39">
        <f t="shared" ca="1" si="2"/>
        <v>0</v>
      </c>
      <c r="L14" s="40">
        <f t="shared" ca="1" si="3"/>
        <v>4.1152263374485592E-3</v>
      </c>
      <c r="M14" s="4"/>
    </row>
    <row r="15" spans="1:13" x14ac:dyDescent="0.25">
      <c r="A15" s="17"/>
      <c r="B15" s="18">
        <v>448</v>
      </c>
      <c r="C15" s="19" t="s">
        <v>214</v>
      </c>
      <c r="D15" s="20">
        <v>0.16200000000000003</v>
      </c>
      <c r="E15" s="21">
        <v>0.16200000000000001</v>
      </c>
      <c r="F15" s="21">
        <f t="shared" si="0"/>
        <v>0</v>
      </c>
      <c r="G15" s="21">
        <v>0</v>
      </c>
      <c r="H15" s="21">
        <v>0</v>
      </c>
      <c r="I15" s="21">
        <v>0</v>
      </c>
      <c r="J15" s="22">
        <f t="shared" si="1"/>
        <v>0</v>
      </c>
      <c r="K15" s="22">
        <f t="shared" si="2"/>
        <v>0</v>
      </c>
      <c r="L15" s="23">
        <f t="shared" si="3"/>
        <v>0</v>
      </c>
      <c r="M15" s="4"/>
    </row>
    <row r="16" spans="1:13" x14ac:dyDescent="0.25">
      <c r="A16" s="17"/>
      <c r="B16" s="18">
        <v>458</v>
      </c>
      <c r="C16" s="19" t="s">
        <v>224</v>
      </c>
      <c r="D16" s="20">
        <v>0.16200000000000003</v>
      </c>
      <c r="E16" s="21">
        <v>0.16200000000000003</v>
      </c>
      <c r="F16" s="21">
        <f t="shared" si="0"/>
        <v>2E-3</v>
      </c>
      <c r="G16" s="21">
        <v>0</v>
      </c>
      <c r="H16" s="21">
        <v>0</v>
      </c>
      <c r="I16" s="21">
        <v>2E-3</v>
      </c>
      <c r="J16" s="22">
        <f t="shared" si="1"/>
        <v>0</v>
      </c>
      <c r="K16" s="22">
        <f t="shared" si="2"/>
        <v>0</v>
      </c>
      <c r="L16" s="23">
        <f t="shared" si="3"/>
        <v>1.2345679012345677E-2</v>
      </c>
      <c r="M16" s="4"/>
    </row>
    <row r="17" spans="1:13" x14ac:dyDescent="0.25">
      <c r="A17" s="17"/>
      <c r="B17" s="18">
        <v>462</v>
      </c>
      <c r="C17" s="19" t="s">
        <v>228</v>
      </c>
      <c r="D17" s="20">
        <v>0.16200000000000001</v>
      </c>
      <c r="E17" s="21">
        <v>0.16200000000000001</v>
      </c>
      <c r="F17" s="21">
        <f t="shared" si="0"/>
        <v>0</v>
      </c>
      <c r="G17" s="21">
        <v>0</v>
      </c>
      <c r="H17" s="21">
        <v>0</v>
      </c>
      <c r="I17" s="21">
        <v>0</v>
      </c>
      <c r="J17" s="22">
        <f t="shared" si="1"/>
        <v>0</v>
      </c>
      <c r="K17" s="22">
        <f t="shared" si="2"/>
        <v>0</v>
      </c>
      <c r="L17" s="23">
        <f t="shared" si="3"/>
        <v>0</v>
      </c>
      <c r="M17" s="4"/>
    </row>
    <row r="18" spans="1:13" ht="15.75" thickBot="1" x14ac:dyDescent="0.3">
      <c r="A18" s="41" t="s">
        <v>232</v>
      </c>
      <c r="B18" s="58"/>
      <c r="C18" s="43"/>
      <c r="D18" s="44">
        <v>0</v>
      </c>
      <c r="E18" s="45">
        <v>0.160853</v>
      </c>
      <c r="F18" s="45">
        <f t="shared" si="0"/>
        <v>0</v>
      </c>
      <c r="G18" s="45">
        <v>0</v>
      </c>
      <c r="H18" s="45">
        <v>0</v>
      </c>
      <c r="I18" s="45">
        <v>0</v>
      </c>
      <c r="J18" s="46">
        <f t="shared" si="1"/>
        <v>0</v>
      </c>
      <c r="K18" s="46">
        <f t="shared" si="2"/>
        <v>0</v>
      </c>
      <c r="L18" s="47">
        <f t="shared" si="3"/>
        <v>0</v>
      </c>
      <c r="M18" s="4"/>
    </row>
    <row r="19" spans="1:13" x14ac:dyDescent="0.25">
      <c r="D19" s="5"/>
      <c r="E19" s="5"/>
      <c r="F19" s="5"/>
      <c r="G19" s="5"/>
      <c r="H19" s="5"/>
      <c r="I19" s="5"/>
      <c r="J19" s="4"/>
      <c r="K19" s="4"/>
      <c r="L19" s="4"/>
      <c r="M1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74</v>
      </c>
      <c r="B1" s="51" t="s">
        <v>46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1191</v>
      </c>
      <c r="N2" s="72" t="s">
        <v>1205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84.496460000000013</v>
      </c>
      <c r="E6" s="14">
        <f ca="1">SUM(E7:OFFSET(E7,50,0))</f>
        <v>89.261922000000013</v>
      </c>
      <c r="F6" s="14">
        <f ca="1">SUM(F7:OFFSET(F7,50,0))</f>
        <v>71.371435901391976</v>
      </c>
      <c r="G6" s="14">
        <f ca="1">SUM(G7:OFFSET(G7,50,0))</f>
        <v>9.9398501391988248E-2</v>
      </c>
      <c r="H6" s="14">
        <f ca="1">SUM(H7:OFFSET(H7,50,0))</f>
        <v>70.649125139999995</v>
      </c>
      <c r="I6" s="14">
        <f ca="1">SUM(I7:OFFSET(I7,50,0))</f>
        <v>0.62291226000000011</v>
      </c>
      <c r="J6" s="15">
        <f ca="1">IFERROR(G6/E6,0)</f>
        <v>1.1135599499189389E-3</v>
      </c>
      <c r="K6" s="15">
        <f ca="1">IFERROR(SUM(G6,H6)/E6,0)</f>
        <v>0.7925946703387361</v>
      </c>
      <c r="L6" s="16">
        <f ca="1">IFERROR(SUM(G6,H6,I6)/E6,0)</f>
        <v>0.79957314723059603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7</v>
      </c>
      <c r="C7" s="19" t="s">
        <v>255</v>
      </c>
      <c r="D7" s="20">
        <v>0</v>
      </c>
      <c r="E7" s="21">
        <v>0.44636599999999999</v>
      </c>
      <c r="F7" s="21">
        <f t="shared" ref="F7:F12" si="0">SUM(G7,H7,I7)</f>
        <v>0</v>
      </c>
      <c r="G7" s="21">
        <v>0</v>
      </c>
      <c r="H7" s="21">
        <v>0</v>
      </c>
      <c r="I7" s="21">
        <v>0</v>
      </c>
      <c r="J7" s="22">
        <f t="shared" ref="J7:J12" si="1">IFERROR(G7/E7,0)</f>
        <v>0</v>
      </c>
      <c r="K7" s="22">
        <f t="shared" ref="K7:K12" si="2">IFERROR(SUM(G7,H7)/E7,0)</f>
        <v>0</v>
      </c>
      <c r="L7" s="23">
        <f t="shared" ref="L7:L12" si="3">IFERROR(SUM(G7,H7,I7)/E7,0)</f>
        <v>0</v>
      </c>
      <c r="M7" s="4"/>
      <c r="N7" t="s">
        <v>263</v>
      </c>
      <c r="O7" s="5">
        <v>71.369435901391981</v>
      </c>
      <c r="P7" s="71">
        <v>0.81490081032052331</v>
      </c>
    </row>
    <row r="8" spans="1:16" x14ac:dyDescent="0.25">
      <c r="A8" s="17"/>
      <c r="B8" s="55">
        <v>8</v>
      </c>
      <c r="C8" s="19" t="s">
        <v>256</v>
      </c>
      <c r="D8" s="20">
        <v>0.58818400000000004</v>
      </c>
      <c r="E8" s="21">
        <v>0.58818400000000004</v>
      </c>
      <c r="F8" s="21">
        <f t="shared" si="0"/>
        <v>0</v>
      </c>
      <c r="G8" s="21">
        <v>0</v>
      </c>
      <c r="H8" s="21">
        <v>0</v>
      </c>
      <c r="I8" s="21">
        <v>0</v>
      </c>
      <c r="J8" s="22">
        <f t="shared" si="1"/>
        <v>0</v>
      </c>
      <c r="K8" s="22">
        <f t="shared" si="2"/>
        <v>0</v>
      </c>
      <c r="L8" s="23">
        <f t="shared" si="3"/>
        <v>0</v>
      </c>
      <c r="M8" s="4"/>
      <c r="N8" t="s">
        <v>269</v>
      </c>
      <c r="O8" s="5">
        <v>2E-3</v>
      </c>
      <c r="P8" s="71">
        <v>1.2345679012345677E-2</v>
      </c>
    </row>
    <row r="9" spans="1:16" x14ac:dyDescent="0.25">
      <c r="A9" s="17"/>
      <c r="B9" s="55">
        <v>10</v>
      </c>
      <c r="C9" s="19" t="s">
        <v>258</v>
      </c>
      <c r="D9" s="20">
        <v>0.16200000000000003</v>
      </c>
      <c r="E9" s="21">
        <v>0.322853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  <c r="N9" t="s">
        <v>255</v>
      </c>
      <c r="O9" s="5">
        <v>0</v>
      </c>
      <c r="P9" s="71">
        <v>0</v>
      </c>
    </row>
    <row r="10" spans="1:16" x14ac:dyDescent="0.25">
      <c r="A10" s="17"/>
      <c r="B10" s="55">
        <v>15</v>
      </c>
      <c r="C10" s="19" t="s">
        <v>263</v>
      </c>
      <c r="D10" s="20">
        <v>83.422275999999997</v>
      </c>
      <c r="E10" s="21">
        <v>87.580518999999995</v>
      </c>
      <c r="F10" s="21">
        <f t="shared" si="0"/>
        <v>71.369435901391981</v>
      </c>
      <c r="G10" s="21">
        <v>9.9398501391988248E-2</v>
      </c>
      <c r="H10" s="21">
        <v>70.649125139999995</v>
      </c>
      <c r="I10" s="21">
        <v>0.6209122600000001</v>
      </c>
      <c r="J10" s="22">
        <f t="shared" si="1"/>
        <v>1.1349384832029627E-3</v>
      </c>
      <c r="K10" s="22">
        <f t="shared" si="2"/>
        <v>0.80781119419253489</v>
      </c>
      <c r="L10" s="23">
        <f t="shared" si="3"/>
        <v>0.81490081032052331</v>
      </c>
      <c r="M10" s="4"/>
      <c r="N10" t="s">
        <v>256</v>
      </c>
      <c r="O10" s="5">
        <v>0</v>
      </c>
      <c r="P10" s="71">
        <v>0</v>
      </c>
    </row>
    <row r="11" spans="1:16" x14ac:dyDescent="0.25">
      <c r="A11" s="17"/>
      <c r="B11" s="55">
        <v>21</v>
      </c>
      <c r="C11" s="19" t="s">
        <v>269</v>
      </c>
      <c r="D11" s="20">
        <v>0.16200000000000003</v>
      </c>
      <c r="E11" s="21">
        <v>0.16200000000000003</v>
      </c>
      <c r="F11" s="21">
        <f t="shared" si="0"/>
        <v>2E-3</v>
      </c>
      <c r="G11" s="21">
        <v>0</v>
      </c>
      <c r="H11" s="21">
        <v>0</v>
      </c>
      <c r="I11" s="21">
        <v>2E-3</v>
      </c>
      <c r="J11" s="22">
        <f t="shared" si="1"/>
        <v>0</v>
      </c>
      <c r="K11" s="22">
        <f t="shared" si="2"/>
        <v>0</v>
      </c>
      <c r="L11" s="23">
        <f t="shared" si="3"/>
        <v>1.2345679012345677E-2</v>
      </c>
      <c r="M11" s="4"/>
      <c r="N11" t="s">
        <v>258</v>
      </c>
      <c r="O11" s="5">
        <v>0</v>
      </c>
      <c r="P11" s="71">
        <v>0</v>
      </c>
    </row>
    <row r="12" spans="1:16" ht="15.75" thickBot="1" x14ac:dyDescent="0.3">
      <c r="A12" s="24"/>
      <c r="B12" s="56">
        <v>25</v>
      </c>
      <c r="C12" s="26" t="s">
        <v>273</v>
      </c>
      <c r="D12" s="27">
        <v>0.16200000000000001</v>
      </c>
      <c r="E12" s="28">
        <v>0.16200000000000001</v>
      </c>
      <c r="F12" s="28">
        <f t="shared" si="0"/>
        <v>0</v>
      </c>
      <c r="G12" s="28">
        <v>0</v>
      </c>
      <c r="H12" s="28">
        <v>0</v>
      </c>
      <c r="I12" s="28">
        <v>0</v>
      </c>
      <c r="J12" s="29">
        <f t="shared" si="1"/>
        <v>0</v>
      </c>
      <c r="K12" s="29">
        <f t="shared" si="2"/>
        <v>0</v>
      </c>
      <c r="L12" s="30">
        <f t="shared" si="3"/>
        <v>0</v>
      </c>
      <c r="M12" s="4"/>
      <c r="N12" t="s">
        <v>273</v>
      </c>
      <c r="O12" s="5">
        <v>0</v>
      </c>
      <c r="P12" s="71">
        <v>0</v>
      </c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workbookViewId="0">
      <selection activeCell="F1" sqref="F1:J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42578125" customWidth="1"/>
    <col min="6" max="6" width="13.5703125" customWidth="1"/>
    <col min="7" max="9" width="0" hidden="1" customWidth="1"/>
  </cols>
  <sheetData>
    <row r="1" spans="1:13" ht="15.75" x14ac:dyDescent="0.25">
      <c r="A1" s="50">
        <v>74</v>
      </c>
      <c r="B1" s="49" t="s">
        <v>46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1192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84.496460000000013</v>
      </c>
      <c r="E6" s="14">
        <v>89.261922000000013</v>
      </c>
      <c r="F6" s="14">
        <v>71.371435901391976</v>
      </c>
      <c r="G6" s="14">
        <v>9.9398501391988248E-2</v>
      </c>
      <c r="H6" s="14">
        <v>70.649125139999995</v>
      </c>
      <c r="I6" s="14">
        <v>0.62291226000000011</v>
      </c>
      <c r="J6" s="15">
        <v>1.1135599499189389E-3</v>
      </c>
      <c r="K6" s="15">
        <v>0.7925946703387361</v>
      </c>
      <c r="L6" s="16">
        <v>0.79957314723059603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84.496459999999999</v>
      </c>
      <c r="E7" s="38">
        <f ca="1">SUM(E8:OFFSET(E6,MATCH("PROYECTOS",$A$8:$A$50,0),0))</f>
        <v>88.815556000000001</v>
      </c>
      <c r="F7" s="38">
        <f ca="1">SUM(F8:OFFSET(F6,MATCH("PROYECTOS",$A$8:$A$50,0),0))</f>
        <v>71.37143590139199</v>
      </c>
      <c r="G7" s="38">
        <f ca="1">SUM(G8:OFFSET(G6,MATCH("PROYECTOS",$A$8:$A$50,0),0))</f>
        <v>9.9398501391988248E-2</v>
      </c>
      <c r="H7" s="38">
        <f ca="1">SUM(H8:OFFSET(H6,MATCH("PROYECTOS",$A$8:$A$50,0),0))</f>
        <v>70.649125139999995</v>
      </c>
      <c r="I7" s="38">
        <f ca="1">SUM(I8:OFFSET(I6,MATCH("PROYECTOS",$A$8:$A$50,0),0))</f>
        <v>0.62291226</v>
      </c>
      <c r="J7" s="39">
        <f ca="1">IFERROR(G7/E7,0)</f>
        <v>1.1191564391263649E-3</v>
      </c>
      <c r="K7" s="39">
        <f ca="1">IFERROR(SUM(G7,H7)/E7,0)</f>
        <v>0.79657806388547503</v>
      </c>
      <c r="L7" s="40">
        <f ca="1">IFERROR(SUM(G7,H7,I7)/E7,0)</f>
        <v>0.80359161295338832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1.902056</v>
      </c>
      <c r="E8" s="21">
        <v>1.902056</v>
      </c>
      <c r="F8" s="21">
        <f t="shared" ref="F8:F10" si="0">SUM(G8,H8,I8)</f>
        <v>0.68012961058781352</v>
      </c>
      <c r="G8" s="21">
        <v>5.9878750587813556E-2</v>
      </c>
      <c r="H8" s="21">
        <v>0.52315787999999996</v>
      </c>
      <c r="I8" s="21">
        <v>9.7092979999999995E-2</v>
      </c>
      <c r="J8" s="22">
        <f t="shared" ref="J8:J11" si="1">IFERROR(G8/E8,0)</f>
        <v>3.1481066061048446E-2</v>
      </c>
      <c r="K8" s="22">
        <f t="shared" ref="K8:K11" si="2">IFERROR(SUM(G8,H8)/E8,0)</f>
        <v>0.30652968713214201</v>
      </c>
      <c r="L8" s="23">
        <f t="shared" ref="L8:L11" si="3">IFERROR(SUM(G8,H8,I8)/E8,0)</f>
        <v>0.35757601804984374</v>
      </c>
      <c r="M8" s="4"/>
    </row>
    <row r="9" spans="1:13" ht="51" x14ac:dyDescent="0.25">
      <c r="A9" s="17"/>
      <c r="B9" s="19">
        <v>3000569</v>
      </c>
      <c r="C9" s="19" t="s">
        <v>1194</v>
      </c>
      <c r="D9" s="20">
        <v>3.0659999999999998</v>
      </c>
      <c r="E9" s="21">
        <v>3.6519649999999997</v>
      </c>
      <c r="F9" s="21">
        <f t="shared" si="0"/>
        <v>7.3000000000000001E-3</v>
      </c>
      <c r="G9" s="21">
        <v>0</v>
      </c>
      <c r="H9" s="21">
        <v>0</v>
      </c>
      <c r="I9" s="21">
        <v>7.3000000000000001E-3</v>
      </c>
      <c r="J9" s="22">
        <f t="shared" si="1"/>
        <v>0</v>
      </c>
      <c r="K9" s="22">
        <f t="shared" si="2"/>
        <v>0</v>
      </c>
      <c r="L9" s="23">
        <f t="shared" si="3"/>
        <v>1.9989238670140596E-3</v>
      </c>
      <c r="M9" s="4"/>
    </row>
    <row r="10" spans="1:13" ht="38.25" x14ac:dyDescent="0.25">
      <c r="A10" s="17"/>
      <c r="B10" s="19">
        <v>3000570</v>
      </c>
      <c r="C10" s="19" t="s">
        <v>1195</v>
      </c>
      <c r="D10" s="20">
        <v>79.528403999999995</v>
      </c>
      <c r="E10" s="21">
        <v>83.261534999999995</v>
      </c>
      <c r="F10" s="21">
        <f t="shared" si="0"/>
        <v>70.684006290804177</v>
      </c>
      <c r="G10" s="21">
        <v>3.9519750804174691E-2</v>
      </c>
      <c r="H10" s="21">
        <v>70.125967259999996</v>
      </c>
      <c r="I10" s="21">
        <v>0.51851928000000003</v>
      </c>
      <c r="J10" s="22">
        <f t="shared" si="1"/>
        <v>4.7464595511210181E-4</v>
      </c>
      <c r="K10" s="22">
        <f t="shared" si="2"/>
        <v>0.84271190785521999</v>
      </c>
      <c r="L10" s="23">
        <f t="shared" si="3"/>
        <v>0.84893950478818558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0.44636600000001181</v>
      </c>
      <c r="F11" s="45">
        <f t="shared" ca="1" si="4"/>
        <v>0</v>
      </c>
      <c r="G11" s="45">
        <f t="shared" ca="1" si="4"/>
        <v>0</v>
      </c>
      <c r="H11" s="45">
        <f t="shared" ca="1" si="4"/>
        <v>0</v>
      </c>
      <c r="I11" s="45">
        <f t="shared" ca="1" si="4"/>
        <v>0</v>
      </c>
      <c r="J11" s="46">
        <f t="shared" ca="1" si="1"/>
        <v>0</v>
      </c>
      <c r="K11" s="46">
        <f t="shared" ca="1" si="2"/>
        <v>0</v>
      </c>
      <c r="L11" s="47">
        <f t="shared" ca="1" si="3"/>
        <v>0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1206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83"/>
      <c r="B16" s="84"/>
      <c r="C16" s="84"/>
      <c r="D16" s="103"/>
    </row>
    <row r="17" spans="1:4" ht="51.75" thickBot="1" x14ac:dyDescent="0.3">
      <c r="A17" s="73"/>
      <c r="B17" s="74">
        <v>3000569</v>
      </c>
      <c r="C17" s="74" t="s">
        <v>1194</v>
      </c>
      <c r="D17" s="75">
        <v>1.9989238670140596E-3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workbookViewId="0"/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74</v>
      </c>
      <c r="B1" s="49" t="s">
        <v>46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1193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84.496460000000013</v>
      </c>
      <c r="I6" s="14">
        <v>89.261922000000013</v>
      </c>
      <c r="J6" s="14">
        <v>71.371435901391976</v>
      </c>
      <c r="K6" s="14">
        <v>9.9398501391988248E-2</v>
      </c>
      <c r="L6" s="14">
        <v>70.649125139999995</v>
      </c>
      <c r="M6" s="14">
        <v>0.62291226000000011</v>
      </c>
      <c r="N6" s="15">
        <v>1.1135599499189389E-3</v>
      </c>
      <c r="O6" s="15">
        <v>0.7925946703387361</v>
      </c>
      <c r="P6" s="16">
        <v>0.79957314723059603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SUM(H8:OFFSET(H6,MATCH("PROYECTOS",$A$8:$A$18,0),0))</f>
        <v>84.496459999999999</v>
      </c>
      <c r="I7" s="38">
        <f ca="1">SUM(I8:OFFSET(I6,MATCH("PROYECTOS",$A$8:$A$18,0),0))</f>
        <v>88.815556000000001</v>
      </c>
      <c r="J7" s="38">
        <f ca="1">SUM(J8:OFFSET(J6,MATCH("PROYECTOS",$A$8:$A$18,0),0))</f>
        <v>71.37143590139199</v>
      </c>
      <c r="K7" s="38">
        <f ca="1">SUM(K8:OFFSET(K6,MATCH("PROYECTOS",$A$8:$A$18,0),0))</f>
        <v>9.9398501391988248E-2</v>
      </c>
      <c r="L7" s="38">
        <f ca="1">SUM(L8:OFFSET(L6,MATCH("PROYECTOS",$A$8:$A$18,0),0))</f>
        <v>70.649125139999995</v>
      </c>
      <c r="M7" s="38">
        <f ca="1">SUM(M8:OFFSET(M6,MATCH("PROYECTOS",$A$8:$A$18,0),0))</f>
        <v>0.62291226</v>
      </c>
      <c r="N7" s="39">
        <f ca="1">IFERROR(K7/I7,0)</f>
        <v>1.1191564391263649E-3</v>
      </c>
      <c r="O7" s="39">
        <f ca="1">IFERROR(SUM(K7,L7)/I7,0)</f>
        <v>0.79657806388547503</v>
      </c>
      <c r="P7" s="40">
        <f ca="1">IFERROR(SUM(K7,L7,M7)/I7,0)</f>
        <v>0.80359161295338832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1.466431</v>
      </c>
      <c r="I8" s="21">
        <v>1.466431</v>
      </c>
      <c r="J8" s="21">
        <f t="shared" ref="J8:J17" si="0">SUM(K8,L8,M8)</f>
        <v>0.24450461058781353</v>
      </c>
      <c r="K8" s="21">
        <v>5.9878750587813556E-2</v>
      </c>
      <c r="L8" s="21">
        <v>8.7532879999999993E-2</v>
      </c>
      <c r="M8" s="21">
        <v>9.7092979999999995E-2</v>
      </c>
      <c r="N8" s="22">
        <f t="shared" ref="N8:N18" si="1">IFERROR(K8/I8,0)</f>
        <v>4.083298197311265E-2</v>
      </c>
      <c r="O8" s="22">
        <f t="shared" ref="O8:O18" si="2">IFERROR(SUM(K8,L8)/I8,0)</f>
        <v>0.10052408233855771</v>
      </c>
      <c r="P8" s="23">
        <f t="shared" ref="P8:P18" si="3">IFERROR(SUM(K8,L8,M8)/I8,0)</f>
        <v>0.1667344802365836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5001254</v>
      </c>
      <c r="C9" s="19" t="s">
        <v>868</v>
      </c>
      <c r="D9" s="68">
        <v>3000001</v>
      </c>
      <c r="E9" s="19" t="s">
        <v>275</v>
      </c>
      <c r="F9" s="69">
        <v>177</v>
      </c>
      <c r="G9" s="19" t="s">
        <v>879</v>
      </c>
      <c r="H9" s="20">
        <v>0.43562499999999998</v>
      </c>
      <c r="I9" s="21">
        <v>0.43562499999999998</v>
      </c>
      <c r="J9" s="21">
        <f t="shared" si="0"/>
        <v>0.43562499999999998</v>
      </c>
      <c r="K9" s="21">
        <v>0</v>
      </c>
      <c r="L9" s="21">
        <v>0.43562499999999998</v>
      </c>
      <c r="M9" s="21">
        <v>0</v>
      </c>
      <c r="N9" s="22">
        <f t="shared" si="1"/>
        <v>0</v>
      </c>
      <c r="O9" s="22">
        <f t="shared" si="2"/>
        <v>1</v>
      </c>
      <c r="P9" s="23">
        <f t="shared" si="3"/>
        <v>1</v>
      </c>
      <c r="Q9" s="70">
        <v>0</v>
      </c>
      <c r="R9" s="21">
        <v>0</v>
      </c>
      <c r="S9" s="23">
        <f t="shared" ref="S9:S17" si="4">IFERROR(R9/Q9,0)</f>
        <v>0</v>
      </c>
    </row>
    <row r="10" spans="1:19" ht="51" x14ac:dyDescent="0.25">
      <c r="A10" s="17"/>
      <c r="B10" s="19">
        <v>5004295</v>
      </c>
      <c r="C10" s="19" t="s">
        <v>1196</v>
      </c>
      <c r="D10" s="68">
        <v>3000569</v>
      </c>
      <c r="E10" s="19" t="s">
        <v>1194</v>
      </c>
      <c r="F10" s="69">
        <v>117</v>
      </c>
      <c r="G10" s="19" t="s">
        <v>687</v>
      </c>
      <c r="H10" s="20">
        <v>0.28000000000000003</v>
      </c>
      <c r="I10" s="21">
        <v>0.27999999999999997</v>
      </c>
      <c r="J10" s="21">
        <f t="shared" si="0"/>
        <v>5.9999999999999995E-4</v>
      </c>
      <c r="K10" s="21">
        <v>0</v>
      </c>
      <c r="L10" s="21">
        <v>0</v>
      </c>
      <c r="M10" s="21">
        <v>5.9999999999999995E-4</v>
      </c>
      <c r="N10" s="22">
        <f t="shared" si="1"/>
        <v>0</v>
      </c>
      <c r="O10" s="22">
        <f t="shared" si="2"/>
        <v>0</v>
      </c>
      <c r="P10" s="23">
        <f t="shared" si="3"/>
        <v>2.142857142857143E-3</v>
      </c>
      <c r="Q10" s="70">
        <v>0</v>
      </c>
      <c r="R10" s="21">
        <v>0</v>
      </c>
      <c r="S10" s="23">
        <f t="shared" si="4"/>
        <v>0</v>
      </c>
    </row>
    <row r="11" spans="1:19" ht="51" x14ac:dyDescent="0.25">
      <c r="A11" s="17"/>
      <c r="B11" s="19">
        <v>5004296</v>
      </c>
      <c r="C11" s="19" t="s">
        <v>1197</v>
      </c>
      <c r="D11" s="68">
        <v>3000569</v>
      </c>
      <c r="E11" s="19" t="s">
        <v>1194</v>
      </c>
      <c r="F11" s="69">
        <v>36</v>
      </c>
      <c r="G11" s="19" t="s">
        <v>533</v>
      </c>
      <c r="H11" s="20">
        <v>1.7</v>
      </c>
      <c r="I11" s="21">
        <v>2.1251120000000001</v>
      </c>
      <c r="J11" s="21">
        <f t="shared" si="0"/>
        <v>4.7000000000000002E-3</v>
      </c>
      <c r="K11" s="21">
        <v>0</v>
      </c>
      <c r="L11" s="21">
        <v>0</v>
      </c>
      <c r="M11" s="21">
        <v>4.7000000000000002E-3</v>
      </c>
      <c r="N11" s="22">
        <f t="shared" si="1"/>
        <v>0</v>
      </c>
      <c r="O11" s="22">
        <f t="shared" si="2"/>
        <v>0</v>
      </c>
      <c r="P11" s="23">
        <f t="shared" si="3"/>
        <v>2.2116481390157317E-3</v>
      </c>
      <c r="Q11" s="70">
        <v>17</v>
      </c>
      <c r="R11" s="21">
        <v>0</v>
      </c>
      <c r="S11" s="23">
        <f t="shared" si="4"/>
        <v>0</v>
      </c>
    </row>
    <row r="12" spans="1:19" ht="63.75" x14ac:dyDescent="0.25">
      <c r="A12" s="17"/>
      <c r="B12" s="19">
        <v>5004297</v>
      </c>
      <c r="C12" s="19" t="s">
        <v>1198</v>
      </c>
      <c r="D12" s="68">
        <v>3000569</v>
      </c>
      <c r="E12" s="19" t="s">
        <v>1194</v>
      </c>
      <c r="F12" s="69">
        <v>14</v>
      </c>
      <c r="G12" s="19" t="s">
        <v>690</v>
      </c>
      <c r="H12" s="20">
        <v>1.0860000000000003</v>
      </c>
      <c r="I12" s="21">
        <v>1.2468530000000002</v>
      </c>
      <c r="J12" s="21">
        <f t="shared" si="0"/>
        <v>2E-3</v>
      </c>
      <c r="K12" s="21">
        <v>0</v>
      </c>
      <c r="L12" s="21">
        <v>0</v>
      </c>
      <c r="M12" s="21">
        <v>2E-3</v>
      </c>
      <c r="N12" s="22">
        <f t="shared" si="1"/>
        <v>0</v>
      </c>
      <c r="O12" s="22">
        <f t="shared" si="2"/>
        <v>0</v>
      </c>
      <c r="P12" s="23">
        <f t="shared" si="3"/>
        <v>1.6040383268917824E-3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5004298</v>
      </c>
      <c r="C13" s="19" t="s">
        <v>1199</v>
      </c>
      <c r="D13" s="68">
        <v>3000570</v>
      </c>
      <c r="E13" s="19" t="s">
        <v>1195</v>
      </c>
      <c r="F13" s="69">
        <v>596</v>
      </c>
      <c r="G13" s="19" t="s">
        <v>1204</v>
      </c>
      <c r="H13" s="20">
        <v>5.7881840000000002</v>
      </c>
      <c r="I13" s="21">
        <v>6.3606570000000007</v>
      </c>
      <c r="J13" s="21">
        <f t="shared" si="0"/>
        <v>3.9899999999999998E-2</v>
      </c>
      <c r="K13" s="21">
        <v>0</v>
      </c>
      <c r="L13" s="21">
        <v>0</v>
      </c>
      <c r="M13" s="21">
        <v>3.9899999999999998E-2</v>
      </c>
      <c r="N13" s="22">
        <f t="shared" si="1"/>
        <v>0</v>
      </c>
      <c r="O13" s="22">
        <f t="shared" si="2"/>
        <v>0</v>
      </c>
      <c r="P13" s="23">
        <f t="shared" si="3"/>
        <v>6.272936899442934E-3</v>
      </c>
      <c r="Q13" s="70">
        <v>0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5004299</v>
      </c>
      <c r="C14" s="19" t="s">
        <v>1200</v>
      </c>
      <c r="D14" s="68">
        <v>3000570</v>
      </c>
      <c r="E14" s="19" t="s">
        <v>1195</v>
      </c>
      <c r="F14" s="69">
        <v>86</v>
      </c>
      <c r="G14" s="19" t="s">
        <v>500</v>
      </c>
      <c r="H14" s="20">
        <v>1.0402199999999999</v>
      </c>
      <c r="I14" s="21">
        <v>1.5251610000000002</v>
      </c>
      <c r="J14" s="21">
        <f t="shared" si="0"/>
        <v>0.29145429080417468</v>
      </c>
      <c r="K14" s="21">
        <v>3.9519750804174691E-2</v>
      </c>
      <c r="L14" s="21">
        <v>0.12596726</v>
      </c>
      <c r="M14" s="21">
        <v>0.12596727999999999</v>
      </c>
      <c r="N14" s="22">
        <f t="shared" si="1"/>
        <v>2.5911855079020961E-2</v>
      </c>
      <c r="O14" s="22">
        <f t="shared" si="2"/>
        <v>0.10850461741689872</v>
      </c>
      <c r="P14" s="23">
        <f t="shared" si="3"/>
        <v>0.19109739286814614</v>
      </c>
      <c r="Q14" s="70">
        <v>5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5004300</v>
      </c>
      <c r="C15" s="19" t="s">
        <v>1201</v>
      </c>
      <c r="D15" s="68">
        <v>3000570</v>
      </c>
      <c r="E15" s="19" t="s">
        <v>1195</v>
      </c>
      <c r="F15" s="69">
        <v>86</v>
      </c>
      <c r="G15" s="19" t="s">
        <v>500</v>
      </c>
      <c r="H15" s="20">
        <v>1.2</v>
      </c>
      <c r="I15" s="21">
        <v>1.276222</v>
      </c>
      <c r="J15" s="21">
        <f t="shared" si="0"/>
        <v>0.35265200000000002</v>
      </c>
      <c r="K15" s="21">
        <v>0</v>
      </c>
      <c r="L15" s="21">
        <v>0</v>
      </c>
      <c r="M15" s="21">
        <v>0.35265200000000002</v>
      </c>
      <c r="N15" s="22">
        <f t="shared" si="1"/>
        <v>0</v>
      </c>
      <c r="O15" s="22">
        <f t="shared" si="2"/>
        <v>0</v>
      </c>
      <c r="P15" s="23">
        <f t="shared" si="3"/>
        <v>0.27632496540570528</v>
      </c>
      <c r="Q15" s="70">
        <v>50</v>
      </c>
      <c r="R15" s="21">
        <v>0</v>
      </c>
      <c r="S15" s="23">
        <f t="shared" si="4"/>
        <v>0</v>
      </c>
    </row>
    <row r="16" spans="1:19" ht="38.25" x14ac:dyDescent="0.25">
      <c r="A16" s="17"/>
      <c r="B16" s="19">
        <v>5005066</v>
      </c>
      <c r="C16" s="19" t="s">
        <v>1202</v>
      </c>
      <c r="D16" s="68">
        <v>3000570</v>
      </c>
      <c r="E16" s="19" t="s">
        <v>1195</v>
      </c>
      <c r="F16" s="69">
        <v>177</v>
      </c>
      <c r="G16" s="19" t="s">
        <v>879</v>
      </c>
      <c r="H16" s="20">
        <v>70</v>
      </c>
      <c r="I16" s="21">
        <v>70</v>
      </c>
      <c r="J16" s="21">
        <f t="shared" si="0"/>
        <v>70</v>
      </c>
      <c r="K16" s="21">
        <v>0</v>
      </c>
      <c r="L16" s="21">
        <v>70</v>
      </c>
      <c r="M16" s="21">
        <v>0</v>
      </c>
      <c r="N16" s="22">
        <f t="shared" si="1"/>
        <v>0</v>
      </c>
      <c r="O16" s="22">
        <f t="shared" si="2"/>
        <v>1</v>
      </c>
      <c r="P16" s="23">
        <f t="shared" si="3"/>
        <v>1</v>
      </c>
      <c r="Q16" s="70">
        <v>0</v>
      </c>
      <c r="R16" s="21">
        <v>0</v>
      </c>
      <c r="S16" s="23">
        <f t="shared" si="4"/>
        <v>0</v>
      </c>
    </row>
    <row r="17" spans="1:19" ht="38.25" x14ac:dyDescent="0.25">
      <c r="A17" s="17"/>
      <c r="B17" s="19">
        <v>5005067</v>
      </c>
      <c r="C17" s="19" t="s">
        <v>1203</v>
      </c>
      <c r="D17" s="68">
        <v>3000570</v>
      </c>
      <c r="E17" s="19" t="s">
        <v>1195</v>
      </c>
      <c r="F17" s="69">
        <v>177</v>
      </c>
      <c r="G17" s="19" t="s">
        <v>879</v>
      </c>
      <c r="H17" s="20">
        <v>1.5</v>
      </c>
      <c r="I17" s="21">
        <v>4.0994950000000001</v>
      </c>
      <c r="J17" s="21">
        <f t="shared" si="0"/>
        <v>0</v>
      </c>
      <c r="K17" s="21">
        <v>0</v>
      </c>
      <c r="L17" s="21">
        <v>0</v>
      </c>
      <c r="M17" s="21">
        <v>0</v>
      </c>
      <c r="N17" s="22">
        <f t="shared" si="1"/>
        <v>0</v>
      </c>
      <c r="O17" s="22">
        <f t="shared" si="2"/>
        <v>0</v>
      </c>
      <c r="P17" s="23">
        <f t="shared" si="3"/>
        <v>0</v>
      </c>
      <c r="Q17" s="70">
        <v>0</v>
      </c>
      <c r="R17" s="21">
        <v>0</v>
      </c>
      <c r="S17" s="23">
        <f t="shared" si="4"/>
        <v>0</v>
      </c>
    </row>
    <row r="18" spans="1:19" ht="15.75" thickBot="1" x14ac:dyDescent="0.3">
      <c r="A18" s="41" t="s">
        <v>293</v>
      </c>
      <c r="B18" s="43"/>
      <c r="C18" s="43"/>
      <c r="D18" s="65"/>
      <c r="E18" s="43"/>
      <c r="F18" s="66"/>
      <c r="G18" s="43"/>
      <c r="H18" s="44">
        <f t="shared" ref="H18:M18" ca="1" si="5">OFFSET(H18,-MATCH("PROYECTOS",$A$8:$A$18,0)-1,0)-(OFFSET(H18,-MATCH("PROYECTOS",$A$8:$A$18,0),0))</f>
        <v>0</v>
      </c>
      <c r="I18" s="45">
        <f t="shared" ca="1" si="5"/>
        <v>0.44636600000001181</v>
      </c>
      <c r="J18" s="45">
        <f t="shared" ca="1" si="5"/>
        <v>0</v>
      </c>
      <c r="K18" s="45">
        <f t="shared" ca="1" si="5"/>
        <v>0</v>
      </c>
      <c r="L18" s="45">
        <f t="shared" ca="1" si="5"/>
        <v>0</v>
      </c>
      <c r="M18" s="45">
        <f t="shared" ca="1" si="5"/>
        <v>0</v>
      </c>
      <c r="N18" s="46">
        <f t="shared" ca="1" si="1"/>
        <v>0</v>
      </c>
      <c r="O18" s="46">
        <f t="shared" ca="1" si="2"/>
        <v>0</v>
      </c>
      <c r="P18" s="47">
        <f t="shared" ca="1" si="3"/>
        <v>0</v>
      </c>
      <c r="Q18" s="67"/>
      <c r="R18" s="45"/>
      <c r="S18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79</v>
      </c>
      <c r="B1" s="50" t="s">
        <v>47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1207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134.33611800000006</v>
      </c>
      <c r="E6" s="14">
        <v>167.85072400000001</v>
      </c>
      <c r="F6" s="14">
        <v>28.52112592059656</v>
      </c>
      <c r="G6" s="14">
        <v>7.662463920596565</v>
      </c>
      <c r="H6" s="14">
        <v>7.7866219399999999</v>
      </c>
      <c r="I6" s="14">
        <v>13.072040060000003</v>
      </c>
      <c r="J6" s="15">
        <v>4.5650466902940286E-2</v>
      </c>
      <c r="K6" s="15">
        <v>9.2040626888190036E-2</v>
      </c>
      <c r="L6" s="16">
        <v>0.16991958831584525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134.33611799999994</v>
      </c>
      <c r="E7" s="38">
        <f ca="1">SUM(E8:OFFSET(E6,MATCH("GOBIERNOS REGIONALES",$A$8:$A$50,0),0))</f>
        <v>167.85072399999987</v>
      </c>
      <c r="F7" s="38">
        <f ca="1">SUM(F8:OFFSET(F6,MATCH("GOBIERNOS REGIONALES",$A$8:$A$50,0),0))</f>
        <v>28.521125920596567</v>
      </c>
      <c r="G7" s="38">
        <f ca="1">SUM(G8:OFFSET(G6,MATCH("GOBIERNOS REGIONALES",$A$8:$A$50,0),0))</f>
        <v>7.662463920596565</v>
      </c>
      <c r="H7" s="38">
        <f ca="1">SUM(H8:OFFSET(H6,MATCH("GOBIERNOS REGIONALES",$A$8:$A$50,0),0))</f>
        <v>7.7866219400000025</v>
      </c>
      <c r="I7" s="38">
        <f ca="1">SUM(I8:OFFSET(I6,MATCH("GOBIERNOS REGIONALES",$A$8:$A$50,0),0))</f>
        <v>13.072040059999999</v>
      </c>
      <c r="J7" s="39">
        <f ca="1">IFERROR(G7/E7,0)</f>
        <v>4.565046690294032E-2</v>
      </c>
      <c r="K7" s="39">
        <f ca="1">IFERROR(SUM(G7,H7)/E7,0)</f>
        <v>9.2040626888190133E-2</v>
      </c>
      <c r="L7" s="40">
        <f ca="1">IFERROR(SUM(G7,H7,I7)/E7,0)</f>
        <v>0.16991958831584539</v>
      </c>
      <c r="M7" s="4"/>
    </row>
    <row r="8" spans="1:13" ht="25.5" x14ac:dyDescent="0.25">
      <c r="A8" s="17"/>
      <c r="B8" s="18">
        <v>33</v>
      </c>
      <c r="C8" s="19" t="s">
        <v>121</v>
      </c>
      <c r="D8" s="20">
        <v>134.33611799999994</v>
      </c>
      <c r="E8" s="21">
        <v>167.85072399999987</v>
      </c>
      <c r="F8" s="21">
        <f t="shared" ref="F8:F10" si="0">SUM(G8,H8,I8)</f>
        <v>28.521125920596567</v>
      </c>
      <c r="G8" s="21">
        <v>7.662463920596565</v>
      </c>
      <c r="H8" s="21">
        <v>7.7866219400000025</v>
      </c>
      <c r="I8" s="21">
        <v>13.072040059999999</v>
      </c>
      <c r="J8" s="22">
        <f t="shared" ref="J8:J10" si="1">IFERROR(G8/E8,0)</f>
        <v>4.565046690294032E-2</v>
      </c>
      <c r="K8" s="22">
        <f t="shared" ref="K8:K10" si="2">IFERROR(SUM(G8,H8)/E8,0)</f>
        <v>9.2040626888190133E-2</v>
      </c>
      <c r="L8" s="23">
        <f t="shared" ref="L8:L10" si="3">IFERROR(SUM(G8,H8,I8)/E8,0)</f>
        <v>0.16991958831584539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workbookViewId="0">
      <selection activeCell="A15" sqref="A15:S1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16</v>
      </c>
      <c r="B1" s="49" t="s">
        <v>357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361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508.64130799999981</v>
      </c>
      <c r="I6" s="14">
        <v>534.97331699999995</v>
      </c>
      <c r="J6" s="14">
        <v>108.77618150513675</v>
      </c>
      <c r="K6" s="14">
        <v>30.001705115136758</v>
      </c>
      <c r="L6" s="14">
        <v>31.400256910000007</v>
      </c>
      <c r="M6" s="14">
        <v>47.374219479999979</v>
      </c>
      <c r="N6" s="15">
        <v>5.6080750500565171E-2</v>
      </c>
      <c r="O6" s="15">
        <v>0.11477574689045056</v>
      </c>
      <c r="P6" s="16">
        <v>0.2033301064717154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SUM(H8:OFFSET(H6,MATCH("PROYECTOS",$A$8:$A$50,0),0))</f>
        <v>504.48946600000011</v>
      </c>
      <c r="I7" s="38">
        <f ca="1">SUM(I8:OFFSET(I6,MATCH("PROYECTOS",$A$8:$A$50,0),0))</f>
        <v>532.35859600000003</v>
      </c>
      <c r="J7" s="38">
        <f ca="1">SUM(J8:OFFSET(J6,MATCH("PROYECTOS",$A$8:$A$50,0),0))</f>
        <v>108.76496950513678</v>
      </c>
      <c r="K7" s="38">
        <f ca="1">SUM(K8:OFFSET(K6,MATCH("PROYECTOS",$A$8:$A$50,0),0))</f>
        <v>30.001705115136758</v>
      </c>
      <c r="L7" s="38">
        <f ca="1">SUM(L8:OFFSET(L6,MATCH("PROYECTOS",$A$8:$A$50,0),0))</f>
        <v>31.397824910000015</v>
      </c>
      <c r="M7" s="38">
        <f ca="1">SUM(M8:OFFSET(M6,MATCH("PROYECTOS",$A$8:$A$50,0),0))</f>
        <v>47.365439479999992</v>
      </c>
      <c r="N7" s="39">
        <f ca="1">IFERROR(K7/I7,0)</f>
        <v>5.6356195505363374E-2</v>
      </c>
      <c r="O7" s="39">
        <f ca="1">IFERROR(SUM(K7,L7)/I7,0)</f>
        <v>0.11533490862451813</v>
      </c>
      <c r="P7" s="40">
        <f ca="1">IFERROR(SUM(K7,L7,M7)/I7,0)</f>
        <v>0.20430771724617133</v>
      </c>
      <c r="Q7" s="64"/>
      <c r="R7" s="38"/>
      <c r="S7" s="40"/>
    </row>
    <row r="8" spans="1:19" ht="38.25" x14ac:dyDescent="0.25">
      <c r="A8" s="17"/>
      <c r="B8" s="19">
        <v>5000069</v>
      </c>
      <c r="C8" s="19" t="s">
        <v>386</v>
      </c>
      <c r="D8" s="68">
        <v>3043959</v>
      </c>
      <c r="E8" s="19" t="s">
        <v>377</v>
      </c>
      <c r="F8" s="69">
        <v>259</v>
      </c>
      <c r="G8" s="19" t="s">
        <v>393</v>
      </c>
      <c r="H8" s="20">
        <v>37.323977000000006</v>
      </c>
      <c r="I8" s="21">
        <v>38.142512000000018</v>
      </c>
      <c r="J8" s="21">
        <f t="shared" ref="J8:J15" si="0">SUM(K8,L8,M8)</f>
        <v>6.5244478595911959</v>
      </c>
      <c r="K8" s="21">
        <v>1.9860173295911956</v>
      </c>
      <c r="L8" s="21">
        <v>2.4272927200000001</v>
      </c>
      <c r="M8" s="21">
        <v>2.1111378099999998</v>
      </c>
      <c r="N8" s="22">
        <f t="shared" ref="N8:N16" si="1">IFERROR(K8/I8,0)</f>
        <v>5.2068341214422234E-2</v>
      </c>
      <c r="O8" s="22">
        <f t="shared" ref="O8:O16" si="2">IFERROR(SUM(K8,L8)/I8,0)</f>
        <v>0.1157058048403103</v>
      </c>
      <c r="P8" s="23">
        <f t="shared" ref="P8:P16" si="3">IFERROR(SUM(K8,L8,M8)/I8,0)</f>
        <v>0.17105448795798223</v>
      </c>
      <c r="Q8" s="70">
        <v>100808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5000071</v>
      </c>
      <c r="C9" s="19" t="s">
        <v>387</v>
      </c>
      <c r="D9" s="68">
        <v>3043961</v>
      </c>
      <c r="E9" s="19" t="s">
        <v>379</v>
      </c>
      <c r="F9" s="69">
        <v>394</v>
      </c>
      <c r="G9" s="19" t="s">
        <v>394</v>
      </c>
      <c r="H9" s="20">
        <v>29.001204999999985</v>
      </c>
      <c r="I9" s="21">
        <v>29.622829999999986</v>
      </c>
      <c r="J9" s="21">
        <f t="shared" si="0"/>
        <v>7.912794583520526</v>
      </c>
      <c r="K9" s="21">
        <v>1.7466651035205274</v>
      </c>
      <c r="L9" s="21">
        <v>3.1279974399999992</v>
      </c>
      <c r="M9" s="21">
        <v>3.0381320399999994</v>
      </c>
      <c r="N9" s="22">
        <f t="shared" si="1"/>
        <v>5.8963478625118811E-2</v>
      </c>
      <c r="O9" s="22">
        <f t="shared" si="2"/>
        <v>0.16455762476173039</v>
      </c>
      <c r="P9" s="23">
        <f t="shared" si="3"/>
        <v>0.26711811746279912</v>
      </c>
      <c r="Q9" s="70">
        <v>8716</v>
      </c>
      <c r="R9" s="21">
        <v>0</v>
      </c>
      <c r="S9" s="23">
        <f t="shared" ref="S9:S15" si="4">IFERROR(R9/Q9,0)</f>
        <v>0</v>
      </c>
    </row>
    <row r="10" spans="1:19" ht="38.25" x14ac:dyDescent="0.25">
      <c r="A10" s="17"/>
      <c r="B10" s="19">
        <v>5000079</v>
      </c>
      <c r="C10" s="19" t="s">
        <v>388</v>
      </c>
      <c r="D10" s="68">
        <v>3043969</v>
      </c>
      <c r="E10" s="19" t="s">
        <v>381</v>
      </c>
      <c r="F10" s="69">
        <v>87</v>
      </c>
      <c r="G10" s="19" t="s">
        <v>395</v>
      </c>
      <c r="H10" s="20">
        <v>87.953305000000057</v>
      </c>
      <c r="I10" s="21">
        <v>91.125778000000039</v>
      </c>
      <c r="J10" s="21">
        <f t="shared" si="0"/>
        <v>18.918751435039262</v>
      </c>
      <c r="K10" s="21">
        <v>1.7639240150392652</v>
      </c>
      <c r="L10" s="21">
        <v>2.9889322099999984</v>
      </c>
      <c r="M10" s="21">
        <v>14.165895209999997</v>
      </c>
      <c r="N10" s="22">
        <f t="shared" si="1"/>
        <v>1.9357025572272913E-2</v>
      </c>
      <c r="O10" s="22">
        <f t="shared" si="2"/>
        <v>5.215709900484209E-2</v>
      </c>
      <c r="P10" s="23">
        <f t="shared" si="3"/>
        <v>0.20761141194360233</v>
      </c>
      <c r="Q10" s="70">
        <v>20448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5004433</v>
      </c>
      <c r="C11" s="19" t="s">
        <v>389</v>
      </c>
      <c r="D11" s="68">
        <v>3000001</v>
      </c>
      <c r="E11" s="19" t="s">
        <v>275</v>
      </c>
      <c r="F11" s="69">
        <v>60</v>
      </c>
      <c r="G11" s="19" t="s">
        <v>309</v>
      </c>
      <c r="H11" s="20">
        <v>18.499218000000003</v>
      </c>
      <c r="I11" s="21">
        <v>20.554697999999998</v>
      </c>
      <c r="J11" s="21">
        <f t="shared" si="0"/>
        <v>4.263934281189357</v>
      </c>
      <c r="K11" s="21">
        <v>1.1980414211893571</v>
      </c>
      <c r="L11" s="21">
        <v>1.4222564700000002</v>
      </c>
      <c r="M11" s="21">
        <v>1.6436363900000002</v>
      </c>
      <c r="N11" s="22">
        <f t="shared" si="1"/>
        <v>5.8285527775176128E-2</v>
      </c>
      <c r="O11" s="22">
        <f t="shared" si="2"/>
        <v>0.12747926976058502</v>
      </c>
      <c r="P11" s="23">
        <f t="shared" si="3"/>
        <v>0.20744329501651435</v>
      </c>
      <c r="Q11" s="70">
        <v>337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5004434</v>
      </c>
      <c r="C12" s="19" t="s">
        <v>390</v>
      </c>
      <c r="D12" s="68">
        <v>3000001</v>
      </c>
      <c r="E12" s="19" t="s">
        <v>275</v>
      </c>
      <c r="F12" s="69">
        <v>80</v>
      </c>
      <c r="G12" s="19" t="s">
        <v>310</v>
      </c>
      <c r="H12" s="20">
        <v>1.3469370000000001</v>
      </c>
      <c r="I12" s="21">
        <v>2.2287369999999997</v>
      </c>
      <c r="J12" s="21">
        <f t="shared" si="0"/>
        <v>0.4236402795484383</v>
      </c>
      <c r="K12" s="21">
        <v>8.6045989548438229E-2</v>
      </c>
      <c r="L12" s="21">
        <v>5.6809739999999997E-2</v>
      </c>
      <c r="M12" s="21">
        <v>0.28078455000000008</v>
      </c>
      <c r="N12" s="22">
        <f t="shared" si="1"/>
        <v>3.86075115854577E-2</v>
      </c>
      <c r="O12" s="22">
        <f t="shared" si="2"/>
        <v>6.4097167834714572E-2</v>
      </c>
      <c r="P12" s="23">
        <f t="shared" si="3"/>
        <v>0.19008087519902006</v>
      </c>
      <c r="Q12" s="70">
        <v>17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5004436</v>
      </c>
      <c r="C13" s="19" t="s">
        <v>391</v>
      </c>
      <c r="D13" s="68">
        <v>3000612</v>
      </c>
      <c r="E13" s="19" t="s">
        <v>362</v>
      </c>
      <c r="F13" s="69">
        <v>87</v>
      </c>
      <c r="G13" s="19" t="s">
        <v>395</v>
      </c>
      <c r="H13" s="20">
        <v>60.636024000000013</v>
      </c>
      <c r="I13" s="21">
        <v>62.595960000000026</v>
      </c>
      <c r="J13" s="21">
        <f t="shared" si="0"/>
        <v>15.041283075771847</v>
      </c>
      <c r="K13" s="21">
        <v>4.8592718657718521</v>
      </c>
      <c r="L13" s="21">
        <v>5.0727685000000022</v>
      </c>
      <c r="M13" s="21">
        <v>5.1092427099999931</v>
      </c>
      <c r="N13" s="22">
        <f t="shared" si="1"/>
        <v>7.7629161143496328E-2</v>
      </c>
      <c r="O13" s="22">
        <f t="shared" si="2"/>
        <v>0.1586690317677347</v>
      </c>
      <c r="P13" s="23">
        <f t="shared" si="3"/>
        <v>0.24029159510888309</v>
      </c>
      <c r="Q13" s="70">
        <v>161400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5004438</v>
      </c>
      <c r="C14" s="19" t="s">
        <v>392</v>
      </c>
      <c r="D14" s="68">
        <v>3000614</v>
      </c>
      <c r="E14" s="19" t="s">
        <v>364</v>
      </c>
      <c r="F14" s="69">
        <v>393</v>
      </c>
      <c r="G14" s="19" t="s">
        <v>396</v>
      </c>
      <c r="H14" s="20">
        <v>74.926122000000021</v>
      </c>
      <c r="I14" s="21">
        <v>78.344169000000008</v>
      </c>
      <c r="J14" s="21">
        <f t="shared" si="0"/>
        <v>11.473276314290697</v>
      </c>
      <c r="K14" s="21">
        <v>3.2593516542906951</v>
      </c>
      <c r="L14" s="21">
        <v>3.0188427599999996</v>
      </c>
      <c r="M14" s="21">
        <v>5.1950819000000008</v>
      </c>
      <c r="N14" s="22">
        <f t="shared" si="1"/>
        <v>4.160298967866638E-2</v>
      </c>
      <c r="O14" s="22">
        <f t="shared" si="2"/>
        <v>8.0136077699550237E-2</v>
      </c>
      <c r="P14" s="23">
        <f t="shared" si="3"/>
        <v>0.14644709951918305</v>
      </c>
      <c r="Q14" s="70">
        <v>31058</v>
      </c>
      <c r="R14" s="21">
        <v>0</v>
      </c>
      <c r="S14" s="23">
        <f t="shared" si="4"/>
        <v>0</v>
      </c>
    </row>
    <row r="15" spans="1:19" x14ac:dyDescent="0.25">
      <c r="A15" s="17"/>
      <c r="B15" s="19">
        <v>9000000</v>
      </c>
      <c r="C15" s="19" t="s">
        <v>303</v>
      </c>
      <c r="D15" s="68">
        <v>9000000</v>
      </c>
      <c r="E15" s="19" t="s">
        <v>304</v>
      </c>
      <c r="F15" s="69"/>
      <c r="G15" s="19" t="s">
        <v>311</v>
      </c>
      <c r="H15" s="20">
        <v>194.80267800000001</v>
      </c>
      <c r="I15" s="21">
        <v>209.74391199999991</v>
      </c>
      <c r="J15" s="21">
        <f t="shared" si="0"/>
        <v>44.206841676185448</v>
      </c>
      <c r="K15" s="21">
        <v>15.102387736185429</v>
      </c>
      <c r="L15" s="21">
        <v>13.282925070000015</v>
      </c>
      <c r="M15" s="21">
        <v>15.821528869999998</v>
      </c>
      <c r="N15" s="22">
        <f t="shared" si="1"/>
        <v>7.2003938479918483E-2</v>
      </c>
      <c r="O15" s="22">
        <f t="shared" si="2"/>
        <v>0.13533319053468146</v>
      </c>
      <c r="P15" s="23">
        <f t="shared" si="3"/>
        <v>0.21076579174410301</v>
      </c>
      <c r="Q15" s="70"/>
      <c r="R15" s="21"/>
      <c r="S15" s="23">
        <f t="shared" si="4"/>
        <v>0</v>
      </c>
    </row>
    <row r="16" spans="1:19" ht="15.75" thickBot="1" x14ac:dyDescent="0.3">
      <c r="A16" s="41" t="s">
        <v>293</v>
      </c>
      <c r="B16" s="43"/>
      <c r="C16" s="43"/>
      <c r="D16" s="65"/>
      <c r="E16" s="43"/>
      <c r="F16" s="66"/>
      <c r="G16" s="43"/>
      <c r="H16" s="44">
        <f ca="1">OFFSET(H16,-MATCH("PROYECTOS",$A$8:$A$50,0)-1,0)-(OFFSET(H16,-MATCH("PROYECTOS",$A$8:$A$50,0),0))</f>
        <v>4.1518419999997036</v>
      </c>
      <c r="I16" s="45">
        <f t="shared" ref="I16:M16" ca="1" si="5">OFFSET(I16,-MATCH("PROYECTOS",$A$8:$A$50,0)-1,0)-(OFFSET(I16,-MATCH("PROYECTOS",$A$8:$A$50,0),0))</f>
        <v>2.6147209999999177</v>
      </c>
      <c r="J16" s="45">
        <f t="shared" ca="1" si="5"/>
        <v>1.1211999999972022E-2</v>
      </c>
      <c r="K16" s="45">
        <f t="shared" ca="1" si="5"/>
        <v>0</v>
      </c>
      <c r="L16" s="45">
        <f t="shared" ca="1" si="5"/>
        <v>2.4319999999917741E-3</v>
      </c>
      <c r="M16" s="45">
        <f t="shared" ca="1" si="5"/>
        <v>8.7799999999873535E-3</v>
      </c>
      <c r="N16" s="46">
        <f t="shared" ca="1" si="1"/>
        <v>0</v>
      </c>
      <c r="O16" s="46">
        <f t="shared" ca="1" si="2"/>
        <v>9.3011835679288556E-4</v>
      </c>
      <c r="P16" s="47">
        <f t="shared" ca="1" si="3"/>
        <v>4.2880292008131956E-3</v>
      </c>
      <c r="Q16" s="67"/>
      <c r="R16" s="45"/>
      <c r="S16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79</v>
      </c>
      <c r="B1" s="51" t="s">
        <v>47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1208</v>
      </c>
      <c r="N2" s="72" t="s">
        <v>1228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134.33611800000006</v>
      </c>
      <c r="E6" s="14">
        <f ca="1">SUM(E7:OFFSET(E7,50,0))</f>
        <v>167.85072400000001</v>
      </c>
      <c r="F6" s="14">
        <f ca="1">SUM(F7:OFFSET(F7,50,0))</f>
        <v>28.52112592059656</v>
      </c>
      <c r="G6" s="14">
        <f ca="1">SUM(G7:OFFSET(G7,50,0))</f>
        <v>7.662463920596565</v>
      </c>
      <c r="H6" s="14">
        <f ca="1">SUM(H7:OFFSET(H7,50,0))</f>
        <v>7.7866219399999999</v>
      </c>
      <c r="I6" s="14">
        <f ca="1">SUM(I7:OFFSET(I7,50,0))</f>
        <v>13.072040060000003</v>
      </c>
      <c r="J6" s="15">
        <f ca="1">IFERROR(G6/E6,0)</f>
        <v>4.5650466902940286E-2</v>
      </c>
      <c r="K6" s="15">
        <f ca="1">IFERROR(SUM(G6,H6)/E6,0)</f>
        <v>9.2040626888190036E-2</v>
      </c>
      <c r="L6" s="16">
        <f ca="1">IFERROR(SUM(G6,H6,I6)/E6,0)</f>
        <v>0.16991958831584525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0.223468</v>
      </c>
      <c r="E7" s="21">
        <v>3.9094730000000002</v>
      </c>
      <c r="F7" s="21">
        <f t="shared" ref="F7:F31" si="0">SUM(G7,H7,I7)</f>
        <v>0.24324701979536983</v>
      </c>
      <c r="G7" s="21">
        <v>4.781455979536986E-2</v>
      </c>
      <c r="H7" s="21">
        <v>9.4269319999999976E-2</v>
      </c>
      <c r="I7" s="21">
        <v>0.10116313999999998</v>
      </c>
      <c r="J7" s="22">
        <f t="shared" ref="J7:J31" si="1">IFERROR(G7/E7,0)</f>
        <v>1.2230436121536037E-2</v>
      </c>
      <c r="K7" s="22">
        <f t="shared" ref="K7:K31" si="2">IFERROR(SUM(G7,H7)/E7,0)</f>
        <v>3.6343486652899215E-2</v>
      </c>
      <c r="L7" s="23">
        <f t="shared" ref="L7:L31" si="3">IFERROR(SUM(G7,H7,I7)/E7,0)</f>
        <v>6.2219900174619397E-2</v>
      </c>
      <c r="M7" s="4"/>
      <c r="N7" t="s">
        <v>268</v>
      </c>
      <c r="O7" s="5">
        <v>1.2871288948336754</v>
      </c>
      <c r="P7" s="71">
        <v>0.28823053241029872</v>
      </c>
    </row>
    <row r="8" spans="1:16" x14ac:dyDescent="0.25">
      <c r="A8" s="17"/>
      <c r="B8" s="55">
        <v>2</v>
      </c>
      <c r="C8" s="19" t="s">
        <v>250</v>
      </c>
      <c r="D8" s="20">
        <v>3.9472879999999995</v>
      </c>
      <c r="E8" s="21">
        <v>3.5603869999999995</v>
      </c>
      <c r="F8" s="21">
        <f t="shared" si="0"/>
        <v>0.91965663391450159</v>
      </c>
      <c r="G8" s="21">
        <v>0.28368606391450157</v>
      </c>
      <c r="H8" s="21">
        <v>0.21016292999999997</v>
      </c>
      <c r="I8" s="21">
        <v>0.42580764000000004</v>
      </c>
      <c r="J8" s="22">
        <f t="shared" si="1"/>
        <v>7.9678434932635586E-2</v>
      </c>
      <c r="K8" s="22">
        <f t="shared" si="2"/>
        <v>0.13870654901124557</v>
      </c>
      <c r="L8" s="23">
        <f t="shared" si="3"/>
        <v>0.2583024356381769</v>
      </c>
      <c r="M8" s="4"/>
      <c r="N8" t="s">
        <v>258</v>
      </c>
      <c r="O8" s="5">
        <v>0.56405118248066721</v>
      </c>
      <c r="P8" s="71">
        <v>0.25994327966145331</v>
      </c>
    </row>
    <row r="9" spans="1:16" x14ac:dyDescent="0.25">
      <c r="A9" s="17"/>
      <c r="B9" s="55">
        <v>3</v>
      </c>
      <c r="C9" s="19" t="s">
        <v>251</v>
      </c>
      <c r="D9" s="20">
        <v>0.19529200000000002</v>
      </c>
      <c r="E9" s="21">
        <v>0.22142300000000004</v>
      </c>
      <c r="F9" s="21">
        <f t="shared" si="0"/>
        <v>3.212289986647586E-2</v>
      </c>
      <c r="G9" s="21">
        <v>1.0495799866475863E-2</v>
      </c>
      <c r="H9" s="21">
        <v>9.1452500000000006E-3</v>
      </c>
      <c r="I9" s="21">
        <v>1.2481849999999999E-2</v>
      </c>
      <c r="J9" s="22">
        <f t="shared" si="1"/>
        <v>4.7401579178657421E-2</v>
      </c>
      <c r="K9" s="22">
        <f t="shared" si="2"/>
        <v>8.8703747426761723E-2</v>
      </c>
      <c r="L9" s="23">
        <f t="shared" si="3"/>
        <v>0.14507481095674729</v>
      </c>
      <c r="M9" s="4"/>
      <c r="N9" t="s">
        <v>250</v>
      </c>
      <c r="O9" s="5">
        <v>0.91965663391450159</v>
      </c>
      <c r="P9" s="71">
        <v>0.2583024356381769</v>
      </c>
    </row>
    <row r="10" spans="1:16" x14ac:dyDescent="0.25">
      <c r="A10" s="17"/>
      <c r="B10" s="55">
        <v>4</v>
      </c>
      <c r="C10" s="19" t="s">
        <v>252</v>
      </c>
      <c r="D10" s="20">
        <v>4.7026340000000015</v>
      </c>
      <c r="E10" s="21">
        <v>3.9781140000000006</v>
      </c>
      <c r="F10" s="21">
        <f t="shared" si="0"/>
        <v>0.81273595726608949</v>
      </c>
      <c r="G10" s="21">
        <v>0.24066957726608962</v>
      </c>
      <c r="H10" s="21">
        <v>0.19921962999999998</v>
      </c>
      <c r="I10" s="21">
        <v>0.37284674999999995</v>
      </c>
      <c r="J10" s="22">
        <f t="shared" si="1"/>
        <v>6.0498411374357193E-2</v>
      </c>
      <c r="K10" s="22">
        <f t="shared" si="2"/>
        <v>0.11057732565383735</v>
      </c>
      <c r="L10" s="23">
        <f t="shared" si="3"/>
        <v>0.20430182676164871</v>
      </c>
      <c r="M10" s="4"/>
      <c r="N10" t="s">
        <v>253</v>
      </c>
      <c r="O10" s="5">
        <v>0.60857312981436995</v>
      </c>
      <c r="P10" s="71">
        <v>0.23344096659965519</v>
      </c>
    </row>
    <row r="11" spans="1:16" x14ac:dyDescent="0.25">
      <c r="A11" s="17"/>
      <c r="B11" s="55">
        <v>5</v>
      </c>
      <c r="C11" s="19" t="s">
        <v>253</v>
      </c>
      <c r="D11" s="20">
        <v>2.8688039999999999</v>
      </c>
      <c r="E11" s="21">
        <v>2.6069680000000002</v>
      </c>
      <c r="F11" s="21">
        <f t="shared" si="0"/>
        <v>0.60857312981436995</v>
      </c>
      <c r="G11" s="21">
        <v>0.16221580981437</v>
      </c>
      <c r="H11" s="21">
        <v>0.14072174999999998</v>
      </c>
      <c r="I11" s="21">
        <v>0.30563557000000002</v>
      </c>
      <c r="J11" s="22">
        <f t="shared" si="1"/>
        <v>6.2223935934146483E-2</v>
      </c>
      <c r="K11" s="22">
        <f t="shared" si="2"/>
        <v>0.11620302198353412</v>
      </c>
      <c r="L11" s="23">
        <f t="shared" si="3"/>
        <v>0.23344096659965519</v>
      </c>
      <c r="M11" s="4"/>
      <c r="N11" t="s">
        <v>265</v>
      </c>
      <c r="O11" s="5">
        <v>2.752527996863665E-2</v>
      </c>
      <c r="P11" s="71">
        <v>0.21239133597719587</v>
      </c>
    </row>
    <row r="12" spans="1:16" x14ac:dyDescent="0.25">
      <c r="A12" s="17"/>
      <c r="B12" s="55">
        <v>6</v>
      </c>
      <c r="C12" s="19" t="s">
        <v>254</v>
      </c>
      <c r="D12" s="20">
        <v>3.6958199999999999</v>
      </c>
      <c r="E12" s="21">
        <v>3.399248</v>
      </c>
      <c r="F12" s="21">
        <f t="shared" si="0"/>
        <v>0.20134388943844214</v>
      </c>
      <c r="G12" s="21">
        <v>6.7490329438442132E-2</v>
      </c>
      <c r="H12" s="21">
        <v>6.6461290000000006E-2</v>
      </c>
      <c r="I12" s="21">
        <v>6.7392270000000004E-2</v>
      </c>
      <c r="J12" s="22">
        <f t="shared" si="1"/>
        <v>1.9854488239293554E-2</v>
      </c>
      <c r="K12" s="22">
        <f t="shared" si="2"/>
        <v>3.9406250864438878E-2</v>
      </c>
      <c r="L12" s="23">
        <f t="shared" si="3"/>
        <v>5.9231891712061648E-2</v>
      </c>
      <c r="M12" s="4"/>
      <c r="N12" t="s">
        <v>264</v>
      </c>
      <c r="O12" s="5">
        <v>0.51741145056856985</v>
      </c>
      <c r="P12" s="71">
        <v>0.2087061074706057</v>
      </c>
    </row>
    <row r="13" spans="1:16" x14ac:dyDescent="0.25">
      <c r="A13" s="17"/>
      <c r="B13" s="55">
        <v>7</v>
      </c>
      <c r="C13" s="19" t="s">
        <v>255</v>
      </c>
      <c r="D13" s="20">
        <v>0.673508</v>
      </c>
      <c r="E13" s="21">
        <v>0.6582070000000001</v>
      </c>
      <c r="F13" s="21">
        <f t="shared" si="0"/>
        <v>8.8672110134859011E-2</v>
      </c>
      <c r="G13" s="21">
        <v>2.6278260134859011E-2</v>
      </c>
      <c r="H13" s="21">
        <v>3.3821570000000002E-2</v>
      </c>
      <c r="I13" s="21">
        <v>2.8572280000000002E-2</v>
      </c>
      <c r="J13" s="22">
        <f t="shared" si="1"/>
        <v>3.9924005874837257E-2</v>
      </c>
      <c r="K13" s="22">
        <f t="shared" si="2"/>
        <v>9.1308403184498191E-2</v>
      </c>
      <c r="L13" s="23">
        <f t="shared" si="3"/>
        <v>0.13471766501246416</v>
      </c>
      <c r="M13" s="4"/>
      <c r="N13" t="s">
        <v>252</v>
      </c>
      <c r="O13" s="5">
        <v>0.81273595726608949</v>
      </c>
      <c r="P13" s="71">
        <v>0.20430182676164871</v>
      </c>
    </row>
    <row r="14" spans="1:16" x14ac:dyDescent="0.25">
      <c r="A14" s="17"/>
      <c r="B14" s="55">
        <v>8</v>
      </c>
      <c r="C14" s="19" t="s">
        <v>256</v>
      </c>
      <c r="D14" s="20">
        <v>4.7939909999999992</v>
      </c>
      <c r="E14" s="21">
        <v>3.9568419999999995</v>
      </c>
      <c r="F14" s="21">
        <f t="shared" si="0"/>
        <v>0.68203883932053433</v>
      </c>
      <c r="G14" s="21">
        <v>0.19949223932053428</v>
      </c>
      <c r="H14" s="21">
        <v>0.17323671000000002</v>
      </c>
      <c r="I14" s="21">
        <v>0.30930988999999998</v>
      </c>
      <c r="J14" s="22">
        <f t="shared" si="1"/>
        <v>5.0417034423040977E-2</v>
      </c>
      <c r="K14" s="22">
        <f t="shared" si="2"/>
        <v>9.4198593049844889E-2</v>
      </c>
      <c r="L14" s="23">
        <f t="shared" si="3"/>
        <v>0.17236949044731489</v>
      </c>
      <c r="M14" s="4"/>
      <c r="N14" t="s">
        <v>261</v>
      </c>
      <c r="O14" s="5">
        <v>1.3058728980853074</v>
      </c>
      <c r="P14" s="71">
        <v>0.19916985642746118</v>
      </c>
    </row>
    <row r="15" spans="1:16" x14ac:dyDescent="0.25">
      <c r="A15" s="17"/>
      <c r="B15" s="55">
        <v>9</v>
      </c>
      <c r="C15" s="19" t="s">
        <v>257</v>
      </c>
      <c r="D15" s="20">
        <v>2.4025090000000002</v>
      </c>
      <c r="E15" s="21">
        <v>2.0597779999999997</v>
      </c>
      <c r="F15" s="21">
        <f t="shared" si="0"/>
        <v>0.25744698008415601</v>
      </c>
      <c r="G15" s="21">
        <v>7.9689570084156003E-2</v>
      </c>
      <c r="H15" s="21">
        <v>7.3692459999999987E-2</v>
      </c>
      <c r="I15" s="21">
        <v>0.10406494999999999</v>
      </c>
      <c r="J15" s="22">
        <f t="shared" si="1"/>
        <v>3.8688426657705839E-2</v>
      </c>
      <c r="K15" s="22">
        <f t="shared" si="2"/>
        <v>7.44653210608891E-2</v>
      </c>
      <c r="L15" s="23">
        <f t="shared" si="3"/>
        <v>0.12498773172844649</v>
      </c>
      <c r="M15" s="4"/>
      <c r="N15" t="s">
        <v>260</v>
      </c>
      <c r="O15" s="5">
        <v>0.58499588789316259</v>
      </c>
      <c r="P15" s="71">
        <v>0.18146260755012678</v>
      </c>
    </row>
    <row r="16" spans="1:16" x14ac:dyDescent="0.25">
      <c r="A16" s="17"/>
      <c r="B16" s="55">
        <v>10</v>
      </c>
      <c r="C16" s="19" t="s">
        <v>258</v>
      </c>
      <c r="D16" s="20">
        <v>2.1889719999999997</v>
      </c>
      <c r="E16" s="21">
        <v>2.1699009999999999</v>
      </c>
      <c r="F16" s="21">
        <f t="shared" si="0"/>
        <v>0.56405118248066721</v>
      </c>
      <c r="G16" s="21">
        <v>0.16290213248066721</v>
      </c>
      <c r="H16" s="21">
        <v>0.12640180000000001</v>
      </c>
      <c r="I16" s="21">
        <v>0.27474725</v>
      </c>
      <c r="J16" s="22">
        <f t="shared" si="1"/>
        <v>7.5073532147626645E-2</v>
      </c>
      <c r="K16" s="22">
        <f t="shared" si="2"/>
        <v>0.13332586716198908</v>
      </c>
      <c r="L16" s="23">
        <f t="shared" si="3"/>
        <v>0.25994327966145331</v>
      </c>
      <c r="M16" s="4"/>
      <c r="N16" t="s">
        <v>267</v>
      </c>
      <c r="O16" s="5">
        <v>4.1376710045483676E-2</v>
      </c>
      <c r="P16" s="71">
        <v>0.1762856499632901</v>
      </c>
    </row>
    <row r="17" spans="1:16" x14ac:dyDescent="0.25">
      <c r="A17" s="17"/>
      <c r="B17" s="55">
        <v>11</v>
      </c>
      <c r="C17" s="19" t="s">
        <v>259</v>
      </c>
      <c r="D17" s="20">
        <v>2.6988920000000007</v>
      </c>
      <c r="E17" s="21">
        <v>3.4962669999999996</v>
      </c>
      <c r="F17" s="21">
        <f t="shared" si="0"/>
        <v>0.44069449761234902</v>
      </c>
      <c r="G17" s="21">
        <v>0.13214652761234902</v>
      </c>
      <c r="H17" s="21">
        <v>0.10938004000000001</v>
      </c>
      <c r="I17" s="21">
        <v>0.19916793000000002</v>
      </c>
      <c r="J17" s="22">
        <f t="shared" si="1"/>
        <v>3.7796463374321534E-2</v>
      </c>
      <c r="K17" s="22">
        <f t="shared" si="2"/>
        <v>6.908127085613E-2</v>
      </c>
      <c r="L17" s="23">
        <f t="shared" si="3"/>
        <v>0.12604715189439167</v>
      </c>
      <c r="M17" s="4"/>
      <c r="N17" t="s">
        <v>256</v>
      </c>
      <c r="O17" s="5">
        <v>0.68203883932053433</v>
      </c>
      <c r="P17" s="71">
        <v>0.17236949044731489</v>
      </c>
    </row>
    <row r="18" spans="1:16" x14ac:dyDescent="0.25">
      <c r="A18" s="17"/>
      <c r="B18" s="55">
        <v>12</v>
      </c>
      <c r="C18" s="19" t="s">
        <v>260</v>
      </c>
      <c r="D18" s="20">
        <v>4.3070010000000005</v>
      </c>
      <c r="E18" s="21">
        <v>3.223781999999999</v>
      </c>
      <c r="F18" s="21">
        <f t="shared" si="0"/>
        <v>0.58499588789316259</v>
      </c>
      <c r="G18" s="21">
        <v>0.15959375789316255</v>
      </c>
      <c r="H18" s="21">
        <v>0.14128472999999997</v>
      </c>
      <c r="I18" s="21">
        <v>0.28411740000000008</v>
      </c>
      <c r="J18" s="22">
        <f t="shared" si="1"/>
        <v>4.9505133378486076E-2</v>
      </c>
      <c r="K18" s="22">
        <f t="shared" si="2"/>
        <v>9.3330903855522063E-2</v>
      </c>
      <c r="L18" s="23">
        <f t="shared" si="3"/>
        <v>0.18146260755012678</v>
      </c>
      <c r="M18" s="4"/>
      <c r="N18" t="s">
        <v>263</v>
      </c>
      <c r="O18" s="5">
        <v>18.490535407650757</v>
      </c>
      <c r="P18" s="71">
        <v>0.16765503269015949</v>
      </c>
    </row>
    <row r="19" spans="1:16" x14ac:dyDescent="0.25">
      <c r="A19" s="17"/>
      <c r="B19" s="55">
        <v>13</v>
      </c>
      <c r="C19" s="19" t="s">
        <v>261</v>
      </c>
      <c r="D19" s="20">
        <v>6.8284260000000003</v>
      </c>
      <c r="E19" s="21">
        <v>6.5565790000000019</v>
      </c>
      <c r="F19" s="21">
        <f t="shared" si="0"/>
        <v>1.3058728980853074</v>
      </c>
      <c r="G19" s="21">
        <v>0.39724029808530759</v>
      </c>
      <c r="H19" s="21">
        <v>0.30751340000000005</v>
      </c>
      <c r="I19" s="21">
        <v>0.60111919999999985</v>
      </c>
      <c r="J19" s="22">
        <f t="shared" si="1"/>
        <v>6.058651898883663E-2</v>
      </c>
      <c r="K19" s="22">
        <f t="shared" si="2"/>
        <v>0.10748802051882657</v>
      </c>
      <c r="L19" s="23">
        <f t="shared" si="3"/>
        <v>0.19916985642746118</v>
      </c>
      <c r="M19" s="4"/>
      <c r="N19" t="s">
        <v>270</v>
      </c>
      <c r="O19" s="5">
        <v>0.57838990141352808</v>
      </c>
      <c r="P19" s="71">
        <v>0.15070855661558746</v>
      </c>
    </row>
    <row r="20" spans="1:16" x14ac:dyDescent="0.25">
      <c r="A20" s="17"/>
      <c r="B20" s="55">
        <v>14</v>
      </c>
      <c r="C20" s="19" t="s">
        <v>262</v>
      </c>
      <c r="D20" s="20">
        <v>0.32496799999999992</v>
      </c>
      <c r="E20" s="21">
        <v>0.360124</v>
      </c>
      <c r="F20" s="21">
        <f t="shared" si="0"/>
        <v>2.6305719954181746E-2</v>
      </c>
      <c r="G20" s="21">
        <v>8.4798999541817466E-3</v>
      </c>
      <c r="H20" s="21">
        <v>8.0313399999999997E-3</v>
      </c>
      <c r="I20" s="21">
        <v>9.7944800000000012E-3</v>
      </c>
      <c r="J20" s="22">
        <f t="shared" si="1"/>
        <v>2.3547166959663191E-2</v>
      </c>
      <c r="K20" s="22">
        <f t="shared" si="2"/>
        <v>4.5848763076556255E-2</v>
      </c>
      <c r="L20" s="23">
        <f t="shared" si="3"/>
        <v>7.3046283930484346E-2</v>
      </c>
      <c r="M20" s="4"/>
      <c r="N20" t="s">
        <v>251</v>
      </c>
      <c r="O20" s="5">
        <v>3.212289986647586E-2</v>
      </c>
      <c r="P20" s="71">
        <v>0.14507481095674729</v>
      </c>
    </row>
    <row r="21" spans="1:16" x14ac:dyDescent="0.25">
      <c r="A21" s="17"/>
      <c r="B21" s="55">
        <v>15</v>
      </c>
      <c r="C21" s="19" t="s">
        <v>263</v>
      </c>
      <c r="D21" s="20">
        <v>78.103516000000013</v>
      </c>
      <c r="E21" s="21">
        <v>110.28917600000001</v>
      </c>
      <c r="F21" s="21">
        <f t="shared" si="0"/>
        <v>18.490535407650757</v>
      </c>
      <c r="G21" s="21">
        <v>4.6566317576507572</v>
      </c>
      <c r="H21" s="21">
        <v>5.251543289999999</v>
      </c>
      <c r="I21" s="21">
        <v>8.5823603600000009</v>
      </c>
      <c r="J21" s="22">
        <f t="shared" si="1"/>
        <v>4.2222019662661696E-2</v>
      </c>
      <c r="K21" s="22">
        <f t="shared" si="2"/>
        <v>8.9838145564264213E-2</v>
      </c>
      <c r="L21" s="23">
        <f t="shared" si="3"/>
        <v>0.16765503269015949</v>
      </c>
      <c r="M21" s="4"/>
      <c r="N21" t="s">
        <v>273</v>
      </c>
      <c r="O21" s="5">
        <v>0.29606307095091411</v>
      </c>
      <c r="P21" s="71">
        <v>0.14283388192900165</v>
      </c>
    </row>
    <row r="22" spans="1:16" x14ac:dyDescent="0.25">
      <c r="A22" s="17"/>
      <c r="B22" s="55">
        <v>16</v>
      </c>
      <c r="C22" s="19" t="s">
        <v>264</v>
      </c>
      <c r="D22" s="20">
        <v>2.632752</v>
      </c>
      <c r="E22" s="21">
        <v>2.4791389999999995</v>
      </c>
      <c r="F22" s="21">
        <f t="shared" si="0"/>
        <v>0.51741145056856985</v>
      </c>
      <c r="G22" s="21">
        <v>0.17141557056856982</v>
      </c>
      <c r="H22" s="21">
        <v>0.14451441000000001</v>
      </c>
      <c r="I22" s="21">
        <v>0.20148147</v>
      </c>
      <c r="J22" s="22">
        <f t="shared" si="1"/>
        <v>6.9143186633976492E-2</v>
      </c>
      <c r="K22" s="22">
        <f t="shared" si="2"/>
        <v>0.1274353638777696</v>
      </c>
      <c r="L22" s="23">
        <f t="shared" si="3"/>
        <v>0.2087061074706057</v>
      </c>
      <c r="M22" s="4"/>
      <c r="N22" t="s">
        <v>255</v>
      </c>
      <c r="O22" s="5">
        <v>8.8672110134859011E-2</v>
      </c>
      <c r="P22" s="71">
        <v>0.13471766501246416</v>
      </c>
    </row>
    <row r="23" spans="1:16" x14ac:dyDescent="0.25">
      <c r="A23" s="17"/>
      <c r="B23" s="55">
        <v>17</v>
      </c>
      <c r="C23" s="19" t="s">
        <v>265</v>
      </c>
      <c r="D23" s="20">
        <v>0.12953699999999999</v>
      </c>
      <c r="E23" s="21">
        <v>0.12959699999999999</v>
      </c>
      <c r="F23" s="21">
        <f t="shared" si="0"/>
        <v>2.752527996863665E-2</v>
      </c>
      <c r="G23" s="21">
        <v>8.7308599686366506E-3</v>
      </c>
      <c r="H23" s="21">
        <v>9.5980800000000002E-3</v>
      </c>
      <c r="I23" s="21">
        <v>9.196339999999999E-3</v>
      </c>
      <c r="J23" s="22">
        <f t="shared" si="1"/>
        <v>6.7369306146258412E-2</v>
      </c>
      <c r="K23" s="22">
        <f t="shared" si="2"/>
        <v>0.14143027977990735</v>
      </c>
      <c r="L23" s="23">
        <f t="shared" si="3"/>
        <v>0.21239133597719587</v>
      </c>
      <c r="M23" s="4"/>
      <c r="N23" t="s">
        <v>269</v>
      </c>
      <c r="O23" s="5">
        <v>0.50278441954064679</v>
      </c>
      <c r="P23" s="71">
        <v>0.13041379117756224</v>
      </c>
    </row>
    <row r="24" spans="1:16" x14ac:dyDescent="0.25">
      <c r="A24" s="17"/>
      <c r="B24" s="55">
        <v>18</v>
      </c>
      <c r="C24" s="19" t="s">
        <v>266</v>
      </c>
      <c r="D24" s="20">
        <v>5.0767999999999987E-2</v>
      </c>
      <c r="E24" s="21">
        <v>5.2475999999999988E-2</v>
      </c>
      <c r="F24" s="21">
        <f t="shared" si="0"/>
        <v>3.2839999974535895E-3</v>
      </c>
      <c r="G24" s="21">
        <v>1.0799999745358946E-4</v>
      </c>
      <c r="H24" s="21">
        <v>1.6079999999999998E-3</v>
      </c>
      <c r="I24" s="21">
        <v>1.5680000000000002E-3</v>
      </c>
      <c r="J24" s="22">
        <f t="shared" si="1"/>
        <v>2.0580836468783725E-3</v>
      </c>
      <c r="K24" s="22">
        <f t="shared" si="2"/>
        <v>3.2700663111776614E-2</v>
      </c>
      <c r="L24" s="23">
        <f t="shared" si="3"/>
        <v>6.2580989356155012E-2</v>
      </c>
      <c r="M24" s="4"/>
      <c r="N24" t="s">
        <v>259</v>
      </c>
      <c r="O24" s="5">
        <v>0.44069449761234902</v>
      </c>
      <c r="P24" s="71">
        <v>0.12604715189439167</v>
      </c>
    </row>
    <row r="25" spans="1:16" x14ac:dyDescent="0.25">
      <c r="A25" s="17"/>
      <c r="B25" s="55">
        <v>19</v>
      </c>
      <c r="C25" s="19" t="s">
        <v>267</v>
      </c>
      <c r="D25" s="20">
        <v>0.229409</v>
      </c>
      <c r="E25" s="21">
        <v>0.23471400000000001</v>
      </c>
      <c r="F25" s="21">
        <f t="shared" si="0"/>
        <v>4.1376710045483676E-2</v>
      </c>
      <c r="G25" s="21">
        <v>1.143873004548368E-2</v>
      </c>
      <c r="H25" s="21">
        <v>1.4576939999999998E-2</v>
      </c>
      <c r="I25" s="21">
        <v>1.5361039999999999E-2</v>
      </c>
      <c r="J25" s="22">
        <f t="shared" si="1"/>
        <v>4.8734758239745733E-2</v>
      </c>
      <c r="K25" s="22">
        <f t="shared" si="2"/>
        <v>0.11083987340117622</v>
      </c>
      <c r="L25" s="23">
        <f t="shared" si="3"/>
        <v>0.1762856499632901</v>
      </c>
      <c r="M25" s="4"/>
      <c r="N25" t="s">
        <v>257</v>
      </c>
      <c r="O25" s="5">
        <v>0.25744698008415601</v>
      </c>
      <c r="P25" s="71">
        <v>0.12498773172844649</v>
      </c>
    </row>
    <row r="26" spans="1:16" x14ac:dyDescent="0.25">
      <c r="A26" s="17"/>
      <c r="B26" s="55">
        <v>20</v>
      </c>
      <c r="C26" s="19" t="s">
        <v>268</v>
      </c>
      <c r="D26" s="20">
        <v>3.7408529999999991</v>
      </c>
      <c r="E26" s="21">
        <v>4.4656229999999999</v>
      </c>
      <c r="F26" s="21">
        <f t="shared" si="0"/>
        <v>1.2871288948336754</v>
      </c>
      <c r="G26" s="21">
        <v>0.40861772483367531</v>
      </c>
      <c r="H26" s="21">
        <v>0.32176865000000004</v>
      </c>
      <c r="I26" s="21">
        <v>0.55674252000000002</v>
      </c>
      <c r="J26" s="22">
        <f t="shared" si="1"/>
        <v>9.1502960467929176E-2</v>
      </c>
      <c r="K26" s="22">
        <f t="shared" si="2"/>
        <v>0.16355755397033636</v>
      </c>
      <c r="L26" s="23">
        <f t="shared" si="3"/>
        <v>0.28823053241029872</v>
      </c>
      <c r="M26" s="4"/>
      <c r="N26" t="s">
        <v>262</v>
      </c>
      <c r="O26" s="5">
        <v>2.6305719954181746E-2</v>
      </c>
      <c r="P26" s="71">
        <v>7.3046283930484346E-2</v>
      </c>
    </row>
    <row r="27" spans="1:16" x14ac:dyDescent="0.25">
      <c r="A27" s="17"/>
      <c r="B27" s="55">
        <v>21</v>
      </c>
      <c r="C27" s="19" t="s">
        <v>269</v>
      </c>
      <c r="D27" s="20">
        <v>3.955711</v>
      </c>
      <c r="E27" s="21">
        <v>3.8553009999999994</v>
      </c>
      <c r="F27" s="21">
        <f t="shared" si="0"/>
        <v>0.50278441954064679</v>
      </c>
      <c r="G27" s="21">
        <v>0.17440308954064676</v>
      </c>
      <c r="H27" s="21">
        <v>0.13564121000000001</v>
      </c>
      <c r="I27" s="21">
        <v>0.19274011999999999</v>
      </c>
      <c r="J27" s="22">
        <f t="shared" si="1"/>
        <v>4.5237217415876683E-2</v>
      </c>
      <c r="K27" s="22">
        <f t="shared" si="2"/>
        <v>8.0420257598731421E-2</v>
      </c>
      <c r="L27" s="23">
        <f t="shared" si="3"/>
        <v>0.13041379117756224</v>
      </c>
      <c r="M27" s="4"/>
      <c r="N27" t="s">
        <v>266</v>
      </c>
      <c r="O27" s="5">
        <v>3.2839999974535895E-3</v>
      </c>
      <c r="P27" s="71">
        <v>6.2580989356155012E-2</v>
      </c>
    </row>
    <row r="28" spans="1:16" x14ac:dyDescent="0.25">
      <c r="A28" s="17"/>
      <c r="B28" s="55">
        <v>22</v>
      </c>
      <c r="C28" s="19" t="s">
        <v>270</v>
      </c>
      <c r="D28" s="20">
        <v>3.6166210000000008</v>
      </c>
      <c r="E28" s="21">
        <v>3.8378040000000007</v>
      </c>
      <c r="F28" s="21">
        <f t="shared" si="0"/>
        <v>0.57838990141352808</v>
      </c>
      <c r="G28" s="21">
        <v>0.15308833141352807</v>
      </c>
      <c r="H28" s="21">
        <v>0.13638234999999999</v>
      </c>
      <c r="I28" s="21">
        <v>0.28891922000000009</v>
      </c>
      <c r="J28" s="22">
        <f t="shared" si="1"/>
        <v>3.9889564817152737E-2</v>
      </c>
      <c r="K28" s="22">
        <f t="shared" si="2"/>
        <v>7.5426124266254349E-2</v>
      </c>
      <c r="L28" s="23">
        <f t="shared" si="3"/>
        <v>0.15070855661558746</v>
      </c>
      <c r="M28" s="4"/>
      <c r="N28" t="s">
        <v>249</v>
      </c>
      <c r="O28" s="5">
        <v>0.24324701979536983</v>
      </c>
      <c r="P28" s="71">
        <v>6.2219900174619397E-2</v>
      </c>
    </row>
    <row r="29" spans="1:16" x14ac:dyDescent="0.25">
      <c r="A29" s="17"/>
      <c r="B29" s="55">
        <v>23</v>
      </c>
      <c r="C29" s="19" t="s">
        <v>271</v>
      </c>
      <c r="D29" s="20">
        <v>0.13364300000000001</v>
      </c>
      <c r="E29" s="21">
        <v>0.13381300000000002</v>
      </c>
      <c r="F29" s="21">
        <f t="shared" si="0"/>
        <v>1.8199999998796848E-3</v>
      </c>
      <c r="G29" s="21">
        <v>5.8799999987968476E-4</v>
      </c>
      <c r="H29" s="21">
        <v>4.5600000000000003E-4</v>
      </c>
      <c r="I29" s="21">
        <v>7.7600000000000011E-4</v>
      </c>
      <c r="J29" s="22">
        <f t="shared" si="1"/>
        <v>4.3941918937598339E-3</v>
      </c>
      <c r="K29" s="22">
        <f t="shared" si="2"/>
        <v>7.8019325467606638E-3</v>
      </c>
      <c r="L29" s="23">
        <f t="shared" si="3"/>
        <v>1.3601070149235759E-2</v>
      </c>
      <c r="M29" s="4"/>
      <c r="N29" t="s">
        <v>254</v>
      </c>
      <c r="O29" s="5">
        <v>0.20134388943844214</v>
      </c>
      <c r="P29" s="71">
        <v>5.9231891712061648E-2</v>
      </c>
    </row>
    <row r="30" spans="1:16" x14ac:dyDescent="0.25">
      <c r="A30" s="17"/>
      <c r="B30" s="55">
        <v>24</v>
      </c>
      <c r="C30" s="19" t="s">
        <v>272</v>
      </c>
      <c r="D30" s="20">
        <v>0.143155</v>
      </c>
      <c r="E30" s="21">
        <v>0.143209</v>
      </c>
      <c r="F30" s="21">
        <f t="shared" si="0"/>
        <v>7.0491399665536542E-3</v>
      </c>
      <c r="G30" s="21">
        <v>1.5430099665536545E-3</v>
      </c>
      <c r="H30" s="21">
        <v>1.5580099999999999E-3</v>
      </c>
      <c r="I30" s="21">
        <v>3.9481200000000003E-3</v>
      </c>
      <c r="J30" s="22">
        <f t="shared" si="1"/>
        <v>1.077453209332971E-2</v>
      </c>
      <c r="K30" s="22">
        <f t="shared" si="2"/>
        <v>2.1653806440612353E-2</v>
      </c>
      <c r="L30" s="23">
        <f t="shared" si="3"/>
        <v>4.9222744147041413E-2</v>
      </c>
      <c r="M30" s="4"/>
      <c r="N30" t="s">
        <v>272</v>
      </c>
      <c r="O30" s="5">
        <v>7.0491399665536542E-3</v>
      </c>
      <c r="P30" s="71">
        <v>4.9222744147041413E-2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1.74858</v>
      </c>
      <c r="E31" s="28">
        <v>2.0727790000000001</v>
      </c>
      <c r="F31" s="28">
        <f t="shared" si="0"/>
        <v>0.29606307095091411</v>
      </c>
      <c r="G31" s="28">
        <v>9.7704020950914128E-2</v>
      </c>
      <c r="H31" s="28">
        <v>7.5632779999999997E-2</v>
      </c>
      <c r="I31" s="28">
        <v>0.12272626999999998</v>
      </c>
      <c r="J31" s="29">
        <f t="shared" si="1"/>
        <v>4.7136728493927291E-2</v>
      </c>
      <c r="K31" s="29">
        <f t="shared" si="2"/>
        <v>8.3625317002398294E-2</v>
      </c>
      <c r="L31" s="30">
        <f t="shared" si="3"/>
        <v>0.14283388192900165</v>
      </c>
      <c r="M31" s="4"/>
      <c r="N31" t="s">
        <v>271</v>
      </c>
      <c r="O31" s="5">
        <v>1.8199999998796848E-3</v>
      </c>
      <c r="P31" s="71">
        <v>1.3601070149235759E-2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9"/>
  <sheetViews>
    <sheetView topLeftCell="A22" workbookViewId="0">
      <selection activeCell="A29" sqref="A29:D2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79</v>
      </c>
      <c r="B1" s="49" t="s">
        <v>47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1209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134.33611800000006</v>
      </c>
      <c r="E6" s="14">
        <v>167.85072400000001</v>
      </c>
      <c r="F6" s="14">
        <v>28.52112592059656</v>
      </c>
      <c r="G6" s="14">
        <v>7.662463920596565</v>
      </c>
      <c r="H6" s="14">
        <v>7.7866219399999999</v>
      </c>
      <c r="I6" s="14">
        <v>13.072040060000003</v>
      </c>
      <c r="J6" s="15">
        <v>4.5650466902940286E-2</v>
      </c>
      <c r="K6" s="15">
        <v>9.2040626888190036E-2</v>
      </c>
      <c r="L6" s="16">
        <v>0.16991958831584525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134.336118</v>
      </c>
      <c r="E7" s="38">
        <f ca="1">SUM(E8:OFFSET(E6,MATCH("PROYECTOS",$A$8:$A$50,0),0))</f>
        <v>167.85072399999993</v>
      </c>
      <c r="F7" s="38">
        <f ca="1">SUM(F8:OFFSET(F6,MATCH("PROYECTOS",$A$8:$A$50,0),0))</f>
        <v>28.521125920596564</v>
      </c>
      <c r="G7" s="38">
        <f ca="1">SUM(G8:OFFSET(G6,MATCH("PROYECTOS",$A$8:$A$50,0),0))</f>
        <v>7.662463920596565</v>
      </c>
      <c r="H7" s="38">
        <f ca="1">SUM(H8:OFFSET(H6,MATCH("PROYECTOS",$A$8:$A$50,0),0))</f>
        <v>7.786621939999999</v>
      </c>
      <c r="I7" s="38">
        <f ca="1">SUM(I8:OFFSET(I6,MATCH("PROYECTOS",$A$8:$A$50,0),0))</f>
        <v>13.072040060000001</v>
      </c>
      <c r="J7" s="39">
        <f ca="1">IFERROR(G7/E7,0)</f>
        <v>4.5650466902940307E-2</v>
      </c>
      <c r="K7" s="39">
        <f ca="1">IFERROR(SUM(G7,H7)/E7,0)</f>
        <v>9.2040626888190077E-2</v>
      </c>
      <c r="L7" s="40">
        <f ca="1">IFERROR(SUM(G7,H7,I7)/E7,0)</f>
        <v>0.16991958831584533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18.5</v>
      </c>
      <c r="E8" s="21">
        <v>33.075376999999989</v>
      </c>
      <c r="F8" s="21">
        <f t="shared" ref="F8:F16" si="0">SUM(G8,H8,I8)</f>
        <v>2.671476461669346</v>
      </c>
      <c r="G8" s="21">
        <v>0.67453841166934581</v>
      </c>
      <c r="H8" s="21">
        <v>0.75334867000000016</v>
      </c>
      <c r="I8" s="21">
        <v>1.24358938</v>
      </c>
      <c r="J8" s="22">
        <f t="shared" ref="J8:J17" si="1">IFERROR(G8/E8,0)</f>
        <v>2.0393975000476822E-2</v>
      </c>
      <c r="K8" s="22">
        <f t="shared" ref="K8:K17" si="2">IFERROR(SUM(G8,H8)/E8,0)</f>
        <v>4.3170697091958969E-2</v>
      </c>
      <c r="L8" s="23">
        <f t="shared" ref="L8:L17" si="3">IFERROR(SUM(G8,H8,I8)/E8,0)</f>
        <v>8.0769342755166382E-2</v>
      </c>
      <c r="M8" s="4"/>
    </row>
    <row r="9" spans="1:13" ht="25.5" x14ac:dyDescent="0.25">
      <c r="A9" s="17"/>
      <c r="B9" s="19">
        <v>3000216</v>
      </c>
      <c r="C9" s="19" t="s">
        <v>1211</v>
      </c>
      <c r="D9" s="20">
        <v>20.225617</v>
      </c>
      <c r="E9" s="21">
        <v>14.544394999999998</v>
      </c>
      <c r="F9" s="21">
        <f t="shared" si="0"/>
        <v>3.7767938095947748</v>
      </c>
      <c r="G9" s="21">
        <v>1.1603966695947747</v>
      </c>
      <c r="H9" s="21">
        <v>1.1188507599999997</v>
      </c>
      <c r="I9" s="21">
        <v>1.4975463800000002</v>
      </c>
      <c r="J9" s="22">
        <f t="shared" si="1"/>
        <v>7.9783082733573651E-2</v>
      </c>
      <c r="K9" s="22">
        <f t="shared" si="2"/>
        <v>0.15670967610510955</v>
      </c>
      <c r="L9" s="23">
        <f t="shared" si="3"/>
        <v>0.259673490000428</v>
      </c>
      <c r="M9" s="4"/>
    </row>
    <row r="10" spans="1:13" ht="25.5" x14ac:dyDescent="0.25">
      <c r="A10" s="17"/>
      <c r="B10" s="19">
        <v>3000217</v>
      </c>
      <c r="C10" s="19" t="s">
        <v>1212</v>
      </c>
      <c r="D10" s="20">
        <v>71.331021000000007</v>
      </c>
      <c r="E10" s="21">
        <v>73.280462999999969</v>
      </c>
      <c r="F10" s="21">
        <f t="shared" si="0"/>
        <v>18.078698850024427</v>
      </c>
      <c r="G10" s="21">
        <v>4.6894222200244258</v>
      </c>
      <c r="H10" s="21">
        <v>4.6254049099999994</v>
      </c>
      <c r="I10" s="21">
        <v>8.7638717200000009</v>
      </c>
      <c r="J10" s="22">
        <f t="shared" si="1"/>
        <v>6.3992802829649531E-2</v>
      </c>
      <c r="K10" s="22">
        <f t="shared" si="2"/>
        <v>0.12711201251586565</v>
      </c>
      <c r="L10" s="23">
        <f t="shared" si="3"/>
        <v>0.24670557621919548</v>
      </c>
      <c r="M10" s="4"/>
    </row>
    <row r="11" spans="1:13" ht="25.5" x14ac:dyDescent="0.25">
      <c r="A11" s="17"/>
      <c r="B11" s="19">
        <v>3000221</v>
      </c>
      <c r="C11" s="19" t="s">
        <v>1213</v>
      </c>
      <c r="D11" s="20">
        <v>4.6409849999999997</v>
      </c>
      <c r="E11" s="21">
        <v>4.0368180000000002</v>
      </c>
      <c r="F11" s="21">
        <f t="shared" si="0"/>
        <v>0.73277012226960636</v>
      </c>
      <c r="G11" s="21">
        <v>0.12512836226960644</v>
      </c>
      <c r="H11" s="21">
        <v>0.17056953999999999</v>
      </c>
      <c r="I11" s="21">
        <v>0.43707221999999996</v>
      </c>
      <c r="J11" s="22">
        <f t="shared" si="1"/>
        <v>3.099678069945349E-2</v>
      </c>
      <c r="K11" s="22">
        <f t="shared" si="2"/>
        <v>7.3250243699271661E-2</v>
      </c>
      <c r="L11" s="23">
        <f t="shared" si="3"/>
        <v>0.18152171395133651</v>
      </c>
      <c r="M11" s="4"/>
    </row>
    <row r="12" spans="1:13" ht="25.5" x14ac:dyDescent="0.25">
      <c r="A12" s="17"/>
      <c r="B12" s="19">
        <v>3000464</v>
      </c>
      <c r="C12" s="19" t="s">
        <v>1214</v>
      </c>
      <c r="D12" s="20">
        <v>1.5469959999999998</v>
      </c>
      <c r="E12" s="21">
        <v>4.4894819999999998</v>
      </c>
      <c r="F12" s="21">
        <f t="shared" si="0"/>
        <v>7.0429419984884403E-2</v>
      </c>
      <c r="G12" s="21">
        <v>2.7938499984884402E-2</v>
      </c>
      <c r="H12" s="21">
        <v>3.0000000000000001E-3</v>
      </c>
      <c r="I12" s="21">
        <v>3.9490919999999999E-2</v>
      </c>
      <c r="J12" s="22">
        <f t="shared" si="1"/>
        <v>6.2231010136323973E-3</v>
      </c>
      <c r="K12" s="22">
        <f t="shared" si="2"/>
        <v>6.8913295531387369E-3</v>
      </c>
      <c r="L12" s="23">
        <f t="shared" si="3"/>
        <v>1.5687649484925969E-2</v>
      </c>
      <c r="M12" s="4"/>
    </row>
    <row r="13" spans="1:13" ht="38.25" x14ac:dyDescent="0.25">
      <c r="A13" s="17"/>
      <c r="B13" s="19">
        <v>3000465</v>
      </c>
      <c r="C13" s="19" t="s">
        <v>1215</v>
      </c>
      <c r="D13" s="20">
        <v>10.583333999999999</v>
      </c>
      <c r="E13" s="21">
        <v>20.483656000000003</v>
      </c>
      <c r="F13" s="21">
        <f t="shared" si="0"/>
        <v>2.5072395767164202</v>
      </c>
      <c r="G13" s="21">
        <v>0.84048697671642003</v>
      </c>
      <c r="H13" s="21">
        <v>0.94617721999999993</v>
      </c>
      <c r="I13" s="21">
        <v>0.72057537999999999</v>
      </c>
      <c r="J13" s="22">
        <f t="shared" si="1"/>
        <v>4.1032078292879935E-2</v>
      </c>
      <c r="K13" s="22">
        <f t="shared" si="2"/>
        <v>8.7223891902715983E-2</v>
      </c>
      <c r="L13" s="23">
        <f t="shared" si="3"/>
        <v>0.12240195679503794</v>
      </c>
      <c r="M13" s="4"/>
    </row>
    <row r="14" spans="1:13" ht="38.25" x14ac:dyDescent="0.25">
      <c r="A14" s="17"/>
      <c r="B14" s="19">
        <v>3000466</v>
      </c>
      <c r="C14" s="19" t="s">
        <v>1216</v>
      </c>
      <c r="D14" s="20">
        <v>2.3951029999999993</v>
      </c>
      <c r="E14" s="21">
        <v>5.9633949999999993</v>
      </c>
      <c r="F14" s="21">
        <f t="shared" si="0"/>
        <v>0.36227169992497033</v>
      </c>
      <c r="G14" s="21">
        <v>6.5105269924970344E-2</v>
      </c>
      <c r="H14" s="21">
        <v>8.9056319999999994E-2</v>
      </c>
      <c r="I14" s="21">
        <v>0.20811010999999999</v>
      </c>
      <c r="J14" s="22">
        <f t="shared" si="1"/>
        <v>1.0917484071568352E-2</v>
      </c>
      <c r="K14" s="22">
        <f t="shared" si="2"/>
        <v>2.5851312872108984E-2</v>
      </c>
      <c r="L14" s="23">
        <f t="shared" si="3"/>
        <v>6.0749237628057569E-2</v>
      </c>
      <c r="M14" s="4"/>
    </row>
    <row r="15" spans="1:13" ht="38.25" x14ac:dyDescent="0.25">
      <c r="A15" s="17"/>
      <c r="B15" s="19">
        <v>3000467</v>
      </c>
      <c r="C15" s="19" t="s">
        <v>1217</v>
      </c>
      <c r="D15" s="20">
        <v>2.8883470000000004</v>
      </c>
      <c r="E15" s="21">
        <v>6.2739320000000003</v>
      </c>
      <c r="F15" s="21">
        <f t="shared" si="0"/>
        <v>0.14822396045657368</v>
      </c>
      <c r="G15" s="21">
        <v>2.7760510456573684E-2</v>
      </c>
      <c r="H15" s="21">
        <v>2.8140479999999995E-2</v>
      </c>
      <c r="I15" s="21">
        <v>9.2322970000000004E-2</v>
      </c>
      <c r="J15" s="22">
        <f t="shared" si="1"/>
        <v>4.4247388171522548E-3</v>
      </c>
      <c r="K15" s="22">
        <f t="shared" si="2"/>
        <v>8.9100408574038868E-3</v>
      </c>
      <c r="L15" s="23">
        <f t="shared" si="3"/>
        <v>2.3625369298961748E-2</v>
      </c>
      <c r="M15" s="4"/>
    </row>
    <row r="16" spans="1:13" ht="38.25" x14ac:dyDescent="0.25">
      <c r="A16" s="17"/>
      <c r="B16" s="19">
        <v>3000468</v>
      </c>
      <c r="C16" s="19" t="s">
        <v>1218</v>
      </c>
      <c r="D16" s="20">
        <v>2.2247149999999998</v>
      </c>
      <c r="E16" s="21">
        <v>5.7032059999999998</v>
      </c>
      <c r="F16" s="21">
        <f t="shared" si="0"/>
        <v>0.1732220199555638</v>
      </c>
      <c r="G16" s="21">
        <v>5.1686999955563806E-2</v>
      </c>
      <c r="H16" s="21">
        <v>5.2074040000000009E-2</v>
      </c>
      <c r="I16" s="21">
        <v>6.9460979999999992E-2</v>
      </c>
      <c r="J16" s="22">
        <f t="shared" si="1"/>
        <v>9.0627973030544245E-3</v>
      </c>
      <c r="K16" s="22">
        <f t="shared" si="2"/>
        <v>1.8193458197996674E-2</v>
      </c>
      <c r="L16" s="23">
        <f t="shared" si="3"/>
        <v>3.0372744725609385E-2</v>
      </c>
      <c r="M16" s="4"/>
    </row>
    <row r="17" spans="1:13" ht="15.75" thickBot="1" x14ac:dyDescent="0.3">
      <c r="A17" s="41" t="s">
        <v>293</v>
      </c>
      <c r="B17" s="43"/>
      <c r="C17" s="43"/>
      <c r="D17" s="44">
        <f ca="1">OFFSET(D17,-MATCH("PROYECTOS",$A$8:$A$50,0)-1,0)-(OFFSET(D17,-MATCH("PROYECTOS",$A$8:$A$50,0),0))</f>
        <v>0</v>
      </c>
      <c r="E17" s="45">
        <f t="shared" ref="E17:I17" ca="1" si="4">OFFSET(E17,-MATCH("PROYECTOS",$A$8:$A$50,0)-1,0)-(OFFSET(E17,-MATCH("PROYECTOS",$A$8:$A$50,0),0))</f>
        <v>0</v>
      </c>
      <c r="F17" s="45">
        <f t="shared" ca="1" si="4"/>
        <v>0</v>
      </c>
      <c r="G17" s="45">
        <f t="shared" ca="1" si="4"/>
        <v>0</v>
      </c>
      <c r="H17" s="45">
        <f t="shared" ca="1" si="4"/>
        <v>0</v>
      </c>
      <c r="I17" s="45">
        <f t="shared" ca="1" si="4"/>
        <v>0</v>
      </c>
      <c r="J17" s="46">
        <f t="shared" ca="1" si="1"/>
        <v>0</v>
      </c>
      <c r="K17" s="46">
        <f t="shared" ca="1" si="2"/>
        <v>0</v>
      </c>
      <c r="L17" s="47">
        <f t="shared" ca="1" si="3"/>
        <v>0</v>
      </c>
      <c r="M17" s="4"/>
    </row>
    <row r="18" spans="1:13" ht="15.75" thickBot="1" x14ac:dyDescent="0.3"/>
    <row r="19" spans="1:13" ht="15.75" thickBot="1" x14ac:dyDescent="0.3">
      <c r="A19" s="87" t="s">
        <v>315</v>
      </c>
      <c r="B19" s="88"/>
      <c r="C19" s="88"/>
      <c r="D19" s="89"/>
    </row>
    <row r="20" spans="1:13" ht="15.75" thickBot="1" x14ac:dyDescent="0.3">
      <c r="A20" s="1" t="s">
        <v>1229</v>
      </c>
    </row>
    <row r="21" spans="1:13" ht="45" customHeight="1" x14ac:dyDescent="0.25">
      <c r="A21" s="80" t="s">
        <v>317</v>
      </c>
      <c r="B21" s="81"/>
      <c r="C21" s="81"/>
      <c r="D21" s="92" t="s">
        <v>318</v>
      </c>
    </row>
    <row r="22" spans="1:13" ht="15.75" thickBot="1" x14ac:dyDescent="0.3">
      <c r="A22" s="90"/>
      <c r="B22" s="91"/>
      <c r="C22" s="91"/>
      <c r="D22" s="93"/>
    </row>
    <row r="23" spans="1:13" x14ac:dyDescent="0.25">
      <c r="A23" s="17"/>
      <c r="B23" s="19">
        <v>3000001</v>
      </c>
      <c r="C23" s="19" t="s">
        <v>275</v>
      </c>
      <c r="D23" s="23">
        <v>8.0769342755166382E-2</v>
      </c>
    </row>
    <row r="24" spans="1:13" ht="25.5" x14ac:dyDescent="0.25">
      <c r="A24" s="17"/>
      <c r="B24" s="19">
        <v>3000221</v>
      </c>
      <c r="C24" s="19" t="s">
        <v>1213</v>
      </c>
      <c r="D24" s="23">
        <v>0.18152171395133651</v>
      </c>
    </row>
    <row r="25" spans="1:13" ht="25.5" x14ac:dyDescent="0.25">
      <c r="A25" s="17"/>
      <c r="B25" s="19">
        <v>3000464</v>
      </c>
      <c r="C25" s="19" t="s">
        <v>1214</v>
      </c>
      <c r="D25" s="23">
        <v>1.5687649484925969E-2</v>
      </c>
    </row>
    <row r="26" spans="1:13" ht="38.25" x14ac:dyDescent="0.25">
      <c r="A26" s="17"/>
      <c r="B26" s="19">
        <v>3000465</v>
      </c>
      <c r="C26" s="19" t="s">
        <v>1215</v>
      </c>
      <c r="D26" s="23">
        <v>0.12240195679503794</v>
      </c>
    </row>
    <row r="27" spans="1:13" ht="38.25" x14ac:dyDescent="0.25">
      <c r="A27" s="17"/>
      <c r="B27" s="19">
        <v>3000466</v>
      </c>
      <c r="C27" s="19" t="s">
        <v>1216</v>
      </c>
      <c r="D27" s="23">
        <v>6.0749237628057569E-2</v>
      </c>
    </row>
    <row r="28" spans="1:13" ht="38.25" x14ac:dyDescent="0.25">
      <c r="A28" s="17"/>
      <c r="B28" s="19">
        <v>3000467</v>
      </c>
      <c r="C28" s="19" t="s">
        <v>1217</v>
      </c>
      <c r="D28" s="23">
        <v>2.3625369298961748E-2</v>
      </c>
    </row>
    <row r="29" spans="1:13" ht="39" thickBot="1" x14ac:dyDescent="0.3">
      <c r="A29" s="24"/>
      <c r="B29" s="26">
        <v>3000468</v>
      </c>
      <c r="C29" s="26" t="s">
        <v>1218</v>
      </c>
      <c r="D29" s="30">
        <v>3.0372744725609385E-2</v>
      </c>
    </row>
  </sheetData>
  <mergeCells count="10">
    <mergeCell ref="A19:D19"/>
    <mergeCell ref="A21:C22"/>
    <mergeCell ref="D21:D22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workbookViewId="0">
      <selection activeCell="D4" sqref="D4:E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79</v>
      </c>
      <c r="B1" s="49" t="s">
        <v>47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1210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134.33611800000006</v>
      </c>
      <c r="I6" s="14">
        <v>167.85072400000001</v>
      </c>
      <c r="J6" s="14">
        <v>28.52112592059656</v>
      </c>
      <c r="K6" s="14">
        <v>7.662463920596565</v>
      </c>
      <c r="L6" s="14">
        <v>7.7866219399999999</v>
      </c>
      <c r="M6" s="14">
        <v>13.072040060000003</v>
      </c>
      <c r="N6" s="15">
        <v>4.5650466902940286E-2</v>
      </c>
      <c r="O6" s="15">
        <v>9.2040626888190036E-2</v>
      </c>
      <c r="P6" s="16">
        <v>0.16991958831584525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SUM(H8:OFFSET(H6,MATCH("PROYECTOS",$A$8:$A$17,0),0))</f>
        <v>134.336118</v>
      </c>
      <c r="I7" s="38">
        <f ca="1">SUM(I8:OFFSET(I6,MATCH("PROYECTOS",$A$8:$A$17,0),0))</f>
        <v>167.85072399999999</v>
      </c>
      <c r="J7" s="38">
        <f ca="1">SUM(J8:OFFSET(J6,MATCH("PROYECTOS",$A$8:$A$17,0),0))</f>
        <v>28.521125920596564</v>
      </c>
      <c r="K7" s="38">
        <f ca="1">SUM(K8:OFFSET(K6,MATCH("PROYECTOS",$A$8:$A$17,0),0))</f>
        <v>7.662463920596565</v>
      </c>
      <c r="L7" s="38">
        <f ca="1">SUM(L8:OFFSET(L6,MATCH("PROYECTOS",$A$8:$A$17,0),0))</f>
        <v>7.7866219400000007</v>
      </c>
      <c r="M7" s="38">
        <f ca="1">SUM(M8:OFFSET(M6,MATCH("PROYECTOS",$A$8:$A$17,0),0))</f>
        <v>13.072040059999999</v>
      </c>
      <c r="N7" s="39">
        <f ca="1">IFERROR(K7/I7,0)</f>
        <v>4.5650466902940293E-2</v>
      </c>
      <c r="O7" s="39">
        <f ca="1">IFERROR(SUM(K7,L7)/I7,0)</f>
        <v>9.204062688819005E-2</v>
      </c>
      <c r="P7" s="40">
        <f ca="1">IFERROR(SUM(K7,L7,M7)/I7,0)</f>
        <v>0.16991958831584525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60</v>
      </c>
      <c r="G8" s="19" t="s">
        <v>309</v>
      </c>
      <c r="H8" s="20">
        <v>18.5</v>
      </c>
      <c r="I8" s="21">
        <v>33.075376999999989</v>
      </c>
      <c r="J8" s="21">
        <f t="shared" ref="J8:J16" si="0">SUM(K8,L8,M8)</f>
        <v>2.671476461669346</v>
      </c>
      <c r="K8" s="21">
        <v>0.67453841166934581</v>
      </c>
      <c r="L8" s="21">
        <v>0.75334867000000016</v>
      </c>
      <c r="M8" s="21">
        <v>1.24358938</v>
      </c>
      <c r="N8" s="22">
        <f t="shared" ref="N8:N17" si="1">IFERROR(K8/I8,0)</f>
        <v>2.0393975000476822E-2</v>
      </c>
      <c r="O8" s="22">
        <f t="shared" ref="O8:O17" si="2">IFERROR(SUM(K8,L8)/I8,0)</f>
        <v>4.3170697091958969E-2</v>
      </c>
      <c r="P8" s="23">
        <f t="shared" ref="P8:P17" si="3">IFERROR(SUM(K8,L8,M8)/I8,0)</f>
        <v>8.0769342755166382E-2</v>
      </c>
      <c r="Q8" s="70">
        <v>9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5001693</v>
      </c>
      <c r="C9" s="19" t="s">
        <v>1219</v>
      </c>
      <c r="D9" s="68">
        <v>3000216</v>
      </c>
      <c r="E9" s="19" t="s">
        <v>1211</v>
      </c>
      <c r="F9" s="69">
        <v>231</v>
      </c>
      <c r="G9" s="19" t="s">
        <v>1226</v>
      </c>
      <c r="H9" s="20">
        <v>9.7050070000000019</v>
      </c>
      <c r="I9" s="21">
        <v>6.4085710000000002</v>
      </c>
      <c r="J9" s="21">
        <f t="shared" si="0"/>
        <v>1.4472264373794341</v>
      </c>
      <c r="K9" s="21">
        <v>0.48832771737943403</v>
      </c>
      <c r="L9" s="21">
        <v>0.43482286000000003</v>
      </c>
      <c r="M9" s="21">
        <v>0.52407585999999995</v>
      </c>
      <c r="N9" s="22">
        <f t="shared" si="1"/>
        <v>7.6199158498740829E-2</v>
      </c>
      <c r="O9" s="22">
        <f t="shared" si="2"/>
        <v>0.14404936410619998</v>
      </c>
      <c r="P9" s="23">
        <f t="shared" si="3"/>
        <v>0.22582669949032852</v>
      </c>
      <c r="Q9" s="70">
        <v>1</v>
      </c>
      <c r="R9" s="21">
        <v>0</v>
      </c>
      <c r="S9" s="23">
        <f t="shared" ref="S9:S16" si="4">IFERROR(R9/Q9,0)</f>
        <v>0</v>
      </c>
    </row>
    <row r="10" spans="1:19" ht="25.5" x14ac:dyDescent="0.25">
      <c r="A10" s="17"/>
      <c r="B10" s="19">
        <v>5001694</v>
      </c>
      <c r="C10" s="19" t="s">
        <v>1220</v>
      </c>
      <c r="D10" s="68">
        <v>3000216</v>
      </c>
      <c r="E10" s="19" t="s">
        <v>1211</v>
      </c>
      <c r="F10" s="69">
        <v>6</v>
      </c>
      <c r="G10" s="19" t="s">
        <v>634</v>
      </c>
      <c r="H10" s="20">
        <v>2.4666620000000004</v>
      </c>
      <c r="I10" s="21">
        <v>2.1869649999999998</v>
      </c>
      <c r="J10" s="21">
        <f t="shared" si="0"/>
        <v>0.70050713802839626</v>
      </c>
      <c r="K10" s="21">
        <v>0.18688713802839629</v>
      </c>
      <c r="L10" s="21">
        <v>0.18795024999999999</v>
      </c>
      <c r="M10" s="21">
        <v>0.32566974999999998</v>
      </c>
      <c r="N10" s="22">
        <f t="shared" si="1"/>
        <v>8.5455020097896545E-2</v>
      </c>
      <c r="O10" s="22">
        <f t="shared" si="2"/>
        <v>0.17139615312928935</v>
      </c>
      <c r="P10" s="23">
        <f t="shared" si="3"/>
        <v>0.32031017324392314</v>
      </c>
      <c r="Q10" s="70">
        <v>0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5001695</v>
      </c>
      <c r="C11" s="19" t="s">
        <v>1221</v>
      </c>
      <c r="D11" s="68">
        <v>3000217</v>
      </c>
      <c r="E11" s="19" t="s">
        <v>1212</v>
      </c>
      <c r="F11" s="69">
        <v>232</v>
      </c>
      <c r="G11" s="19" t="s">
        <v>1227</v>
      </c>
      <c r="H11" s="20">
        <v>71.331021000000007</v>
      </c>
      <c r="I11" s="21">
        <v>73.280462999999983</v>
      </c>
      <c r="J11" s="21">
        <f t="shared" si="0"/>
        <v>18.078698850024427</v>
      </c>
      <c r="K11" s="21">
        <v>4.6894222200244258</v>
      </c>
      <c r="L11" s="21">
        <v>4.6254049100000003</v>
      </c>
      <c r="M11" s="21">
        <v>8.7638717200000009</v>
      </c>
      <c r="N11" s="22">
        <f t="shared" si="1"/>
        <v>6.3992802829649517E-2</v>
      </c>
      <c r="O11" s="22">
        <f t="shared" si="2"/>
        <v>0.12711201251586562</v>
      </c>
      <c r="P11" s="23">
        <f t="shared" si="3"/>
        <v>0.24670557621919545</v>
      </c>
      <c r="Q11" s="70">
        <v>0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5001699</v>
      </c>
      <c r="C12" s="19" t="s">
        <v>1222</v>
      </c>
      <c r="D12" s="68">
        <v>3000221</v>
      </c>
      <c r="E12" s="19" t="s">
        <v>1213</v>
      </c>
      <c r="F12" s="69">
        <v>18</v>
      </c>
      <c r="G12" s="19" t="s">
        <v>711</v>
      </c>
      <c r="H12" s="20">
        <v>4.6409849999999997</v>
      </c>
      <c r="I12" s="21">
        <v>4.0368180000000002</v>
      </c>
      <c r="J12" s="21">
        <f t="shared" si="0"/>
        <v>0.73277012226960636</v>
      </c>
      <c r="K12" s="21">
        <v>0.12512836226960644</v>
      </c>
      <c r="L12" s="21">
        <v>0.17056953999999999</v>
      </c>
      <c r="M12" s="21">
        <v>0.43707221999999996</v>
      </c>
      <c r="N12" s="22">
        <f t="shared" si="1"/>
        <v>3.099678069945349E-2</v>
      </c>
      <c r="O12" s="22">
        <f t="shared" si="2"/>
        <v>7.3250243699271661E-2</v>
      </c>
      <c r="P12" s="23">
        <f t="shared" si="3"/>
        <v>0.18152171395133651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5003312</v>
      </c>
      <c r="C13" s="19" t="s">
        <v>1223</v>
      </c>
      <c r="D13" s="68">
        <v>3000465</v>
      </c>
      <c r="E13" s="19" t="s">
        <v>1215</v>
      </c>
      <c r="F13" s="69">
        <v>232</v>
      </c>
      <c r="G13" s="19" t="s">
        <v>1227</v>
      </c>
      <c r="H13" s="20">
        <v>10.583334000000002</v>
      </c>
      <c r="I13" s="21">
        <v>20.483656</v>
      </c>
      <c r="J13" s="21">
        <f t="shared" si="0"/>
        <v>2.5072395767164202</v>
      </c>
      <c r="K13" s="21">
        <v>0.84048697671642003</v>
      </c>
      <c r="L13" s="21">
        <v>0.94617722000000004</v>
      </c>
      <c r="M13" s="21">
        <v>0.72057537999999999</v>
      </c>
      <c r="N13" s="22">
        <f t="shared" si="1"/>
        <v>4.1032078292879942E-2</v>
      </c>
      <c r="O13" s="22">
        <f t="shared" si="2"/>
        <v>8.7223891902715997E-2</v>
      </c>
      <c r="P13" s="23">
        <f t="shared" si="3"/>
        <v>0.12240195679503796</v>
      </c>
      <c r="Q13" s="70">
        <v>11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5003354</v>
      </c>
      <c r="C14" s="19" t="s">
        <v>1224</v>
      </c>
      <c r="D14" s="68">
        <v>3000467</v>
      </c>
      <c r="E14" s="19" t="s">
        <v>1217</v>
      </c>
      <c r="F14" s="69">
        <v>232</v>
      </c>
      <c r="G14" s="19" t="s">
        <v>1227</v>
      </c>
      <c r="H14" s="20">
        <v>2.8883470000000004</v>
      </c>
      <c r="I14" s="21">
        <v>6.2739320000000003</v>
      </c>
      <c r="J14" s="21">
        <f t="shared" si="0"/>
        <v>0.14822396045657371</v>
      </c>
      <c r="K14" s="21">
        <v>2.7760510456573684E-2</v>
      </c>
      <c r="L14" s="21">
        <v>2.8140479999999999E-2</v>
      </c>
      <c r="M14" s="21">
        <v>9.2322970000000018E-2</v>
      </c>
      <c r="N14" s="22">
        <f t="shared" si="1"/>
        <v>4.4247388171522548E-3</v>
      </c>
      <c r="O14" s="22">
        <f t="shared" si="2"/>
        <v>8.9100408574038868E-3</v>
      </c>
      <c r="P14" s="23">
        <f t="shared" si="3"/>
        <v>2.3625369298961751E-2</v>
      </c>
      <c r="Q14" s="70">
        <v>0</v>
      </c>
      <c r="R14" s="21">
        <v>0</v>
      </c>
      <c r="S14" s="23">
        <f t="shared" si="4"/>
        <v>0</v>
      </c>
    </row>
    <row r="15" spans="1:19" ht="25.5" x14ac:dyDescent="0.25">
      <c r="A15" s="17"/>
      <c r="B15" s="19">
        <v>5003387</v>
      </c>
      <c r="C15" s="19" t="s">
        <v>1225</v>
      </c>
      <c r="D15" s="68">
        <v>3000216</v>
      </c>
      <c r="E15" s="19" t="s">
        <v>1211</v>
      </c>
      <c r="F15" s="69">
        <v>231</v>
      </c>
      <c r="G15" s="19" t="s">
        <v>1226</v>
      </c>
      <c r="H15" s="20">
        <v>8.0539480000000001</v>
      </c>
      <c r="I15" s="21">
        <v>5.9488590000000006</v>
      </c>
      <c r="J15" s="21">
        <f t="shared" si="0"/>
        <v>1.6290602341869442</v>
      </c>
      <c r="K15" s="21">
        <v>0.48518181418694439</v>
      </c>
      <c r="L15" s="21">
        <v>0.49607764999999998</v>
      </c>
      <c r="M15" s="21">
        <v>0.64780076999999991</v>
      </c>
      <c r="N15" s="22">
        <f t="shared" si="1"/>
        <v>8.1558802147931958E-2</v>
      </c>
      <c r="O15" s="22">
        <f t="shared" si="2"/>
        <v>0.16494918843881562</v>
      </c>
      <c r="P15" s="23">
        <f t="shared" si="3"/>
        <v>0.27384414964061915</v>
      </c>
      <c r="Q15" s="70">
        <v>0</v>
      </c>
      <c r="R15" s="21">
        <v>0</v>
      </c>
      <c r="S15" s="23">
        <f t="shared" si="4"/>
        <v>0</v>
      </c>
    </row>
    <row r="16" spans="1:19" x14ac:dyDescent="0.25">
      <c r="A16" s="17"/>
      <c r="B16" s="19">
        <v>9000000</v>
      </c>
      <c r="C16" s="19" t="s">
        <v>303</v>
      </c>
      <c r="D16" s="68">
        <v>9000000</v>
      </c>
      <c r="E16" s="19" t="s">
        <v>304</v>
      </c>
      <c r="F16" s="69"/>
      <c r="G16" s="19" t="s">
        <v>311</v>
      </c>
      <c r="H16" s="20">
        <v>6.166813999999996</v>
      </c>
      <c r="I16" s="21">
        <v>16.156082999999999</v>
      </c>
      <c r="J16" s="21">
        <f t="shared" si="0"/>
        <v>0.60592313986541835</v>
      </c>
      <c r="K16" s="21">
        <v>0.14473076986541855</v>
      </c>
      <c r="L16" s="21">
        <v>0.14413035999999996</v>
      </c>
      <c r="M16" s="21">
        <v>0.31706200999999989</v>
      </c>
      <c r="N16" s="22">
        <f t="shared" si="1"/>
        <v>8.9582833825141012E-3</v>
      </c>
      <c r="O16" s="22">
        <f t="shared" si="2"/>
        <v>1.7879403681289489E-2</v>
      </c>
      <c r="P16" s="23">
        <f t="shared" si="3"/>
        <v>3.7504334427188715E-2</v>
      </c>
      <c r="Q16" s="70"/>
      <c r="R16" s="21"/>
      <c r="S16" s="23">
        <f t="shared" si="4"/>
        <v>0</v>
      </c>
    </row>
    <row r="17" spans="1:19" ht="15.75" thickBot="1" x14ac:dyDescent="0.3">
      <c r="A17" s="41" t="s">
        <v>293</v>
      </c>
      <c r="B17" s="43"/>
      <c r="C17" s="43"/>
      <c r="D17" s="65"/>
      <c r="E17" s="43"/>
      <c r="F17" s="66"/>
      <c r="G17" s="43"/>
      <c r="H17" s="44">
        <f t="shared" ref="H17:M17" ca="1" si="5">OFFSET(H17,-MATCH("PROYECTOS",$A$8:$A$17,0)-1,0)-(OFFSET(H17,-MATCH("PROYECTOS",$A$8:$A$17,0),0))</f>
        <v>0</v>
      </c>
      <c r="I17" s="45">
        <f t="shared" ca="1" si="5"/>
        <v>0</v>
      </c>
      <c r="J17" s="45">
        <f t="shared" ca="1" si="5"/>
        <v>0</v>
      </c>
      <c r="K17" s="45">
        <f t="shared" ca="1" si="5"/>
        <v>0</v>
      </c>
      <c r="L17" s="45">
        <f t="shared" ca="1" si="5"/>
        <v>0</v>
      </c>
      <c r="M17" s="45">
        <f t="shared" ca="1" si="5"/>
        <v>0</v>
      </c>
      <c r="N17" s="46">
        <f t="shared" ca="1" si="1"/>
        <v>0</v>
      </c>
      <c r="O17" s="46">
        <f t="shared" ca="1" si="2"/>
        <v>0</v>
      </c>
      <c r="P17" s="47">
        <f t="shared" ca="1" si="3"/>
        <v>0</v>
      </c>
      <c r="Q17" s="67"/>
      <c r="R17" s="45"/>
      <c r="S17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80</v>
      </c>
      <c r="B1" s="50" t="s">
        <v>48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1230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81.32699199999999</v>
      </c>
      <c r="E6" s="14">
        <v>81.558313999999996</v>
      </c>
      <c r="F6" s="14">
        <v>15.902093429487291</v>
      </c>
      <c r="G6" s="14">
        <v>4.9565799794872873</v>
      </c>
      <c r="H6" s="14">
        <v>5.6281874900000011</v>
      </c>
      <c r="I6" s="14">
        <v>5.3173259600000007</v>
      </c>
      <c r="J6" s="15">
        <v>6.0773448302122668E-2</v>
      </c>
      <c r="K6" s="15">
        <v>0.12978158755816471</v>
      </c>
      <c r="L6" s="16">
        <v>0.19497820209337938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81.076992000000004</v>
      </c>
      <c r="E7" s="38">
        <f ca="1">SUM(E8:OFFSET(E6,MATCH("GOBIERNOS REGIONALES",$A$8:$A$50,0),0))</f>
        <v>81.30831400000001</v>
      </c>
      <c r="F7" s="38">
        <f ca="1">SUM(F8:OFFSET(F6,MATCH("GOBIERNOS REGIONALES",$A$8:$A$50,0),0))</f>
        <v>15.902093429487291</v>
      </c>
      <c r="G7" s="38">
        <f ca="1">SUM(G8:OFFSET(G6,MATCH("GOBIERNOS REGIONALES",$A$8:$A$50,0),0))</f>
        <v>4.9565799794872873</v>
      </c>
      <c r="H7" s="38">
        <f ca="1">SUM(H8:OFFSET(H6,MATCH("GOBIERNOS REGIONALES",$A$8:$A$50,0),0))</f>
        <v>5.628187490000002</v>
      </c>
      <c r="I7" s="38">
        <f ca="1">SUM(I8:OFFSET(I6,MATCH("GOBIERNOS REGIONALES",$A$8:$A$50,0),0))</f>
        <v>5.3173259600000025</v>
      </c>
      <c r="J7" s="39">
        <f ca="1">IFERROR(G7/E7,0)</f>
        <v>6.0960309415434281E-2</v>
      </c>
      <c r="K7" s="39">
        <f ca="1">IFERROR(SUM(G7,H7)/E7,0)</f>
        <v>0.13018062912345332</v>
      </c>
      <c r="L7" s="40">
        <f ca="1">IFERROR(SUM(G7,H7,I7)/E7,0)</f>
        <v>0.19557770475338215</v>
      </c>
      <c r="M7" s="4"/>
    </row>
    <row r="8" spans="1:13" ht="25.5" x14ac:dyDescent="0.25">
      <c r="A8" s="17"/>
      <c r="B8" s="18">
        <v>39</v>
      </c>
      <c r="C8" s="19" t="s">
        <v>126</v>
      </c>
      <c r="D8" s="20">
        <v>81.076992000000004</v>
      </c>
      <c r="E8" s="21">
        <v>81.30831400000001</v>
      </c>
      <c r="F8" s="21">
        <f t="shared" ref="F8:F10" si="0">SUM(G8,H8,I8)</f>
        <v>15.902093429487291</v>
      </c>
      <c r="G8" s="21">
        <v>4.9565799794872873</v>
      </c>
      <c r="H8" s="21">
        <v>5.628187490000002</v>
      </c>
      <c r="I8" s="21">
        <v>5.3173259600000025</v>
      </c>
      <c r="J8" s="22">
        <f t="shared" ref="J8:J10" si="1">IFERROR(G8/E8,0)</f>
        <v>6.0960309415434281E-2</v>
      </c>
      <c r="K8" s="22">
        <f t="shared" ref="K8:K10" si="2">IFERROR(SUM(G8,H8)/E8,0)</f>
        <v>0.13018062912345332</v>
      </c>
      <c r="L8" s="23">
        <f t="shared" ref="L8:L10" si="3">IFERROR(SUM(G8,H8,I8)/E8,0)</f>
        <v>0.19557770475338215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0</v>
      </c>
      <c r="E9" s="38">
        <f ca="1">SUM(E10:OFFSET(E8,(MATCH("GOBIERNOS LOCALES",$A$8:$A$50,0)-MATCH("GOBIERNOS REGIONALES",$A$8:$A$50,0)),0))</f>
        <v>0</v>
      </c>
      <c r="F9" s="38">
        <f ca="1">SUM(F10:OFFSET(F8,(MATCH("GOBIERNOS LOCALES",$A$8:$A$50,0)-MATCH("GOBIERNOS REGIONALES",$A$8:$A$50,0)),0))</f>
        <v>0</v>
      </c>
      <c r="G9" s="38">
        <f ca="1">SUM(G10:OFFSET(G8,(MATCH("GOBIERNOS LOCALES",$A$8:$A$50,0)-MATCH("GOBIERNOS REGIONALES",$A$8:$A$50,0)),0))</f>
        <v>0</v>
      </c>
      <c r="H9" s="38">
        <f ca="1">SUM(H10:OFFSET(H8,(MATCH("GOBIERNOS LOCALES",$A$8:$A$50,0)-MATCH("GOBIERNOS REGIONALES",$A$8:$A$50,0)),0))</f>
        <v>0</v>
      </c>
      <c r="I9" s="38">
        <f ca="1">SUM(I10:OFFSET(I8,(MATCH("GOBIERNOS LOCALES",$A$8:$A$50,0)-MATCH("GOBIERNOS REGIONALES",$A$8:$A$50,0)),0))</f>
        <v>0</v>
      </c>
      <c r="J9" s="39">
        <f ca="1">IFERROR(G9/E9,0)</f>
        <v>0</v>
      </c>
      <c r="K9" s="39">
        <f ca="1">IFERROR(SUM(G9,H9)/E9,0)</f>
        <v>0</v>
      </c>
      <c r="L9" s="40">
        <f ca="1">IFERROR(SUM(G9,H9,I9)/E9,0)</f>
        <v>0</v>
      </c>
      <c r="M9" s="4"/>
    </row>
    <row r="10" spans="1:13" ht="15.75" thickBot="1" x14ac:dyDescent="0.3">
      <c r="A10" s="41" t="s">
        <v>232</v>
      </c>
      <c r="B10" s="58"/>
      <c r="C10" s="43"/>
      <c r="D10" s="44">
        <v>0.25</v>
      </c>
      <c r="E10" s="45">
        <v>0.25</v>
      </c>
      <c r="F10" s="45">
        <f t="shared" si="0"/>
        <v>0</v>
      </c>
      <c r="G10" s="45">
        <v>0</v>
      </c>
      <c r="H10" s="45">
        <v>0</v>
      </c>
      <c r="I10" s="45">
        <v>0</v>
      </c>
      <c r="J10" s="46">
        <f t="shared" si="1"/>
        <v>0</v>
      </c>
      <c r="K10" s="46">
        <f t="shared" si="2"/>
        <v>0</v>
      </c>
      <c r="L10" s="47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80</v>
      </c>
      <c r="B1" s="51" t="s">
        <v>48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1231</v>
      </c>
      <c r="N2" s="72" t="s">
        <v>1249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81.32699199999999</v>
      </c>
      <c r="E6" s="14">
        <f ca="1">SUM(E7:OFFSET(E7,50,0))</f>
        <v>81.558313999999996</v>
      </c>
      <c r="F6" s="14">
        <f ca="1">SUM(F7:OFFSET(F7,50,0))</f>
        <v>15.902093429487291</v>
      </c>
      <c r="G6" s="14">
        <f ca="1">SUM(G7:OFFSET(G7,50,0))</f>
        <v>4.9565799794872873</v>
      </c>
      <c r="H6" s="14">
        <f ca="1">SUM(H7:OFFSET(H7,50,0))</f>
        <v>5.6281874900000011</v>
      </c>
      <c r="I6" s="14">
        <f ca="1">SUM(I7:OFFSET(I7,50,0))</f>
        <v>5.3173259600000007</v>
      </c>
      <c r="J6" s="15">
        <f ca="1">IFERROR(G6/E6,0)</f>
        <v>6.0773448302122668E-2</v>
      </c>
      <c r="K6" s="15">
        <f ca="1">IFERROR(SUM(G6,H6)/E6,0)</f>
        <v>0.12978158755816471</v>
      </c>
      <c r="L6" s="16">
        <f ca="1">IFERROR(SUM(G6,H6,I6)/E6,0)</f>
        <v>0.19497820209337938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5</v>
      </c>
      <c r="C7" s="19" t="s">
        <v>253</v>
      </c>
      <c r="D7" s="20">
        <v>0.25</v>
      </c>
      <c r="E7" s="21">
        <v>0.25</v>
      </c>
      <c r="F7" s="21">
        <f t="shared" ref="F7:F8" si="0">SUM(G7,H7,I7)</f>
        <v>0</v>
      </c>
      <c r="G7" s="21">
        <v>0</v>
      </c>
      <c r="H7" s="21">
        <v>0</v>
      </c>
      <c r="I7" s="21">
        <v>0</v>
      </c>
      <c r="J7" s="22">
        <f t="shared" ref="J7:J8" si="1">IFERROR(G7/E7,0)</f>
        <v>0</v>
      </c>
      <c r="K7" s="22">
        <f t="shared" ref="K7:K8" si="2">IFERROR(SUM(G7,H7)/E7,0)</f>
        <v>0</v>
      </c>
      <c r="L7" s="23">
        <f t="shared" ref="L7:L8" si="3">IFERROR(SUM(G7,H7,I7)/E7,0)</f>
        <v>0</v>
      </c>
      <c r="M7" s="4"/>
      <c r="N7" t="s">
        <v>263</v>
      </c>
      <c r="O7" s="5">
        <v>15.902093429487291</v>
      </c>
      <c r="P7" s="71">
        <v>0.19557770475338218</v>
      </c>
    </row>
    <row r="8" spans="1:16" ht="15.75" thickBot="1" x14ac:dyDescent="0.3">
      <c r="A8" s="24"/>
      <c r="B8" s="56">
        <v>15</v>
      </c>
      <c r="C8" s="26" t="s">
        <v>263</v>
      </c>
      <c r="D8" s="27">
        <v>81.07699199999999</v>
      </c>
      <c r="E8" s="28">
        <v>81.308313999999996</v>
      </c>
      <c r="F8" s="28">
        <f t="shared" si="0"/>
        <v>15.902093429487291</v>
      </c>
      <c r="G8" s="28">
        <v>4.9565799794872873</v>
      </c>
      <c r="H8" s="28">
        <v>5.6281874900000011</v>
      </c>
      <c r="I8" s="28">
        <v>5.3173259600000007</v>
      </c>
      <c r="J8" s="29">
        <f t="shared" si="1"/>
        <v>6.0960309415434288E-2</v>
      </c>
      <c r="K8" s="29">
        <f t="shared" si="2"/>
        <v>0.13018062912345335</v>
      </c>
      <c r="L8" s="30">
        <f t="shared" si="3"/>
        <v>0.19557770475338218</v>
      </c>
      <c r="M8" s="4"/>
      <c r="N8" t="s">
        <v>253</v>
      </c>
      <c r="O8" s="5">
        <v>0</v>
      </c>
      <c r="P8" s="71">
        <v>0</v>
      </c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topLeftCell="A3" workbookViewId="0">
      <selection activeCell="A15" sqref="A15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" customWidth="1"/>
    <col min="6" max="6" width="13.5703125" customWidth="1"/>
    <col min="7" max="9" width="0" hidden="1" customWidth="1"/>
  </cols>
  <sheetData>
    <row r="1" spans="1:13" ht="15.75" x14ac:dyDescent="0.25">
      <c r="A1" s="50">
        <v>80</v>
      </c>
      <c r="B1" s="49" t="s">
        <v>48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1232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81.32699199999999</v>
      </c>
      <c r="E6" s="14">
        <v>81.558313999999996</v>
      </c>
      <c r="F6" s="14">
        <v>15.902093429487291</v>
      </c>
      <c r="G6" s="14">
        <v>4.9565799794872873</v>
      </c>
      <c r="H6" s="14">
        <v>5.6281874900000011</v>
      </c>
      <c r="I6" s="14">
        <v>5.3173259600000007</v>
      </c>
      <c r="J6" s="15">
        <v>6.0773448302122668E-2</v>
      </c>
      <c r="K6" s="15">
        <v>0.12978158755816471</v>
      </c>
      <c r="L6" s="16">
        <v>0.19497820209337938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81.07699199999999</v>
      </c>
      <c r="E7" s="38">
        <f ca="1">SUM(E8:OFFSET(E6,MATCH("PROYECTOS",$A$8:$A$50,0),0))</f>
        <v>81.30831400000001</v>
      </c>
      <c r="F7" s="38">
        <f ca="1">SUM(F8:OFFSET(F6,MATCH("PROYECTOS",$A$8:$A$50,0),0))</f>
        <v>15.902093429487287</v>
      </c>
      <c r="G7" s="38">
        <f ca="1">SUM(G8:OFFSET(G6,MATCH("PROYECTOS",$A$8:$A$50,0),0))</f>
        <v>4.9565799794872873</v>
      </c>
      <c r="H7" s="38">
        <f ca="1">SUM(H8:OFFSET(H6,MATCH("PROYECTOS",$A$8:$A$50,0),0))</f>
        <v>5.6281874900000011</v>
      </c>
      <c r="I7" s="38">
        <f ca="1">SUM(I8:OFFSET(I6,MATCH("PROYECTOS",$A$8:$A$50,0),0))</f>
        <v>5.3173259600000007</v>
      </c>
      <c r="J7" s="39">
        <f ca="1">IFERROR(G7/E7,0)</f>
        <v>6.0960309415434281E-2</v>
      </c>
      <c r="K7" s="39">
        <f ca="1">IFERROR(SUM(G7,H7)/E7,0)</f>
        <v>0.13018062912345332</v>
      </c>
      <c r="L7" s="40">
        <f ca="1">IFERROR(SUM(G7,H7,I7)/E7,0)</f>
        <v>0.19557770475338215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21.243767999999996</v>
      </c>
      <c r="E8" s="21">
        <v>18.727760999999997</v>
      </c>
      <c r="F8" s="21">
        <f t="shared" ref="F8:F10" si="0">SUM(G8,H8,I8)</f>
        <v>3.7859125925312904</v>
      </c>
      <c r="G8" s="21">
        <v>1.2263670925312908</v>
      </c>
      <c r="H8" s="21">
        <v>1.2492551499999998</v>
      </c>
      <c r="I8" s="21">
        <v>1.31029035</v>
      </c>
      <c r="J8" s="22">
        <f t="shared" ref="J8:J11" si="1">IFERROR(G8/E8,0)</f>
        <v>6.5483914095832971E-2</v>
      </c>
      <c r="K8" s="22">
        <f t="shared" ref="K8:K11" si="2">IFERROR(SUM(G8,H8)/E8,0)</f>
        <v>0.13218997415287875</v>
      </c>
      <c r="L8" s="23">
        <f t="shared" ref="L8:L11" si="3">IFERROR(SUM(G8,H8,I8)/E8,0)</f>
        <v>0.20215511040168074</v>
      </c>
      <c r="M8" s="4"/>
    </row>
    <row r="9" spans="1:13" ht="38.25" x14ac:dyDescent="0.25">
      <c r="A9" s="17"/>
      <c r="B9" s="19">
        <v>3000223</v>
      </c>
      <c r="C9" s="19" t="s">
        <v>1234</v>
      </c>
      <c r="D9" s="20">
        <v>58.580552999999988</v>
      </c>
      <c r="E9" s="21">
        <v>58.580553000000009</v>
      </c>
      <c r="F9" s="21">
        <f t="shared" si="0"/>
        <v>11.450560287101403</v>
      </c>
      <c r="G9" s="21">
        <v>3.7171877071014023</v>
      </c>
      <c r="H9" s="21">
        <v>3.8506551700000009</v>
      </c>
      <c r="I9" s="21">
        <v>3.8827174100000006</v>
      </c>
      <c r="J9" s="22">
        <f t="shared" si="1"/>
        <v>6.3454295269308944E-2</v>
      </c>
      <c r="K9" s="22">
        <f t="shared" si="2"/>
        <v>0.12918694839055894</v>
      </c>
      <c r="L9" s="23">
        <f t="shared" si="3"/>
        <v>0.19546692034643992</v>
      </c>
      <c r="M9" s="4"/>
    </row>
    <row r="10" spans="1:13" ht="25.5" x14ac:dyDescent="0.25">
      <c r="A10" s="17"/>
      <c r="B10" s="19">
        <v>3000483</v>
      </c>
      <c r="C10" s="19" t="s">
        <v>1235</v>
      </c>
      <c r="D10" s="20">
        <v>1.2526709999999999</v>
      </c>
      <c r="E10" s="21">
        <v>4</v>
      </c>
      <c r="F10" s="21">
        <f t="shared" si="0"/>
        <v>0.66562054985459429</v>
      </c>
      <c r="G10" s="21">
        <v>1.3025179854594171E-2</v>
      </c>
      <c r="H10" s="21">
        <v>0.52827717000000007</v>
      </c>
      <c r="I10" s="21">
        <v>0.12431820000000002</v>
      </c>
      <c r="J10" s="22">
        <f t="shared" si="1"/>
        <v>3.2562949636485428E-3</v>
      </c>
      <c r="K10" s="22">
        <f t="shared" si="2"/>
        <v>0.13532558746364856</v>
      </c>
      <c r="L10" s="23">
        <f t="shared" si="3"/>
        <v>0.16640513746364857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0.25</v>
      </c>
      <c r="E11" s="45">
        <f t="shared" ref="E11:I11" ca="1" si="4">OFFSET(E11,-MATCH("PROYECTOS",$A$8:$A$50,0)-1,0)-(OFFSET(E11,-MATCH("PROYECTOS",$A$8:$A$50,0),0))</f>
        <v>0.24999999999998579</v>
      </c>
      <c r="F11" s="45">
        <f t="shared" ca="1" si="4"/>
        <v>0</v>
      </c>
      <c r="G11" s="45">
        <f t="shared" ca="1" si="4"/>
        <v>0</v>
      </c>
      <c r="H11" s="45">
        <f t="shared" ca="1" si="4"/>
        <v>0</v>
      </c>
      <c r="I11" s="45">
        <f t="shared" ca="1" si="4"/>
        <v>0</v>
      </c>
      <c r="J11" s="46">
        <f t="shared" ca="1" si="1"/>
        <v>0</v>
      </c>
      <c r="K11" s="46">
        <f t="shared" ca="1" si="2"/>
        <v>0</v>
      </c>
      <c r="L11" s="47">
        <f t="shared" ca="1" si="3"/>
        <v>0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1250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83"/>
      <c r="B16" s="84"/>
      <c r="C16" s="84"/>
      <c r="D16" s="103"/>
    </row>
    <row r="17" spans="1:4" ht="26.25" thickBot="1" x14ac:dyDescent="0.3">
      <c r="A17" s="73"/>
      <c r="B17" s="74">
        <v>3000483</v>
      </c>
      <c r="C17" s="74" t="s">
        <v>1235</v>
      </c>
      <c r="D17" s="75">
        <v>0.16640513746364857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"/>
  <sheetViews>
    <sheetView workbookViewId="0">
      <selection activeCell="J1" sqref="J1:N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80</v>
      </c>
      <c r="B1" s="49" t="s">
        <v>48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1233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81.32699199999999</v>
      </c>
      <c r="I6" s="14">
        <v>81.558313999999996</v>
      </c>
      <c r="J6" s="14">
        <v>15.902093429487291</v>
      </c>
      <c r="K6" s="14">
        <v>4.9565799794872873</v>
      </c>
      <c r="L6" s="14">
        <v>5.6281874900000011</v>
      </c>
      <c r="M6" s="14">
        <v>5.3173259600000007</v>
      </c>
      <c r="N6" s="15">
        <v>6.0773448302122668E-2</v>
      </c>
      <c r="O6" s="15">
        <v>0.12978158755816471</v>
      </c>
      <c r="P6" s="16">
        <v>0.19497820209337938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SUM(H8:OFFSET(H6,MATCH("PROYECTOS",$A$8:$A$23,0),0))</f>
        <v>81.07699199999999</v>
      </c>
      <c r="I7" s="38">
        <f ca="1">SUM(I8:OFFSET(I6,MATCH("PROYECTOS",$A$8:$A$23,0),0))</f>
        <v>81.308314000000038</v>
      </c>
      <c r="J7" s="38">
        <f ca="1">SUM(J8:OFFSET(J6,MATCH("PROYECTOS",$A$8:$A$23,0),0))</f>
        <v>15.902093429487289</v>
      </c>
      <c r="K7" s="38">
        <f ca="1">SUM(K8:OFFSET(K6,MATCH("PROYECTOS",$A$8:$A$23,0),0))</f>
        <v>4.9565799794872873</v>
      </c>
      <c r="L7" s="38">
        <f ca="1">SUM(L8:OFFSET(L6,MATCH("PROYECTOS",$A$8:$A$23,0),0))</f>
        <v>5.628187490000002</v>
      </c>
      <c r="M7" s="38">
        <f ca="1">SUM(M8:OFFSET(M6,MATCH("PROYECTOS",$A$8:$A$23,0),0))</f>
        <v>5.3173259600000016</v>
      </c>
      <c r="N7" s="39">
        <f ca="1">IFERROR(K7/I7,0)</f>
        <v>6.0960309415434254E-2</v>
      </c>
      <c r="O7" s="39">
        <f ca="1">IFERROR(SUM(K7,L7)/I7,0)</f>
        <v>0.1301806291234533</v>
      </c>
      <c r="P7" s="40">
        <f ca="1">IFERROR(SUM(K7,L7,M7)/I7,0)</f>
        <v>0.1955777047533821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20.373905999999995</v>
      </c>
      <c r="I8" s="21">
        <v>17.370878999999999</v>
      </c>
      <c r="J8" s="21">
        <f t="shared" ref="J8:J22" si="0">SUM(K8,L8,M8)</f>
        <v>3.6804521219022308</v>
      </c>
      <c r="K8" s="21">
        <v>1.2080214219022309</v>
      </c>
      <c r="L8" s="21">
        <v>1.2105370899999999</v>
      </c>
      <c r="M8" s="21">
        <v>1.26189361</v>
      </c>
      <c r="N8" s="22">
        <f t="shared" ref="N8:N23" si="1">IFERROR(K8/I8,0)</f>
        <v>6.9542906948015182E-2</v>
      </c>
      <c r="O8" s="22">
        <f t="shared" ref="O8:O23" si="2">IFERROR(SUM(K8,L8)/I8,0)</f>
        <v>0.13923063489776372</v>
      </c>
      <c r="P8" s="23">
        <f t="shared" ref="P8:P23" si="3">IFERROR(SUM(K8,L8,M8)/I8,0)</f>
        <v>0.21187483499840343</v>
      </c>
      <c r="Q8" s="70">
        <v>2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5001708</v>
      </c>
      <c r="C9" s="19" t="s">
        <v>1236</v>
      </c>
      <c r="D9" s="68">
        <v>3000223</v>
      </c>
      <c r="E9" s="19" t="s">
        <v>1234</v>
      </c>
      <c r="F9" s="69">
        <v>43</v>
      </c>
      <c r="G9" s="19" t="s">
        <v>710</v>
      </c>
      <c r="H9" s="20">
        <v>8.0670000000000019E-2</v>
      </c>
      <c r="I9" s="21">
        <v>8.2670000000000021E-2</v>
      </c>
      <c r="J9" s="21">
        <f t="shared" si="0"/>
        <v>2.7078699819137156E-3</v>
      </c>
      <c r="K9" s="21">
        <v>1.5799999819137156E-3</v>
      </c>
      <c r="L9" s="21">
        <v>0</v>
      </c>
      <c r="M9" s="21">
        <v>1.12787E-3</v>
      </c>
      <c r="N9" s="22">
        <f t="shared" si="1"/>
        <v>1.9112132356522503E-2</v>
      </c>
      <c r="O9" s="22">
        <f t="shared" si="2"/>
        <v>1.9112132356522503E-2</v>
      </c>
      <c r="P9" s="23">
        <f t="shared" si="3"/>
        <v>3.2755170943676241E-2</v>
      </c>
      <c r="Q9" s="70">
        <v>0</v>
      </c>
      <c r="R9" s="21">
        <v>0</v>
      </c>
      <c r="S9" s="23">
        <f t="shared" ref="S9:S22" si="4">IFERROR(R9/Q9,0)</f>
        <v>0</v>
      </c>
    </row>
    <row r="10" spans="1:19" ht="25.5" x14ac:dyDescent="0.25">
      <c r="A10" s="17"/>
      <c r="B10" s="19">
        <v>5003032</v>
      </c>
      <c r="C10" s="19" t="s">
        <v>513</v>
      </c>
      <c r="D10" s="68">
        <v>3000001</v>
      </c>
      <c r="E10" s="19" t="s">
        <v>275</v>
      </c>
      <c r="F10" s="69">
        <v>60</v>
      </c>
      <c r="G10" s="19" t="s">
        <v>309</v>
      </c>
      <c r="H10" s="20">
        <v>0.73267900000000008</v>
      </c>
      <c r="I10" s="21">
        <v>0.63337700000000008</v>
      </c>
      <c r="J10" s="21">
        <f t="shared" si="0"/>
        <v>5.7477100629059891E-2</v>
      </c>
      <c r="K10" s="21">
        <v>1.8345670629059896E-2</v>
      </c>
      <c r="L10" s="21">
        <v>1.8318060000000001E-2</v>
      </c>
      <c r="M10" s="21">
        <v>2.0813370000000001E-2</v>
      </c>
      <c r="N10" s="22">
        <f t="shared" si="1"/>
        <v>2.8964851311398889E-2</v>
      </c>
      <c r="O10" s="22">
        <f t="shared" si="2"/>
        <v>5.7886109898306837E-2</v>
      </c>
      <c r="P10" s="23">
        <f t="shared" si="3"/>
        <v>9.0747060011746372E-2</v>
      </c>
      <c r="Q10" s="70">
        <v>0</v>
      </c>
      <c r="R10" s="21">
        <v>0</v>
      </c>
      <c r="S10" s="23">
        <f t="shared" si="4"/>
        <v>0</v>
      </c>
    </row>
    <row r="11" spans="1:19" ht="51" x14ac:dyDescent="0.25">
      <c r="A11" s="17"/>
      <c r="B11" s="19">
        <v>5003443</v>
      </c>
      <c r="C11" s="19" t="s">
        <v>1237</v>
      </c>
      <c r="D11" s="68">
        <v>3000483</v>
      </c>
      <c r="E11" s="19" t="s">
        <v>1235</v>
      </c>
      <c r="F11" s="69">
        <v>86</v>
      </c>
      <c r="G11" s="19" t="s">
        <v>500</v>
      </c>
      <c r="H11" s="20">
        <v>0.13464999999999999</v>
      </c>
      <c r="I11" s="21">
        <v>2.545E-2</v>
      </c>
      <c r="J11" s="21">
        <f t="shared" si="0"/>
        <v>9.0661299999999986E-3</v>
      </c>
      <c r="K11" s="21">
        <v>0</v>
      </c>
      <c r="L11" s="21">
        <v>0</v>
      </c>
      <c r="M11" s="21">
        <v>9.0661299999999986E-3</v>
      </c>
      <c r="N11" s="22">
        <f t="shared" si="1"/>
        <v>0</v>
      </c>
      <c r="O11" s="22">
        <f t="shared" si="2"/>
        <v>0</v>
      </c>
      <c r="P11" s="23">
        <f t="shared" si="3"/>
        <v>0.35623300589390955</v>
      </c>
      <c r="Q11" s="70">
        <v>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5003446</v>
      </c>
      <c r="C12" s="19" t="s">
        <v>1238</v>
      </c>
      <c r="D12" s="68">
        <v>3000483</v>
      </c>
      <c r="E12" s="19" t="s">
        <v>1235</v>
      </c>
      <c r="F12" s="69">
        <v>86</v>
      </c>
      <c r="G12" s="19" t="s">
        <v>500</v>
      </c>
      <c r="H12" s="20">
        <v>0.11105999999999999</v>
      </c>
      <c r="I12" s="21">
        <v>8.6059999999999998E-2</v>
      </c>
      <c r="J12" s="21">
        <f t="shared" si="0"/>
        <v>2.0721949999999999E-2</v>
      </c>
      <c r="K12" s="21">
        <v>0</v>
      </c>
      <c r="L12" s="21">
        <v>0</v>
      </c>
      <c r="M12" s="21">
        <v>2.0721949999999999E-2</v>
      </c>
      <c r="N12" s="22">
        <f t="shared" si="1"/>
        <v>0</v>
      </c>
      <c r="O12" s="22">
        <f t="shared" si="2"/>
        <v>0</v>
      </c>
      <c r="P12" s="23">
        <f t="shared" si="3"/>
        <v>0.24078491749941902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5003448</v>
      </c>
      <c r="C13" s="19" t="s">
        <v>1239</v>
      </c>
      <c r="D13" s="68">
        <v>3000223</v>
      </c>
      <c r="E13" s="19" t="s">
        <v>1234</v>
      </c>
      <c r="F13" s="69">
        <v>86</v>
      </c>
      <c r="G13" s="19" t="s">
        <v>500</v>
      </c>
      <c r="H13" s="20">
        <v>0.24678</v>
      </c>
      <c r="I13" s="21">
        <v>0.10228000000000001</v>
      </c>
      <c r="J13" s="21">
        <f t="shared" si="0"/>
        <v>1.3515789808303622E-2</v>
      </c>
      <c r="K13" s="21">
        <v>4.4010798083036207E-3</v>
      </c>
      <c r="L13" s="21">
        <v>4.5117000000000004E-3</v>
      </c>
      <c r="M13" s="21">
        <v>4.6030100000000003E-3</v>
      </c>
      <c r="N13" s="22">
        <f t="shared" si="1"/>
        <v>4.3029720456625148E-2</v>
      </c>
      <c r="O13" s="22">
        <f t="shared" si="2"/>
        <v>8.7140983655686552E-2</v>
      </c>
      <c r="P13" s="23">
        <f t="shared" si="3"/>
        <v>0.13214499225951917</v>
      </c>
      <c r="Q13" s="70">
        <v>0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5003451</v>
      </c>
      <c r="C14" s="19" t="s">
        <v>1240</v>
      </c>
      <c r="D14" s="68">
        <v>3000223</v>
      </c>
      <c r="E14" s="19" t="s">
        <v>1234</v>
      </c>
      <c r="F14" s="69">
        <v>86</v>
      </c>
      <c r="G14" s="19" t="s">
        <v>500</v>
      </c>
      <c r="H14" s="20">
        <v>54.931302999999993</v>
      </c>
      <c r="I14" s="21">
        <v>53.334703000000012</v>
      </c>
      <c r="J14" s="21">
        <f t="shared" si="0"/>
        <v>10.780143760000547</v>
      </c>
      <c r="K14" s="21">
        <v>3.4964057100005448</v>
      </c>
      <c r="L14" s="21">
        <v>3.6169613500000009</v>
      </c>
      <c r="M14" s="21">
        <v>3.6667767000000011</v>
      </c>
      <c r="N14" s="22">
        <f t="shared" si="1"/>
        <v>6.5555923504449706E-2</v>
      </c>
      <c r="O14" s="22">
        <f t="shared" si="2"/>
        <v>0.13337220721001378</v>
      </c>
      <c r="P14" s="23">
        <f t="shared" si="3"/>
        <v>0.20212250474143531</v>
      </c>
      <c r="Q14" s="70">
        <v>2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5003452</v>
      </c>
      <c r="C15" s="19" t="s">
        <v>1241</v>
      </c>
      <c r="D15" s="68">
        <v>3000223</v>
      </c>
      <c r="E15" s="19" t="s">
        <v>1234</v>
      </c>
      <c r="F15" s="69">
        <v>43</v>
      </c>
      <c r="G15" s="19" t="s">
        <v>710</v>
      </c>
      <c r="H15" s="20">
        <v>2.4</v>
      </c>
      <c r="I15" s="21">
        <v>4.0526</v>
      </c>
      <c r="J15" s="21">
        <f t="shared" si="0"/>
        <v>0.49677198755900143</v>
      </c>
      <c r="K15" s="21">
        <v>0.16655350755900145</v>
      </c>
      <c r="L15" s="21">
        <v>0.17055661999999999</v>
      </c>
      <c r="M15" s="21">
        <v>0.15966185999999999</v>
      </c>
      <c r="N15" s="22">
        <f t="shared" si="1"/>
        <v>4.1097938992005492E-2</v>
      </c>
      <c r="O15" s="22">
        <f t="shared" si="2"/>
        <v>8.3183666673000409E-2</v>
      </c>
      <c r="P15" s="23">
        <f t="shared" si="3"/>
        <v>0.12258105600330688</v>
      </c>
      <c r="Q15" s="70">
        <v>0</v>
      </c>
      <c r="R15" s="21">
        <v>0</v>
      </c>
      <c r="S15" s="23">
        <f t="shared" si="4"/>
        <v>0</v>
      </c>
    </row>
    <row r="16" spans="1:19" ht="51" x14ac:dyDescent="0.25">
      <c r="A16" s="17"/>
      <c r="B16" s="19">
        <v>5003455</v>
      </c>
      <c r="C16" s="19" t="s">
        <v>1242</v>
      </c>
      <c r="D16" s="68">
        <v>3000483</v>
      </c>
      <c r="E16" s="19" t="s">
        <v>1235</v>
      </c>
      <c r="F16" s="69">
        <v>86</v>
      </c>
      <c r="G16" s="19" t="s">
        <v>500</v>
      </c>
      <c r="H16" s="20">
        <v>0.11014200000000002</v>
      </c>
      <c r="I16" s="21">
        <v>4.9641999999999999E-2</v>
      </c>
      <c r="J16" s="21">
        <f t="shared" si="0"/>
        <v>1.8325000000000001E-2</v>
      </c>
      <c r="K16" s="21">
        <v>0</v>
      </c>
      <c r="L16" s="21">
        <v>1.8149999999999999E-2</v>
      </c>
      <c r="M16" s="21">
        <v>1.75E-4</v>
      </c>
      <c r="N16" s="22">
        <f t="shared" si="1"/>
        <v>0</v>
      </c>
      <c r="O16" s="22">
        <f t="shared" si="2"/>
        <v>0.36561782361709844</v>
      </c>
      <c r="P16" s="23">
        <f t="shared" si="3"/>
        <v>0.36914306434067928</v>
      </c>
      <c r="Q16" s="70">
        <v>0</v>
      </c>
      <c r="R16" s="21">
        <v>0</v>
      </c>
      <c r="S16" s="23">
        <f t="shared" si="4"/>
        <v>0</v>
      </c>
    </row>
    <row r="17" spans="1:19" ht="25.5" x14ac:dyDescent="0.25">
      <c r="A17" s="17"/>
      <c r="B17" s="19">
        <v>5003461</v>
      </c>
      <c r="C17" s="19" t="s">
        <v>1243</v>
      </c>
      <c r="D17" s="68">
        <v>3000001</v>
      </c>
      <c r="E17" s="19" t="s">
        <v>275</v>
      </c>
      <c r="F17" s="69">
        <v>88</v>
      </c>
      <c r="G17" s="19" t="s">
        <v>755</v>
      </c>
      <c r="H17" s="20">
        <v>0.137183</v>
      </c>
      <c r="I17" s="21">
        <v>0.72350500000000006</v>
      </c>
      <c r="J17" s="21">
        <f t="shared" si="0"/>
        <v>4.7983369999999997E-2</v>
      </c>
      <c r="K17" s="21">
        <v>0</v>
      </c>
      <c r="L17" s="21">
        <v>2.0399999999999998E-2</v>
      </c>
      <c r="M17" s="21">
        <v>2.7583369999999996E-2</v>
      </c>
      <c r="N17" s="22">
        <f t="shared" si="1"/>
        <v>0</v>
      </c>
      <c r="O17" s="22">
        <f t="shared" si="2"/>
        <v>2.8196073282147318E-2</v>
      </c>
      <c r="P17" s="23">
        <f t="shared" si="3"/>
        <v>6.6320716511979863E-2</v>
      </c>
      <c r="Q17" s="70">
        <v>1</v>
      </c>
      <c r="R17" s="21">
        <v>0</v>
      </c>
      <c r="S17" s="23">
        <f t="shared" si="4"/>
        <v>0</v>
      </c>
    </row>
    <row r="18" spans="1:19" ht="38.25" x14ac:dyDescent="0.25">
      <c r="A18" s="17"/>
      <c r="B18" s="19">
        <v>5004134</v>
      </c>
      <c r="C18" s="19" t="s">
        <v>1244</v>
      </c>
      <c r="D18" s="68">
        <v>3000223</v>
      </c>
      <c r="E18" s="19" t="s">
        <v>1234</v>
      </c>
      <c r="F18" s="69">
        <v>86</v>
      </c>
      <c r="G18" s="19" t="s">
        <v>500</v>
      </c>
      <c r="H18" s="20">
        <v>0.75382499999999997</v>
      </c>
      <c r="I18" s="21">
        <v>0.84032499999999999</v>
      </c>
      <c r="J18" s="21">
        <f t="shared" si="0"/>
        <v>0.14480087975163877</v>
      </c>
      <c r="K18" s="21">
        <v>4.824740975163877E-2</v>
      </c>
      <c r="L18" s="21">
        <v>4.6725499999999996E-2</v>
      </c>
      <c r="M18" s="21">
        <v>4.9827970000000006E-2</v>
      </c>
      <c r="N18" s="22">
        <f t="shared" si="1"/>
        <v>5.7415178355563347E-2</v>
      </c>
      <c r="O18" s="22">
        <f t="shared" si="2"/>
        <v>0.11301926010964659</v>
      </c>
      <c r="P18" s="23">
        <f t="shared" si="3"/>
        <v>0.17231533008257374</v>
      </c>
      <c r="Q18" s="70">
        <v>0</v>
      </c>
      <c r="R18" s="21">
        <v>0</v>
      </c>
      <c r="S18" s="23">
        <f t="shared" si="4"/>
        <v>0</v>
      </c>
    </row>
    <row r="19" spans="1:19" ht="38.25" x14ac:dyDescent="0.25">
      <c r="A19" s="17"/>
      <c r="B19" s="19">
        <v>5004135</v>
      </c>
      <c r="C19" s="19" t="s">
        <v>1245</v>
      </c>
      <c r="D19" s="68">
        <v>3000223</v>
      </c>
      <c r="E19" s="19" t="s">
        <v>1234</v>
      </c>
      <c r="F19" s="69">
        <v>86</v>
      </c>
      <c r="G19" s="19" t="s">
        <v>500</v>
      </c>
      <c r="H19" s="20">
        <v>0.16797499999999999</v>
      </c>
      <c r="I19" s="21">
        <v>0.16797499999999999</v>
      </c>
      <c r="J19" s="21">
        <f t="shared" si="0"/>
        <v>1.2619999999999999E-2</v>
      </c>
      <c r="K19" s="21">
        <v>0</v>
      </c>
      <c r="L19" s="21">
        <v>1.1899999999999999E-2</v>
      </c>
      <c r="M19" s="21">
        <v>7.1999999999999994E-4</v>
      </c>
      <c r="N19" s="22">
        <f t="shared" si="1"/>
        <v>0</v>
      </c>
      <c r="O19" s="22">
        <f t="shared" si="2"/>
        <v>7.0843875576722726E-2</v>
      </c>
      <c r="P19" s="23">
        <f t="shared" si="3"/>
        <v>7.5130227712457212E-2</v>
      </c>
      <c r="Q19" s="70">
        <v>0</v>
      </c>
      <c r="R19" s="21">
        <v>0</v>
      </c>
      <c r="S19" s="23">
        <f t="shared" si="4"/>
        <v>0</v>
      </c>
    </row>
    <row r="20" spans="1:19" ht="38.25" x14ac:dyDescent="0.25">
      <c r="A20" s="17"/>
      <c r="B20" s="19">
        <v>5004136</v>
      </c>
      <c r="C20" s="19" t="s">
        <v>1246</v>
      </c>
      <c r="D20" s="68">
        <v>3000483</v>
      </c>
      <c r="E20" s="19" t="s">
        <v>1235</v>
      </c>
      <c r="F20" s="69">
        <v>36</v>
      </c>
      <c r="G20" s="19" t="s">
        <v>533</v>
      </c>
      <c r="H20" s="20">
        <v>0.50445099999999987</v>
      </c>
      <c r="I20" s="21">
        <v>3.3307800000000003</v>
      </c>
      <c r="J20" s="21">
        <f t="shared" si="0"/>
        <v>0.45922796985459424</v>
      </c>
      <c r="K20" s="21">
        <v>1.3025179854594171E-2</v>
      </c>
      <c r="L20" s="21">
        <v>0.36787217000000005</v>
      </c>
      <c r="M20" s="21">
        <v>7.8330620000000017E-2</v>
      </c>
      <c r="N20" s="22">
        <f t="shared" si="1"/>
        <v>3.9105494372471822E-3</v>
      </c>
      <c r="O20" s="22">
        <f t="shared" si="2"/>
        <v>0.11435680226691472</v>
      </c>
      <c r="P20" s="23">
        <f t="shared" si="3"/>
        <v>0.13787400244224901</v>
      </c>
      <c r="Q20" s="70">
        <v>0</v>
      </c>
      <c r="R20" s="21">
        <v>0</v>
      </c>
      <c r="S20" s="23">
        <f t="shared" si="4"/>
        <v>0</v>
      </c>
    </row>
    <row r="21" spans="1:19" ht="25.5" x14ac:dyDescent="0.25">
      <c r="A21" s="17"/>
      <c r="B21" s="19">
        <v>5004137</v>
      </c>
      <c r="C21" s="19" t="s">
        <v>1247</v>
      </c>
      <c r="D21" s="68">
        <v>3000483</v>
      </c>
      <c r="E21" s="19" t="s">
        <v>1235</v>
      </c>
      <c r="F21" s="69">
        <v>86</v>
      </c>
      <c r="G21" s="19" t="s">
        <v>500</v>
      </c>
      <c r="H21" s="20">
        <v>0.20796000000000001</v>
      </c>
      <c r="I21" s="21">
        <v>0.31345999999999996</v>
      </c>
      <c r="J21" s="21">
        <f t="shared" si="0"/>
        <v>0.1171015</v>
      </c>
      <c r="K21" s="21">
        <v>0</v>
      </c>
      <c r="L21" s="21">
        <v>0.109477</v>
      </c>
      <c r="M21" s="21">
        <v>7.6244999999999993E-3</v>
      </c>
      <c r="N21" s="22">
        <f t="shared" si="1"/>
        <v>0</v>
      </c>
      <c r="O21" s="22">
        <f t="shared" si="2"/>
        <v>0.34925349326867866</v>
      </c>
      <c r="P21" s="23">
        <f t="shared" si="3"/>
        <v>0.37357717093090032</v>
      </c>
      <c r="Q21" s="70">
        <v>0</v>
      </c>
      <c r="R21" s="21">
        <v>0</v>
      </c>
      <c r="S21" s="23">
        <f t="shared" si="4"/>
        <v>0</v>
      </c>
    </row>
    <row r="22" spans="1:19" ht="38.25" x14ac:dyDescent="0.25">
      <c r="A22" s="17"/>
      <c r="B22" s="19">
        <v>5004138</v>
      </c>
      <c r="C22" s="19" t="s">
        <v>1248</v>
      </c>
      <c r="D22" s="68">
        <v>3000483</v>
      </c>
      <c r="E22" s="19" t="s">
        <v>1235</v>
      </c>
      <c r="F22" s="69">
        <v>86</v>
      </c>
      <c r="G22" s="19" t="s">
        <v>500</v>
      </c>
      <c r="H22" s="20">
        <v>0.18440800000000002</v>
      </c>
      <c r="I22" s="21">
        <v>0.194608</v>
      </c>
      <c r="J22" s="21">
        <f t="shared" si="0"/>
        <v>4.1178000000000006E-2</v>
      </c>
      <c r="K22" s="21">
        <v>0</v>
      </c>
      <c r="L22" s="21">
        <v>3.2778000000000002E-2</v>
      </c>
      <c r="M22" s="21">
        <v>8.4000000000000012E-3</v>
      </c>
      <c r="N22" s="22">
        <f t="shared" si="1"/>
        <v>0</v>
      </c>
      <c r="O22" s="22">
        <f t="shared" si="2"/>
        <v>0.16843089698265232</v>
      </c>
      <c r="P22" s="23">
        <f t="shared" si="3"/>
        <v>0.21159459015045634</v>
      </c>
      <c r="Q22" s="70">
        <v>0</v>
      </c>
      <c r="R22" s="21">
        <v>0</v>
      </c>
      <c r="S22" s="23">
        <f t="shared" si="4"/>
        <v>0</v>
      </c>
    </row>
    <row r="23" spans="1:19" ht="15.75" thickBot="1" x14ac:dyDescent="0.3">
      <c r="A23" s="41" t="s">
        <v>293</v>
      </c>
      <c r="B23" s="43"/>
      <c r="C23" s="43"/>
      <c r="D23" s="65"/>
      <c r="E23" s="43"/>
      <c r="F23" s="66"/>
      <c r="G23" s="43"/>
      <c r="H23" s="44">
        <f t="shared" ref="H23:M23" ca="1" si="5">OFFSET(H23,-MATCH("PROYECTOS",$A$8:$A$23,0)-1,0)-(OFFSET(H23,-MATCH("PROYECTOS",$A$8:$A$23,0),0))</f>
        <v>0.25</v>
      </c>
      <c r="I23" s="45">
        <f t="shared" ca="1" si="5"/>
        <v>0.24999999999995737</v>
      </c>
      <c r="J23" s="45">
        <f t="shared" ca="1" si="5"/>
        <v>0</v>
      </c>
      <c r="K23" s="45">
        <f t="shared" ca="1" si="5"/>
        <v>0</v>
      </c>
      <c r="L23" s="45">
        <f t="shared" ca="1" si="5"/>
        <v>0</v>
      </c>
      <c r="M23" s="45">
        <f t="shared" ca="1" si="5"/>
        <v>0</v>
      </c>
      <c r="N23" s="46">
        <f t="shared" ca="1" si="1"/>
        <v>0</v>
      </c>
      <c r="O23" s="46">
        <f t="shared" ca="1" si="2"/>
        <v>0</v>
      </c>
      <c r="P23" s="47">
        <f t="shared" ca="1" si="3"/>
        <v>0</v>
      </c>
      <c r="Q23" s="67"/>
      <c r="R23" s="45"/>
      <c r="S23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8"/>
  <sheetViews>
    <sheetView workbookViewId="0">
      <selection activeCell="A26" sqref="A26:L2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82</v>
      </c>
      <c r="B1" s="50" t="s">
        <v>49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1251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1755.3916849999998</v>
      </c>
      <c r="E6" s="14">
        <v>2146.4766890000001</v>
      </c>
      <c r="F6" s="14">
        <v>159.95283689366491</v>
      </c>
      <c r="G6" s="14">
        <v>10.906067673664893</v>
      </c>
      <c r="H6" s="14">
        <v>47.236636920000002</v>
      </c>
      <c r="I6" s="14">
        <v>101.81013229999999</v>
      </c>
      <c r="J6" s="15">
        <v>5.0809159631478732E-3</v>
      </c>
      <c r="K6" s="15">
        <v>2.7087508050577712E-2</v>
      </c>
      <c r="L6" s="16">
        <v>7.4518785931089543E-2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1427.8057289999999</v>
      </c>
      <c r="E7" s="38">
        <f ca="1">SUM(E8:OFFSET(E6,MATCH("GOBIERNOS REGIONALES",$A$8:$A$50,0),0))</f>
        <v>957.92543099999966</v>
      </c>
      <c r="F7" s="38">
        <f ca="1">SUM(F8:OFFSET(F6,MATCH("GOBIERNOS REGIONALES",$A$8:$A$50,0),0))</f>
        <v>39.578444092404752</v>
      </c>
      <c r="G7" s="38">
        <f ca="1">SUM(G8:OFFSET(G6,MATCH("GOBIERNOS REGIONALES",$A$8:$A$50,0),0))</f>
        <v>8.5242150324047543</v>
      </c>
      <c r="H7" s="38">
        <f ca="1">SUM(H8:OFFSET(H6,MATCH("GOBIERNOS REGIONALES",$A$8:$A$50,0),0))</f>
        <v>2.6535043600000003</v>
      </c>
      <c r="I7" s="38">
        <f ca="1">SUM(I8:OFFSET(I6,MATCH("GOBIERNOS REGIONALES",$A$8:$A$50,0),0))</f>
        <v>28.400724700000001</v>
      </c>
      <c r="J7" s="39">
        <f ca="1">IFERROR(G7/E7,0)</f>
        <v>8.8986206614288712E-3</v>
      </c>
      <c r="K7" s="39">
        <f ca="1">IFERROR(SUM(G7,H7)/E7,0)</f>
        <v>1.1668673813927336E-2</v>
      </c>
      <c r="L7" s="40">
        <f ca="1">IFERROR(SUM(G7,H7,I7)/E7,0)</f>
        <v>4.131683199086586E-2</v>
      </c>
      <c r="M7" s="4"/>
    </row>
    <row r="8" spans="1:13" ht="25.5" x14ac:dyDescent="0.25">
      <c r="A8" s="17"/>
      <c r="B8" s="18">
        <v>37</v>
      </c>
      <c r="C8" s="19" t="s">
        <v>124</v>
      </c>
      <c r="D8" s="20">
        <v>1427.8057289999999</v>
      </c>
      <c r="E8" s="21">
        <v>957.92543099999966</v>
      </c>
      <c r="F8" s="21">
        <f t="shared" ref="F8:F27" si="0">SUM(G8,H8,I8)</f>
        <v>39.578444092404752</v>
      </c>
      <c r="G8" s="21">
        <v>8.5242150324047543</v>
      </c>
      <c r="H8" s="21">
        <v>2.6535043600000003</v>
      </c>
      <c r="I8" s="21">
        <v>28.400724700000001</v>
      </c>
      <c r="J8" s="22">
        <f t="shared" ref="J8:J27" si="1">IFERROR(G8/E8,0)</f>
        <v>8.8986206614288712E-3</v>
      </c>
      <c r="K8" s="22">
        <f t="shared" ref="K8:K27" si="2">IFERROR(SUM(G8,H8)/E8,0)</f>
        <v>1.1668673813927336E-2</v>
      </c>
      <c r="L8" s="23">
        <f t="shared" ref="L8:L27" si="3">IFERROR(SUM(G8,H8,I8)/E8,0)</f>
        <v>4.131683199086586E-2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65.734718999999998</v>
      </c>
      <c r="E9" s="38">
        <f ca="1">SUM(E10:OFFSET(E8,(MATCH("GOBIERNOS LOCALES",$A$8:$A$50,0)-MATCH("GOBIERNOS REGIONALES",$A$8:$A$50,0)),0))</f>
        <v>182.82914100000002</v>
      </c>
      <c r="F9" s="38">
        <f ca="1">SUM(F10:OFFSET(F8,(MATCH("GOBIERNOS LOCALES",$A$8:$A$50,0)-MATCH("GOBIERNOS REGIONALES",$A$8:$A$50,0)),0))</f>
        <v>17.366588672820132</v>
      </c>
      <c r="G9" s="38">
        <f ca="1">SUM(G10:OFFSET(G8,(MATCH("GOBIERNOS LOCALES",$A$8:$A$50,0)-MATCH("GOBIERNOS REGIONALES",$A$8:$A$50,0)),0))</f>
        <v>0.94194326282013208</v>
      </c>
      <c r="H9" s="38">
        <f ca="1">SUM(H10:OFFSET(H8,(MATCH("GOBIERNOS LOCALES",$A$8:$A$50,0)-MATCH("GOBIERNOS REGIONALES",$A$8:$A$50,0)),0))</f>
        <v>2.3939906799999999</v>
      </c>
      <c r="I9" s="38">
        <f ca="1">SUM(I10:OFFSET(I8,(MATCH("GOBIERNOS LOCALES",$A$8:$A$50,0)-MATCH("GOBIERNOS REGIONALES",$A$8:$A$50,0)),0))</f>
        <v>14.030654730000002</v>
      </c>
      <c r="J9" s="39">
        <f t="shared" ca="1" si="1"/>
        <v>5.1520411771782708E-3</v>
      </c>
      <c r="K9" s="39">
        <f t="shared" ca="1" si="2"/>
        <v>1.8246182881864175E-2</v>
      </c>
      <c r="L9" s="40">
        <f t="shared" ca="1" si="3"/>
        <v>9.4988077818623742E-2</v>
      </c>
      <c r="M9" s="4"/>
    </row>
    <row r="10" spans="1:13" x14ac:dyDescent="0.25">
      <c r="A10" s="17"/>
      <c r="B10" s="18">
        <v>440</v>
      </c>
      <c r="C10" s="19" t="s">
        <v>206</v>
      </c>
      <c r="D10" s="20">
        <v>0</v>
      </c>
      <c r="E10" s="21">
        <v>10.891857999999999</v>
      </c>
      <c r="F10" s="21">
        <f t="shared" si="0"/>
        <v>0.13476254000000001</v>
      </c>
      <c r="G10" s="21">
        <v>0</v>
      </c>
      <c r="H10" s="21">
        <v>5.9681910000000005E-2</v>
      </c>
      <c r="I10" s="21">
        <v>7.5080630000000009E-2</v>
      </c>
      <c r="J10" s="22">
        <f t="shared" si="1"/>
        <v>0</v>
      </c>
      <c r="K10" s="22">
        <f t="shared" si="2"/>
        <v>5.4794976210670405E-3</v>
      </c>
      <c r="L10" s="23">
        <f t="shared" si="3"/>
        <v>1.2372777904375912E-2</v>
      </c>
      <c r="M10" s="4"/>
    </row>
    <row r="11" spans="1:13" x14ac:dyDescent="0.25">
      <c r="A11" s="17"/>
      <c r="B11" s="18">
        <v>442</v>
      </c>
      <c r="C11" s="19" t="s">
        <v>208</v>
      </c>
      <c r="D11" s="20">
        <v>10.933861</v>
      </c>
      <c r="E11" s="21">
        <v>10.933861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</row>
    <row r="12" spans="1:13" x14ac:dyDescent="0.25">
      <c r="A12" s="17"/>
      <c r="B12" s="18">
        <v>443</v>
      </c>
      <c r="C12" s="19" t="s">
        <v>209</v>
      </c>
      <c r="D12" s="20">
        <v>10.110238000000001</v>
      </c>
      <c r="E12" s="21">
        <v>53.323963999999997</v>
      </c>
      <c r="F12" s="21">
        <f t="shared" si="0"/>
        <v>5.0586131500000002</v>
      </c>
      <c r="G12" s="21">
        <v>0</v>
      </c>
      <c r="H12" s="21">
        <v>0</v>
      </c>
      <c r="I12" s="21">
        <v>5.0586131500000002</v>
      </c>
      <c r="J12" s="22">
        <f t="shared" si="1"/>
        <v>0</v>
      </c>
      <c r="K12" s="22">
        <f t="shared" si="2"/>
        <v>0</v>
      </c>
      <c r="L12" s="23">
        <f t="shared" si="3"/>
        <v>9.4865662087687264E-2</v>
      </c>
      <c r="M12" s="4"/>
    </row>
    <row r="13" spans="1:13" x14ac:dyDescent="0.25">
      <c r="A13" s="17"/>
      <c r="B13" s="18">
        <v>444</v>
      </c>
      <c r="C13" s="19" t="s">
        <v>210</v>
      </c>
      <c r="D13" s="20">
        <v>2</v>
      </c>
      <c r="E13" s="21">
        <v>2</v>
      </c>
      <c r="F13" s="21">
        <f t="shared" si="0"/>
        <v>0.42852206000000004</v>
      </c>
      <c r="G13" s="21">
        <v>0</v>
      </c>
      <c r="H13" s="21">
        <v>6.5893800000000002E-2</v>
      </c>
      <c r="I13" s="21">
        <v>0.36262826000000004</v>
      </c>
      <c r="J13" s="22">
        <f t="shared" si="1"/>
        <v>0</v>
      </c>
      <c r="K13" s="22">
        <f t="shared" si="2"/>
        <v>3.2946900000000001E-2</v>
      </c>
      <c r="L13" s="23">
        <f t="shared" si="3"/>
        <v>0.21426103000000002</v>
      </c>
      <c r="M13" s="4"/>
    </row>
    <row r="14" spans="1:13" x14ac:dyDescent="0.25">
      <c r="A14" s="17"/>
      <c r="B14" s="18">
        <v>445</v>
      </c>
      <c r="C14" s="19" t="s">
        <v>211</v>
      </c>
      <c r="D14" s="20">
        <v>2.2399999999999998</v>
      </c>
      <c r="E14" s="21">
        <v>11.1631</v>
      </c>
      <c r="F14" s="21">
        <f t="shared" si="0"/>
        <v>5.7105887645878992</v>
      </c>
      <c r="G14" s="21">
        <v>0.20192499458789825</v>
      </c>
      <c r="H14" s="21">
        <v>1.2661026900000001</v>
      </c>
      <c r="I14" s="21">
        <v>4.2425610800000007</v>
      </c>
      <c r="J14" s="22">
        <f t="shared" si="1"/>
        <v>1.8088612893183635E-2</v>
      </c>
      <c r="K14" s="22">
        <f t="shared" si="2"/>
        <v>0.13150716956650915</v>
      </c>
      <c r="L14" s="23">
        <f t="shared" si="3"/>
        <v>0.51155940236922537</v>
      </c>
      <c r="M14" s="4"/>
    </row>
    <row r="15" spans="1:13" x14ac:dyDescent="0.25">
      <c r="A15" s="17"/>
      <c r="B15" s="18">
        <v>446</v>
      </c>
      <c r="C15" s="19" t="s">
        <v>212</v>
      </c>
      <c r="D15" s="20">
        <v>0</v>
      </c>
      <c r="E15" s="21">
        <v>0.32581100000000002</v>
      </c>
      <c r="F15" s="21">
        <f t="shared" si="0"/>
        <v>0</v>
      </c>
      <c r="G15" s="21">
        <v>0</v>
      </c>
      <c r="H15" s="21">
        <v>0</v>
      </c>
      <c r="I15" s="21">
        <v>0</v>
      </c>
      <c r="J15" s="22">
        <f t="shared" si="1"/>
        <v>0</v>
      </c>
      <c r="K15" s="22">
        <f t="shared" si="2"/>
        <v>0</v>
      </c>
      <c r="L15" s="23">
        <f t="shared" si="3"/>
        <v>0</v>
      </c>
      <c r="M15" s="4"/>
    </row>
    <row r="16" spans="1:13" x14ac:dyDescent="0.25">
      <c r="A16" s="17"/>
      <c r="B16" s="18">
        <v>448</v>
      </c>
      <c r="C16" s="19" t="s">
        <v>214</v>
      </c>
      <c r="D16" s="20">
        <v>0</v>
      </c>
      <c r="E16" s="21">
        <v>0.33640900000000007</v>
      </c>
      <c r="F16" s="21">
        <f t="shared" si="0"/>
        <v>0</v>
      </c>
      <c r="G16" s="21">
        <v>0</v>
      </c>
      <c r="H16" s="21">
        <v>0</v>
      </c>
      <c r="I16" s="21">
        <v>0</v>
      </c>
      <c r="J16" s="22">
        <f t="shared" si="1"/>
        <v>0</v>
      </c>
      <c r="K16" s="22">
        <f t="shared" si="2"/>
        <v>0</v>
      </c>
      <c r="L16" s="23">
        <f t="shared" si="3"/>
        <v>0</v>
      </c>
      <c r="M16" s="4"/>
    </row>
    <row r="17" spans="1:13" x14ac:dyDescent="0.25">
      <c r="A17" s="17"/>
      <c r="B17" s="18">
        <v>450</v>
      </c>
      <c r="C17" s="19" t="s">
        <v>216</v>
      </c>
      <c r="D17" s="20">
        <v>0</v>
      </c>
      <c r="E17" s="21">
        <v>1.8141409999999998</v>
      </c>
      <c r="F17" s="21">
        <f t="shared" si="0"/>
        <v>0</v>
      </c>
      <c r="G17" s="21">
        <v>0</v>
      </c>
      <c r="H17" s="21">
        <v>0</v>
      </c>
      <c r="I17" s="21">
        <v>0</v>
      </c>
      <c r="J17" s="22">
        <f t="shared" si="1"/>
        <v>0</v>
      </c>
      <c r="K17" s="22">
        <f t="shared" si="2"/>
        <v>0</v>
      </c>
      <c r="L17" s="23">
        <f t="shared" si="3"/>
        <v>0</v>
      </c>
      <c r="M17" s="4"/>
    </row>
    <row r="18" spans="1:13" x14ac:dyDescent="0.25">
      <c r="A18" s="17"/>
      <c r="B18" s="18">
        <v>452</v>
      </c>
      <c r="C18" s="19" t="s">
        <v>218</v>
      </c>
      <c r="D18" s="20">
        <v>0</v>
      </c>
      <c r="E18" s="21">
        <v>0.21894000000000002</v>
      </c>
      <c r="F18" s="21">
        <f t="shared" si="0"/>
        <v>7.3915419999999996E-2</v>
      </c>
      <c r="G18" s="21">
        <v>0</v>
      </c>
      <c r="H18" s="21">
        <v>1.7634199999999999E-2</v>
      </c>
      <c r="I18" s="21">
        <v>5.628122E-2</v>
      </c>
      <c r="J18" s="22">
        <f t="shared" si="1"/>
        <v>0</v>
      </c>
      <c r="K18" s="22">
        <f t="shared" si="2"/>
        <v>8.0543527907189175E-2</v>
      </c>
      <c r="L18" s="23">
        <f t="shared" si="3"/>
        <v>0.33760582808075268</v>
      </c>
      <c r="M18" s="4"/>
    </row>
    <row r="19" spans="1:13" x14ac:dyDescent="0.25">
      <c r="A19" s="17"/>
      <c r="B19" s="18">
        <v>453</v>
      </c>
      <c r="C19" s="19" t="s">
        <v>219</v>
      </c>
      <c r="D19" s="20">
        <v>16.7</v>
      </c>
      <c r="E19" s="21">
        <v>28.537877999999999</v>
      </c>
      <c r="F19" s="21">
        <f t="shared" si="0"/>
        <v>1.0969306288126772</v>
      </c>
      <c r="G19" s="21">
        <v>0.10166341881267726</v>
      </c>
      <c r="H19" s="21">
        <v>0.51501300999999999</v>
      </c>
      <c r="I19" s="21">
        <v>0.48025420000000002</v>
      </c>
      <c r="J19" s="22">
        <f t="shared" si="1"/>
        <v>3.5624028812750994E-3</v>
      </c>
      <c r="K19" s="22">
        <f t="shared" si="2"/>
        <v>2.1609049867431535E-2</v>
      </c>
      <c r="L19" s="23">
        <f t="shared" si="3"/>
        <v>3.8437708256117614E-2</v>
      </c>
      <c r="M19" s="4"/>
    </row>
    <row r="20" spans="1:13" x14ac:dyDescent="0.25">
      <c r="A20" s="17"/>
      <c r="B20" s="18">
        <v>455</v>
      </c>
      <c r="C20" s="19" t="s">
        <v>221</v>
      </c>
      <c r="D20" s="20">
        <v>2.6472129999999998</v>
      </c>
      <c r="E20" s="21">
        <v>4.8694669999999993</v>
      </c>
      <c r="F20" s="21">
        <f t="shared" si="0"/>
        <v>0.10445335058971494</v>
      </c>
      <c r="G20" s="21">
        <v>2.5059100589714944E-2</v>
      </c>
      <c r="H20" s="21">
        <v>5.8689390000000001E-2</v>
      </c>
      <c r="I20" s="21">
        <v>2.0704859999999999E-2</v>
      </c>
      <c r="J20" s="22">
        <f t="shared" si="1"/>
        <v>5.1461690960663553E-3</v>
      </c>
      <c r="K20" s="22">
        <f t="shared" si="2"/>
        <v>1.7198697637691142E-2</v>
      </c>
      <c r="L20" s="23">
        <f t="shared" si="3"/>
        <v>2.1450674291398825E-2</v>
      </c>
      <c r="M20" s="4"/>
    </row>
    <row r="21" spans="1:13" x14ac:dyDescent="0.25">
      <c r="A21" s="17"/>
      <c r="B21" s="18">
        <v>456</v>
      </c>
      <c r="C21" s="19" t="s">
        <v>222</v>
      </c>
      <c r="D21" s="20">
        <v>6.0360020000000008</v>
      </c>
      <c r="E21" s="21">
        <v>47.404408999999994</v>
      </c>
      <c r="F21" s="21">
        <f t="shared" si="0"/>
        <v>1.3833248600000001</v>
      </c>
      <c r="G21" s="21">
        <v>0</v>
      </c>
      <c r="H21" s="21">
        <v>0</v>
      </c>
      <c r="I21" s="21">
        <v>1.3833248600000001</v>
      </c>
      <c r="J21" s="22">
        <f t="shared" si="1"/>
        <v>0</v>
      </c>
      <c r="K21" s="22">
        <f t="shared" si="2"/>
        <v>0</v>
      </c>
      <c r="L21" s="23">
        <f t="shared" si="3"/>
        <v>2.9181354417898139E-2</v>
      </c>
      <c r="M21" s="4"/>
    </row>
    <row r="22" spans="1:13" x14ac:dyDescent="0.25">
      <c r="A22" s="17"/>
      <c r="B22" s="18">
        <v>457</v>
      </c>
      <c r="C22" s="19" t="s">
        <v>223</v>
      </c>
      <c r="D22" s="20">
        <v>0</v>
      </c>
      <c r="E22" s="21">
        <v>1.1407779999999998</v>
      </c>
      <c r="F22" s="21">
        <f t="shared" si="0"/>
        <v>0.74853005882984158</v>
      </c>
      <c r="G22" s="21">
        <v>0.61329574882984161</v>
      </c>
      <c r="H22" s="21">
        <v>0.13523431</v>
      </c>
      <c r="I22" s="21">
        <v>0</v>
      </c>
      <c r="J22" s="22">
        <f t="shared" si="1"/>
        <v>0.53761183054883743</v>
      </c>
      <c r="K22" s="22">
        <f t="shared" si="2"/>
        <v>0.6561575160371621</v>
      </c>
      <c r="L22" s="23">
        <f t="shared" si="3"/>
        <v>0.6561575160371621</v>
      </c>
      <c r="M22" s="4"/>
    </row>
    <row r="23" spans="1:13" x14ac:dyDescent="0.25">
      <c r="A23" s="17"/>
      <c r="B23" s="18">
        <v>459</v>
      </c>
      <c r="C23" s="19" t="s">
        <v>225</v>
      </c>
      <c r="D23" s="20">
        <v>2.71</v>
      </c>
      <c r="E23" s="21">
        <v>3.7002389999999998</v>
      </c>
      <c r="F23" s="21">
        <f t="shared" si="0"/>
        <v>2.3038179699999999</v>
      </c>
      <c r="G23" s="21">
        <v>0</v>
      </c>
      <c r="H23" s="21">
        <v>0.26826327</v>
      </c>
      <c r="I23" s="21">
        <v>2.0355547000000001</v>
      </c>
      <c r="J23" s="22">
        <f t="shared" si="1"/>
        <v>0</v>
      </c>
      <c r="K23" s="22">
        <f t="shared" si="2"/>
        <v>7.2498903449209631E-2</v>
      </c>
      <c r="L23" s="23">
        <f t="shared" si="3"/>
        <v>0.62261328795248094</v>
      </c>
      <c r="M23" s="4"/>
    </row>
    <row r="24" spans="1:13" x14ac:dyDescent="0.25">
      <c r="A24" s="17"/>
      <c r="B24" s="18">
        <v>460</v>
      </c>
      <c r="C24" s="19" t="s">
        <v>226</v>
      </c>
      <c r="D24" s="20">
        <v>1.346438</v>
      </c>
      <c r="E24" s="21">
        <v>1.346438</v>
      </c>
      <c r="F24" s="21">
        <f t="shared" si="0"/>
        <v>0</v>
      </c>
      <c r="G24" s="21">
        <v>0</v>
      </c>
      <c r="H24" s="21">
        <v>0</v>
      </c>
      <c r="I24" s="21">
        <v>0</v>
      </c>
      <c r="J24" s="22">
        <f t="shared" si="1"/>
        <v>0</v>
      </c>
      <c r="K24" s="22">
        <f t="shared" si="2"/>
        <v>0</v>
      </c>
      <c r="L24" s="23">
        <f t="shared" si="3"/>
        <v>0</v>
      </c>
      <c r="M24" s="4"/>
    </row>
    <row r="25" spans="1:13" x14ac:dyDescent="0.25">
      <c r="A25" s="17"/>
      <c r="B25" s="18">
        <v>461</v>
      </c>
      <c r="C25" s="19" t="s">
        <v>227</v>
      </c>
      <c r="D25" s="20">
        <v>1.331348</v>
      </c>
      <c r="E25" s="21">
        <v>1.331348</v>
      </c>
      <c r="F25" s="21">
        <f t="shared" si="0"/>
        <v>0</v>
      </c>
      <c r="G25" s="21">
        <v>0</v>
      </c>
      <c r="H25" s="21">
        <v>0</v>
      </c>
      <c r="I25" s="21">
        <v>0</v>
      </c>
      <c r="J25" s="22">
        <f t="shared" si="1"/>
        <v>0</v>
      </c>
      <c r="K25" s="22">
        <f t="shared" si="2"/>
        <v>0</v>
      </c>
      <c r="L25" s="23">
        <f t="shared" si="3"/>
        <v>0</v>
      </c>
      <c r="M25" s="4"/>
    </row>
    <row r="26" spans="1:13" x14ac:dyDescent="0.25">
      <c r="A26" s="17"/>
      <c r="B26" s="18">
        <v>463</v>
      </c>
      <c r="C26" s="19" t="s">
        <v>229</v>
      </c>
      <c r="D26" s="20">
        <v>9.6796190000000006</v>
      </c>
      <c r="E26" s="21">
        <v>3.4904999999999999</v>
      </c>
      <c r="F26" s="21">
        <f t="shared" si="0"/>
        <v>0.32312986999999999</v>
      </c>
      <c r="G26" s="21">
        <v>0</v>
      </c>
      <c r="H26" s="21">
        <v>7.4781000000000005E-3</v>
      </c>
      <c r="I26" s="21">
        <v>0.31565177</v>
      </c>
      <c r="J26" s="22">
        <f t="shared" si="1"/>
        <v>0</v>
      </c>
      <c r="K26" s="22">
        <f t="shared" si="2"/>
        <v>2.1424151267726687E-3</v>
      </c>
      <c r="L26" s="23">
        <f t="shared" si="3"/>
        <v>9.2574092536885824E-2</v>
      </c>
      <c r="M26" s="4"/>
    </row>
    <row r="27" spans="1:13" ht="15.75" thickBot="1" x14ac:dyDescent="0.3">
      <c r="A27" s="41" t="s">
        <v>232</v>
      </c>
      <c r="B27" s="58"/>
      <c r="C27" s="43"/>
      <c r="D27" s="44">
        <v>261.85123699999986</v>
      </c>
      <c r="E27" s="45">
        <v>1005.7221169999984</v>
      </c>
      <c r="F27" s="45">
        <f t="shared" si="0"/>
        <v>103.00780412844</v>
      </c>
      <c r="G27" s="45">
        <v>1.4399093784400065</v>
      </c>
      <c r="H27" s="45">
        <v>42.189141880000008</v>
      </c>
      <c r="I27" s="45">
        <v>59.378752869999985</v>
      </c>
      <c r="J27" s="46">
        <f t="shared" si="1"/>
        <v>1.4317169266746957E-3</v>
      </c>
      <c r="K27" s="46">
        <f t="shared" si="2"/>
        <v>4.3380821124410135E-2</v>
      </c>
      <c r="L27" s="47">
        <f t="shared" si="3"/>
        <v>0.10242173497755559</v>
      </c>
      <c r="M27" s="4"/>
    </row>
    <row r="28" spans="1:13" x14ac:dyDescent="0.25">
      <c r="D28" s="5"/>
      <c r="E28" s="5"/>
      <c r="F28" s="5"/>
      <c r="G28" s="5"/>
      <c r="H28" s="5"/>
      <c r="I28" s="5"/>
      <c r="J28" s="4"/>
      <c r="K28" s="4"/>
      <c r="L28" s="4"/>
      <c r="M28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82</v>
      </c>
      <c r="B1" s="51" t="s">
        <v>49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1252</v>
      </c>
      <c r="N2" s="72" t="s">
        <v>1266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1755.3916849999998</v>
      </c>
      <c r="E6" s="14">
        <f ca="1">SUM(E7:OFFSET(E7,50,0))</f>
        <v>2146.4766890000001</v>
      </c>
      <c r="F6" s="14">
        <f ca="1">SUM(F7:OFFSET(F7,50,0))</f>
        <v>159.95283689366491</v>
      </c>
      <c r="G6" s="14">
        <f ca="1">SUM(G7:OFFSET(G7,50,0))</f>
        <v>10.906067673664893</v>
      </c>
      <c r="H6" s="14">
        <f ca="1">SUM(H7:OFFSET(H7,50,0))</f>
        <v>47.236636920000002</v>
      </c>
      <c r="I6" s="14">
        <f ca="1">SUM(I7:OFFSET(I7,50,0))</f>
        <v>101.81013229999999</v>
      </c>
      <c r="J6" s="15">
        <f ca="1">IFERROR(G6/E6,0)</f>
        <v>5.0809159631478732E-3</v>
      </c>
      <c r="K6" s="15">
        <f ca="1">IFERROR(SUM(G6,H6)/E6,0)</f>
        <v>2.7087508050577712E-2</v>
      </c>
      <c r="L6" s="16">
        <f ca="1">IFERROR(SUM(G6,H6,I6)/E6,0)</f>
        <v>7.4518785931089543E-2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34.178559999999997</v>
      </c>
      <c r="E7" s="21">
        <v>56.862499</v>
      </c>
      <c r="F7" s="21">
        <f t="shared" ref="F7:F31" si="0">SUM(G7,H7,I7)</f>
        <v>0.93180953</v>
      </c>
      <c r="G7" s="21">
        <v>0</v>
      </c>
      <c r="H7" s="21">
        <v>0.62030117000000007</v>
      </c>
      <c r="I7" s="21">
        <v>0.31150835999999998</v>
      </c>
      <c r="J7" s="22">
        <f t="shared" ref="J7:J31" si="1">IFERROR(G7/E7,0)</f>
        <v>0</v>
      </c>
      <c r="K7" s="22">
        <f t="shared" ref="K7:K31" si="2">IFERROR(SUM(G7,H7)/E7,0)</f>
        <v>1.0908791926292231E-2</v>
      </c>
      <c r="L7" s="23">
        <f t="shared" ref="L7:L31" si="3">IFERROR(SUM(G7,H7,I7)/E7,0)</f>
        <v>1.6387066104850578E-2</v>
      </c>
      <c r="M7" s="4"/>
      <c r="N7" t="s">
        <v>254</v>
      </c>
      <c r="O7" s="5">
        <v>6.3952231157410591</v>
      </c>
      <c r="P7" s="71">
        <v>0.18894972277185632</v>
      </c>
    </row>
    <row r="8" spans="1:16" x14ac:dyDescent="0.25">
      <c r="A8" s="17"/>
      <c r="B8" s="55">
        <v>2</v>
      </c>
      <c r="C8" s="19" t="s">
        <v>250</v>
      </c>
      <c r="D8" s="20">
        <v>104.37139499999999</v>
      </c>
      <c r="E8" s="21">
        <v>121.87669</v>
      </c>
      <c r="F8" s="21">
        <f t="shared" si="0"/>
        <v>1.3780173900000001</v>
      </c>
      <c r="G8" s="21">
        <v>0</v>
      </c>
      <c r="H8" s="21">
        <v>0.19816289000000004</v>
      </c>
      <c r="I8" s="21">
        <v>1.1798545</v>
      </c>
      <c r="J8" s="22">
        <f t="shared" si="1"/>
        <v>0</v>
      </c>
      <c r="K8" s="22">
        <f t="shared" si="2"/>
        <v>1.625929371728097E-3</v>
      </c>
      <c r="L8" s="23">
        <f t="shared" si="3"/>
        <v>1.1306652568263876E-2</v>
      </c>
      <c r="M8" s="4"/>
      <c r="N8" t="s">
        <v>270</v>
      </c>
      <c r="O8" s="5">
        <v>7.2833372303934443</v>
      </c>
      <c r="P8" s="71">
        <v>0.17894802866518483</v>
      </c>
    </row>
    <row r="9" spans="1:16" x14ac:dyDescent="0.25">
      <c r="A9" s="17"/>
      <c r="B9" s="55">
        <v>3</v>
      </c>
      <c r="C9" s="19" t="s">
        <v>251</v>
      </c>
      <c r="D9" s="20">
        <v>14.021050000000004</v>
      </c>
      <c r="E9" s="21">
        <v>19.061263999999998</v>
      </c>
      <c r="F9" s="21">
        <f t="shared" si="0"/>
        <v>4.2918999999999999E-2</v>
      </c>
      <c r="G9" s="21">
        <v>0</v>
      </c>
      <c r="H9" s="21">
        <v>2.6800000000000001E-2</v>
      </c>
      <c r="I9" s="21">
        <v>1.6118999999999998E-2</v>
      </c>
      <c r="J9" s="22">
        <f t="shared" si="1"/>
        <v>0</v>
      </c>
      <c r="K9" s="22">
        <f t="shared" si="2"/>
        <v>1.4059928029956463E-3</v>
      </c>
      <c r="L9" s="23">
        <f t="shared" si="3"/>
        <v>2.2516345190959006E-3</v>
      </c>
      <c r="M9" s="4"/>
      <c r="N9" t="s">
        <v>268</v>
      </c>
      <c r="O9" s="5">
        <v>22.597605041477372</v>
      </c>
      <c r="P9" s="71">
        <v>0.15547687666221272</v>
      </c>
    </row>
    <row r="10" spans="1:16" x14ac:dyDescent="0.25">
      <c r="A10" s="17"/>
      <c r="B10" s="55">
        <v>4</v>
      </c>
      <c r="C10" s="19" t="s">
        <v>252</v>
      </c>
      <c r="D10" s="20">
        <v>151.84120799999999</v>
      </c>
      <c r="E10" s="21">
        <v>215.77264900000003</v>
      </c>
      <c r="F10" s="21">
        <f t="shared" si="0"/>
        <v>16.208761566074827</v>
      </c>
      <c r="G10" s="21">
        <v>0.1885378360748291</v>
      </c>
      <c r="H10" s="21">
        <v>1.763906</v>
      </c>
      <c r="I10" s="21">
        <v>14.256317729999999</v>
      </c>
      <c r="J10" s="22">
        <f t="shared" si="1"/>
        <v>8.7378005019917554E-4</v>
      </c>
      <c r="K10" s="22">
        <f t="shared" si="2"/>
        <v>9.0486159627897449E-3</v>
      </c>
      <c r="L10" s="23">
        <f t="shared" si="3"/>
        <v>7.5119630042057947E-2</v>
      </c>
      <c r="M10" s="4"/>
      <c r="N10" t="s">
        <v>262</v>
      </c>
      <c r="O10" s="5">
        <v>18.907578159999996</v>
      </c>
      <c r="P10" s="71">
        <v>0.138382777175074</v>
      </c>
    </row>
    <row r="11" spans="1:16" x14ac:dyDescent="0.25">
      <c r="A11" s="17"/>
      <c r="B11" s="55">
        <v>5</v>
      </c>
      <c r="C11" s="19" t="s">
        <v>253</v>
      </c>
      <c r="D11" s="20">
        <v>7.4103290000000008</v>
      </c>
      <c r="E11" s="21">
        <v>55.049834000000004</v>
      </c>
      <c r="F11" s="21">
        <f t="shared" si="0"/>
        <v>3.5659277597135919</v>
      </c>
      <c r="G11" s="21">
        <v>1.8982899713591905E-2</v>
      </c>
      <c r="H11" s="21">
        <v>7.9232049999999998E-2</v>
      </c>
      <c r="I11" s="21">
        <v>3.4677128100000001</v>
      </c>
      <c r="J11" s="22">
        <f t="shared" si="1"/>
        <v>3.4483118902033208E-4</v>
      </c>
      <c r="K11" s="22">
        <f t="shared" si="2"/>
        <v>1.7841098251738941E-3</v>
      </c>
      <c r="L11" s="23">
        <f t="shared" si="3"/>
        <v>6.4776358085177718E-2</v>
      </c>
      <c r="M11" s="4"/>
      <c r="N11" t="s">
        <v>269</v>
      </c>
      <c r="O11" s="5">
        <v>32.863469039999998</v>
      </c>
      <c r="P11" s="71">
        <v>0.12364835187542389</v>
      </c>
    </row>
    <row r="12" spans="1:16" x14ac:dyDescent="0.25">
      <c r="A12" s="17"/>
      <c r="B12" s="55">
        <v>6</v>
      </c>
      <c r="C12" s="19" t="s">
        <v>254</v>
      </c>
      <c r="D12" s="20">
        <v>20.724699999999999</v>
      </c>
      <c r="E12" s="21">
        <v>33.84616299999999</v>
      </c>
      <c r="F12" s="21">
        <f t="shared" si="0"/>
        <v>6.3952231157410591</v>
      </c>
      <c r="G12" s="21">
        <v>0.28968804574105889</v>
      </c>
      <c r="H12" s="21">
        <v>1.5170407800000001</v>
      </c>
      <c r="I12" s="21">
        <v>4.5884942899999999</v>
      </c>
      <c r="J12" s="22">
        <f t="shared" si="1"/>
        <v>8.5589626729936554E-3</v>
      </c>
      <c r="K12" s="22">
        <f t="shared" si="2"/>
        <v>5.3380609959866335E-2</v>
      </c>
      <c r="L12" s="23">
        <f t="shared" si="3"/>
        <v>0.18894972277185632</v>
      </c>
      <c r="M12" s="4"/>
      <c r="N12" t="s">
        <v>259</v>
      </c>
      <c r="O12" s="5">
        <v>15.144478501857909</v>
      </c>
      <c r="P12" s="71">
        <v>0.11306946276476387</v>
      </c>
    </row>
    <row r="13" spans="1:16" x14ac:dyDescent="0.25">
      <c r="A13" s="17"/>
      <c r="B13" s="55">
        <v>7</v>
      </c>
      <c r="C13" s="19" t="s">
        <v>255</v>
      </c>
      <c r="D13" s="20">
        <v>216.431726</v>
      </c>
      <c r="E13" s="21">
        <v>77.851112000000001</v>
      </c>
      <c r="F13" s="21">
        <f t="shared" si="0"/>
        <v>0</v>
      </c>
      <c r="G13" s="21">
        <v>0</v>
      </c>
      <c r="H13" s="21">
        <v>0</v>
      </c>
      <c r="I13" s="21">
        <v>0</v>
      </c>
      <c r="J13" s="22">
        <f t="shared" si="1"/>
        <v>0</v>
      </c>
      <c r="K13" s="22">
        <f t="shared" si="2"/>
        <v>0</v>
      </c>
      <c r="L13" s="23">
        <f t="shared" si="3"/>
        <v>0</v>
      </c>
      <c r="M13" s="4"/>
      <c r="N13" t="s">
        <v>257</v>
      </c>
      <c r="O13" s="5">
        <v>0.76688962999999988</v>
      </c>
      <c r="P13" s="71">
        <v>9.3203743659379876E-2</v>
      </c>
    </row>
    <row r="14" spans="1:16" x14ac:dyDescent="0.25">
      <c r="A14" s="17"/>
      <c r="B14" s="55">
        <v>8</v>
      </c>
      <c r="C14" s="19" t="s">
        <v>256</v>
      </c>
      <c r="D14" s="20">
        <v>107.37993799999998</v>
      </c>
      <c r="E14" s="21">
        <v>131.27317899999997</v>
      </c>
      <c r="F14" s="21">
        <f t="shared" si="0"/>
        <v>3.1776369599745351</v>
      </c>
      <c r="G14" s="21">
        <v>3.0550639974535443E-2</v>
      </c>
      <c r="H14" s="21">
        <v>0.56485635999999984</v>
      </c>
      <c r="I14" s="21">
        <v>2.5822299599999998</v>
      </c>
      <c r="J14" s="22">
        <f t="shared" si="1"/>
        <v>2.3272568095982082E-4</v>
      </c>
      <c r="K14" s="22">
        <f t="shared" si="2"/>
        <v>4.535633284043006E-3</v>
      </c>
      <c r="L14" s="23">
        <f t="shared" si="3"/>
        <v>2.4206292436740148E-2</v>
      </c>
      <c r="M14" s="4"/>
      <c r="N14" t="s">
        <v>263</v>
      </c>
      <c r="O14" s="5">
        <v>8.8608487009381651</v>
      </c>
      <c r="P14" s="71">
        <v>9.0015894521819795E-2</v>
      </c>
    </row>
    <row r="15" spans="1:16" x14ac:dyDescent="0.25">
      <c r="A15" s="17"/>
      <c r="B15" s="55">
        <v>9</v>
      </c>
      <c r="C15" s="19" t="s">
        <v>257</v>
      </c>
      <c r="D15" s="20">
        <v>3.7411339999999997</v>
      </c>
      <c r="E15" s="21">
        <v>8.2280990000000003</v>
      </c>
      <c r="F15" s="21">
        <f t="shared" si="0"/>
        <v>0.76688962999999988</v>
      </c>
      <c r="G15" s="21">
        <v>0</v>
      </c>
      <c r="H15" s="21">
        <v>0.13395251</v>
      </c>
      <c r="I15" s="21">
        <v>0.63293711999999991</v>
      </c>
      <c r="J15" s="22">
        <f t="shared" si="1"/>
        <v>0</v>
      </c>
      <c r="K15" s="22">
        <f t="shared" si="2"/>
        <v>1.627988554829007E-2</v>
      </c>
      <c r="L15" s="23">
        <f t="shared" si="3"/>
        <v>9.3203743659379876E-2</v>
      </c>
      <c r="M15" s="4"/>
      <c r="N15" t="s">
        <v>252</v>
      </c>
      <c r="O15" s="5">
        <v>16.208761566074827</v>
      </c>
      <c r="P15" s="71">
        <v>7.5119630042057947E-2</v>
      </c>
    </row>
    <row r="16" spans="1:16" x14ac:dyDescent="0.25">
      <c r="A16" s="17"/>
      <c r="B16" s="55">
        <v>10</v>
      </c>
      <c r="C16" s="19" t="s">
        <v>258</v>
      </c>
      <c r="D16" s="20">
        <v>56.136824000000004</v>
      </c>
      <c r="E16" s="21">
        <v>57.521657000000005</v>
      </c>
      <c r="F16" s="21">
        <f t="shared" si="0"/>
        <v>1.46E-2</v>
      </c>
      <c r="G16" s="21">
        <v>0</v>
      </c>
      <c r="H16" s="21">
        <v>0</v>
      </c>
      <c r="I16" s="21">
        <v>1.46E-2</v>
      </c>
      <c r="J16" s="22">
        <f t="shared" si="1"/>
        <v>0</v>
      </c>
      <c r="K16" s="22">
        <f t="shared" si="2"/>
        <v>0</v>
      </c>
      <c r="L16" s="23">
        <f t="shared" si="3"/>
        <v>2.5381744479301073E-4</v>
      </c>
      <c r="M16" s="4"/>
      <c r="N16" t="s">
        <v>267</v>
      </c>
      <c r="O16" s="5">
        <v>4.1701636799999999</v>
      </c>
      <c r="P16" s="71">
        <v>7.0535548292652586E-2</v>
      </c>
    </row>
    <row r="17" spans="1:16" x14ac:dyDescent="0.25">
      <c r="A17" s="17"/>
      <c r="B17" s="55">
        <v>11</v>
      </c>
      <c r="C17" s="19" t="s">
        <v>259</v>
      </c>
      <c r="D17" s="20">
        <v>93.106074000000007</v>
      </c>
      <c r="E17" s="21">
        <v>133.93959900000004</v>
      </c>
      <c r="F17" s="21">
        <f t="shared" si="0"/>
        <v>15.144478501857909</v>
      </c>
      <c r="G17" s="21">
        <v>6.7031488418579102</v>
      </c>
      <c r="H17" s="21">
        <v>1.17302818</v>
      </c>
      <c r="I17" s="21">
        <v>7.268301479999999</v>
      </c>
      <c r="J17" s="22">
        <f t="shared" si="1"/>
        <v>5.0046057266887205E-2</v>
      </c>
      <c r="K17" s="22">
        <f t="shared" si="2"/>
        <v>5.8803946559955786E-2</v>
      </c>
      <c r="L17" s="23">
        <f t="shared" si="3"/>
        <v>0.11306946276476387</v>
      </c>
      <c r="M17" s="4"/>
      <c r="N17" t="s">
        <v>271</v>
      </c>
      <c r="O17" s="5">
        <v>4.9497718800000001</v>
      </c>
      <c r="P17" s="71">
        <v>6.8285533487244532E-2</v>
      </c>
    </row>
    <row r="18" spans="1:16" x14ac:dyDescent="0.25">
      <c r="A18" s="17"/>
      <c r="B18" s="55">
        <v>12</v>
      </c>
      <c r="C18" s="19" t="s">
        <v>260</v>
      </c>
      <c r="D18" s="20">
        <v>8.7207679999999996</v>
      </c>
      <c r="E18" s="21">
        <v>35.441441999999995</v>
      </c>
      <c r="F18" s="21">
        <f t="shared" si="0"/>
        <v>0.64830390999999998</v>
      </c>
      <c r="G18" s="21">
        <v>0</v>
      </c>
      <c r="H18" s="21">
        <v>0.17257334000000002</v>
      </c>
      <c r="I18" s="21">
        <v>0.47573056999999996</v>
      </c>
      <c r="J18" s="22">
        <f t="shared" si="1"/>
        <v>0</v>
      </c>
      <c r="K18" s="22">
        <f t="shared" si="2"/>
        <v>4.869252780403237E-3</v>
      </c>
      <c r="L18" s="23">
        <f t="shared" si="3"/>
        <v>1.8292255433624852E-2</v>
      </c>
      <c r="M18" s="4"/>
      <c r="N18" t="s">
        <v>253</v>
      </c>
      <c r="O18" s="5">
        <v>3.5659277597135919</v>
      </c>
      <c r="P18" s="71">
        <v>6.4776358085177718E-2</v>
      </c>
    </row>
    <row r="19" spans="1:16" x14ac:dyDescent="0.25">
      <c r="A19" s="17"/>
      <c r="B19" s="55">
        <v>13</v>
      </c>
      <c r="C19" s="19" t="s">
        <v>261</v>
      </c>
      <c r="D19" s="20">
        <v>58.037916999999993</v>
      </c>
      <c r="E19" s="21">
        <v>101.14152200000001</v>
      </c>
      <c r="F19" s="21">
        <f t="shared" si="0"/>
        <v>1.758124260383823</v>
      </c>
      <c r="G19" s="21">
        <v>2.3928220383822918E-2</v>
      </c>
      <c r="H19" s="21">
        <v>0.68776437000000001</v>
      </c>
      <c r="I19" s="21">
        <v>1.04643167</v>
      </c>
      <c r="J19" s="22">
        <f t="shared" si="1"/>
        <v>2.365815731329702E-4</v>
      </c>
      <c r="K19" s="22">
        <f t="shared" si="2"/>
        <v>7.0366015491028786E-3</v>
      </c>
      <c r="L19" s="23">
        <f t="shared" si="3"/>
        <v>1.738281395828533E-2</v>
      </c>
      <c r="M19" s="4"/>
      <c r="N19" t="s">
        <v>272</v>
      </c>
      <c r="O19" s="5">
        <v>6.5795471913932655</v>
      </c>
      <c r="P19" s="71">
        <v>5.4683993416302736E-2</v>
      </c>
    </row>
    <row r="20" spans="1:16" x14ac:dyDescent="0.25">
      <c r="A20" s="17"/>
      <c r="B20" s="55">
        <v>14</v>
      </c>
      <c r="C20" s="19" t="s">
        <v>262</v>
      </c>
      <c r="D20" s="20">
        <v>44.583316000000003</v>
      </c>
      <c r="E20" s="21">
        <v>136.63245200000003</v>
      </c>
      <c r="F20" s="21">
        <f t="shared" si="0"/>
        <v>18.907578159999996</v>
      </c>
      <c r="G20" s="21">
        <v>0</v>
      </c>
      <c r="H20" s="21">
        <v>0.18206254999999999</v>
      </c>
      <c r="I20" s="21">
        <v>18.725515609999995</v>
      </c>
      <c r="J20" s="22">
        <f t="shared" si="1"/>
        <v>0</v>
      </c>
      <c r="K20" s="22">
        <f t="shared" si="2"/>
        <v>1.3324985926476674E-3</v>
      </c>
      <c r="L20" s="23">
        <f t="shared" si="3"/>
        <v>0.138382777175074</v>
      </c>
      <c r="M20" s="4"/>
      <c r="N20" t="s">
        <v>264</v>
      </c>
      <c r="O20" s="5">
        <v>2.5693477151738948</v>
      </c>
      <c r="P20" s="71">
        <v>4.7051126210574258E-2</v>
      </c>
    </row>
    <row r="21" spans="1:16" x14ac:dyDescent="0.25">
      <c r="A21" s="17"/>
      <c r="B21" s="55">
        <v>15</v>
      </c>
      <c r="C21" s="19" t="s">
        <v>263</v>
      </c>
      <c r="D21" s="20">
        <v>73.871443999999997</v>
      </c>
      <c r="E21" s="21">
        <v>98.436489999999964</v>
      </c>
      <c r="F21" s="21">
        <f t="shared" si="0"/>
        <v>8.8608487009381651</v>
      </c>
      <c r="G21" s="21">
        <v>1.8386980009381659</v>
      </c>
      <c r="H21" s="21">
        <v>2.8550618400000003</v>
      </c>
      <c r="I21" s="21">
        <v>4.1670888599999989</v>
      </c>
      <c r="J21" s="22">
        <f t="shared" si="1"/>
        <v>1.8679028487689542E-2</v>
      </c>
      <c r="K21" s="22">
        <f t="shared" si="2"/>
        <v>4.7683128898015036E-2</v>
      </c>
      <c r="L21" s="23">
        <f t="shared" si="3"/>
        <v>9.0015894521819795E-2</v>
      </c>
      <c r="M21" s="4"/>
      <c r="N21" t="s">
        <v>273</v>
      </c>
      <c r="O21" s="5">
        <v>0.53774506991216853</v>
      </c>
      <c r="P21" s="71">
        <v>4.1892316860121105E-2</v>
      </c>
    </row>
    <row r="22" spans="1:16" x14ac:dyDescent="0.25">
      <c r="A22" s="17"/>
      <c r="B22" s="55">
        <v>16</v>
      </c>
      <c r="C22" s="19" t="s">
        <v>264</v>
      </c>
      <c r="D22" s="20">
        <v>32.023078999999996</v>
      </c>
      <c r="E22" s="21">
        <v>54.607571</v>
      </c>
      <c r="F22" s="21">
        <f t="shared" si="0"/>
        <v>2.5693477151738948</v>
      </c>
      <c r="G22" s="21">
        <v>0.17091095517389476</v>
      </c>
      <c r="H22" s="21">
        <v>0.51501300999999999</v>
      </c>
      <c r="I22" s="21">
        <v>1.88342375</v>
      </c>
      <c r="J22" s="22">
        <f t="shared" si="1"/>
        <v>3.1298032863226011E-3</v>
      </c>
      <c r="K22" s="22">
        <f t="shared" si="2"/>
        <v>1.2560968243284338E-2</v>
      </c>
      <c r="L22" s="23">
        <f t="shared" si="3"/>
        <v>4.7051126210574258E-2</v>
      </c>
      <c r="M22" s="4"/>
      <c r="N22" t="s">
        <v>256</v>
      </c>
      <c r="O22" s="5">
        <v>3.1776369599745351</v>
      </c>
      <c r="P22" s="71">
        <v>2.4206292436740148E-2</v>
      </c>
    </row>
    <row r="23" spans="1:16" x14ac:dyDescent="0.25">
      <c r="A23" s="17"/>
      <c r="B23" s="55">
        <v>17</v>
      </c>
      <c r="C23" s="19" t="s">
        <v>265</v>
      </c>
      <c r="D23" s="20">
        <v>8.0621570000000009</v>
      </c>
      <c r="E23" s="21">
        <v>9.137397</v>
      </c>
      <c r="F23" s="21">
        <f t="shared" si="0"/>
        <v>0.15455999999999998</v>
      </c>
      <c r="G23" s="21">
        <v>0</v>
      </c>
      <c r="H23" s="21">
        <v>0.06</v>
      </c>
      <c r="I23" s="21">
        <v>9.4559999999999991E-2</v>
      </c>
      <c r="J23" s="22">
        <f t="shared" si="1"/>
        <v>0</v>
      </c>
      <c r="K23" s="22">
        <f t="shared" si="2"/>
        <v>6.5664214874323612E-3</v>
      </c>
      <c r="L23" s="23">
        <f t="shared" si="3"/>
        <v>1.691510175162576E-2</v>
      </c>
      <c r="M23" s="4"/>
      <c r="N23" t="s">
        <v>260</v>
      </c>
      <c r="O23" s="5">
        <v>0.64830390999999998</v>
      </c>
      <c r="P23" s="71">
        <v>1.8292255433624852E-2</v>
      </c>
    </row>
    <row r="24" spans="1:16" x14ac:dyDescent="0.25">
      <c r="A24" s="17"/>
      <c r="B24" s="55">
        <v>18</v>
      </c>
      <c r="C24" s="19" t="s">
        <v>266</v>
      </c>
      <c r="D24" s="20">
        <v>55.917309000000003</v>
      </c>
      <c r="E24" s="21">
        <v>83.207049000000026</v>
      </c>
      <c r="F24" s="21">
        <f t="shared" si="0"/>
        <v>0.44617156063083496</v>
      </c>
      <c r="G24" s="21">
        <v>2.7920420630834997E-2</v>
      </c>
      <c r="H24" s="21">
        <v>7.1539760000000008E-2</v>
      </c>
      <c r="I24" s="21">
        <v>0.34671137999999996</v>
      </c>
      <c r="J24" s="22">
        <f t="shared" si="1"/>
        <v>3.3555354944549213E-4</v>
      </c>
      <c r="K24" s="22">
        <f t="shared" si="2"/>
        <v>1.195333590436971E-3</v>
      </c>
      <c r="L24" s="23">
        <f t="shared" si="3"/>
        <v>5.362184646529585E-3</v>
      </c>
      <c r="M24" s="4"/>
      <c r="N24" t="s">
        <v>261</v>
      </c>
      <c r="O24" s="5">
        <v>1.758124260383823</v>
      </c>
      <c r="P24" s="71">
        <v>1.738281395828533E-2</v>
      </c>
    </row>
    <row r="25" spans="1:16" x14ac:dyDescent="0.25">
      <c r="A25" s="17"/>
      <c r="B25" s="55">
        <v>19</v>
      </c>
      <c r="C25" s="19" t="s">
        <v>267</v>
      </c>
      <c r="D25" s="20">
        <v>100.26655499999998</v>
      </c>
      <c r="E25" s="21">
        <v>59.121446999999989</v>
      </c>
      <c r="F25" s="21">
        <f t="shared" si="0"/>
        <v>4.1701636799999999</v>
      </c>
      <c r="G25" s="21">
        <v>0</v>
      </c>
      <c r="H25" s="21">
        <v>0</v>
      </c>
      <c r="I25" s="21">
        <v>4.1701636799999999</v>
      </c>
      <c r="J25" s="22">
        <f t="shared" si="1"/>
        <v>0</v>
      </c>
      <c r="K25" s="22">
        <f t="shared" si="2"/>
        <v>0</v>
      </c>
      <c r="L25" s="23">
        <f t="shared" si="3"/>
        <v>7.0535548292652586E-2</v>
      </c>
      <c r="M25" s="4"/>
      <c r="N25" t="s">
        <v>265</v>
      </c>
      <c r="O25" s="5">
        <v>0.15455999999999998</v>
      </c>
      <c r="P25" s="71">
        <v>1.691510175162576E-2</v>
      </c>
    </row>
    <row r="26" spans="1:16" x14ac:dyDescent="0.25">
      <c r="A26" s="17"/>
      <c r="B26" s="55">
        <v>20</v>
      </c>
      <c r="C26" s="19" t="s">
        <v>268</v>
      </c>
      <c r="D26" s="20">
        <v>248.68983300000005</v>
      </c>
      <c r="E26" s="21">
        <v>145.34383200000005</v>
      </c>
      <c r="F26" s="21">
        <f t="shared" si="0"/>
        <v>22.597605041477372</v>
      </c>
      <c r="G26" s="21">
        <v>1.1410896314773709</v>
      </c>
      <c r="H26" s="21">
        <v>1.66438325</v>
      </c>
      <c r="I26" s="21">
        <v>19.792132160000001</v>
      </c>
      <c r="J26" s="22">
        <f t="shared" si="1"/>
        <v>7.8509670192084269E-3</v>
      </c>
      <c r="K26" s="22">
        <f t="shared" si="2"/>
        <v>1.9302318116102581E-2</v>
      </c>
      <c r="L26" s="23">
        <f t="shared" si="3"/>
        <v>0.15547687666221272</v>
      </c>
      <c r="M26" s="4"/>
      <c r="N26" t="s">
        <v>249</v>
      </c>
      <c r="O26" s="5">
        <v>0.93180953</v>
      </c>
      <c r="P26" s="71">
        <v>1.6387066104850578E-2</v>
      </c>
    </row>
    <row r="27" spans="1:16" x14ac:dyDescent="0.25">
      <c r="A27" s="17"/>
      <c r="B27" s="55">
        <v>21</v>
      </c>
      <c r="C27" s="19" t="s">
        <v>269</v>
      </c>
      <c r="D27" s="20">
        <v>136.48312799999997</v>
      </c>
      <c r="E27" s="21">
        <v>265.781699</v>
      </c>
      <c r="F27" s="21">
        <f t="shared" si="0"/>
        <v>32.863469039999998</v>
      </c>
      <c r="G27" s="21">
        <v>0</v>
      </c>
      <c r="H27" s="21">
        <v>32.803068439999997</v>
      </c>
      <c r="I27" s="21">
        <v>6.0400599999999999E-2</v>
      </c>
      <c r="J27" s="22">
        <f t="shared" si="1"/>
        <v>0</v>
      </c>
      <c r="K27" s="22">
        <f t="shared" si="2"/>
        <v>0.12342109544570259</v>
      </c>
      <c r="L27" s="23">
        <f t="shared" si="3"/>
        <v>0.12364835187542389</v>
      </c>
      <c r="M27" s="4"/>
      <c r="N27" t="s">
        <v>250</v>
      </c>
      <c r="O27" s="5">
        <v>1.3780173900000001</v>
      </c>
      <c r="P27" s="71">
        <v>1.1306652568263876E-2</v>
      </c>
    </row>
    <row r="28" spans="1:16" x14ac:dyDescent="0.25">
      <c r="A28" s="17"/>
      <c r="B28" s="55">
        <v>22</v>
      </c>
      <c r="C28" s="19" t="s">
        <v>270</v>
      </c>
      <c r="D28" s="20">
        <v>28.544972000000005</v>
      </c>
      <c r="E28" s="21">
        <v>40.70085199999999</v>
      </c>
      <c r="F28" s="21">
        <f t="shared" si="0"/>
        <v>7.2833372303934443</v>
      </c>
      <c r="G28" s="21">
        <v>4.1482000393443741E-2</v>
      </c>
      <c r="H28" s="21">
        <v>1.3923000700000001</v>
      </c>
      <c r="I28" s="21">
        <v>5.8495551600000004</v>
      </c>
      <c r="J28" s="22">
        <f t="shared" si="1"/>
        <v>1.0191924334518538E-3</v>
      </c>
      <c r="K28" s="22">
        <f t="shared" si="2"/>
        <v>3.5227323260786876E-2</v>
      </c>
      <c r="L28" s="23">
        <f t="shared" si="3"/>
        <v>0.17894802866518483</v>
      </c>
      <c r="M28" s="4"/>
      <c r="N28" t="s">
        <v>266</v>
      </c>
      <c r="O28" s="5">
        <v>0.44617156063083496</v>
      </c>
      <c r="P28" s="71">
        <v>5.362184646529585E-3</v>
      </c>
    </row>
    <row r="29" spans="1:16" x14ac:dyDescent="0.25">
      <c r="A29" s="17"/>
      <c r="B29" s="55">
        <v>23</v>
      </c>
      <c r="C29" s="19" t="s">
        <v>271</v>
      </c>
      <c r="D29" s="20">
        <v>55.043755999999995</v>
      </c>
      <c r="E29" s="21">
        <v>72.486390999999998</v>
      </c>
      <c r="F29" s="21">
        <f t="shared" si="0"/>
        <v>4.9497718800000001</v>
      </c>
      <c r="G29" s="21">
        <v>0</v>
      </c>
      <c r="H29" s="21">
        <v>1.164741E-2</v>
      </c>
      <c r="I29" s="21">
        <v>4.93812447</v>
      </c>
      <c r="J29" s="22">
        <f t="shared" si="1"/>
        <v>0</v>
      </c>
      <c r="K29" s="22">
        <f t="shared" si="2"/>
        <v>1.6068409310100707E-4</v>
      </c>
      <c r="L29" s="23">
        <f t="shared" si="3"/>
        <v>6.8285533487244532E-2</v>
      </c>
      <c r="M29" s="4"/>
      <c r="N29" t="s">
        <v>251</v>
      </c>
      <c r="O29" s="5">
        <v>4.2918999999999999E-2</v>
      </c>
      <c r="P29" s="71">
        <v>2.2516345190959006E-3</v>
      </c>
    </row>
    <row r="30" spans="1:16" x14ac:dyDescent="0.25">
      <c r="A30" s="17"/>
      <c r="B30" s="55">
        <v>24</v>
      </c>
      <c r="C30" s="19" t="s">
        <v>272</v>
      </c>
      <c r="D30" s="20">
        <v>88.36500700000002</v>
      </c>
      <c r="E30" s="21">
        <v>120.31943500000001</v>
      </c>
      <c r="F30" s="21">
        <f t="shared" si="0"/>
        <v>6.5795471913932655</v>
      </c>
      <c r="G30" s="21">
        <v>0.42617368139326572</v>
      </c>
      <c r="H30" s="21">
        <v>0.53752741000000004</v>
      </c>
      <c r="I30" s="21">
        <v>5.6158460999999997</v>
      </c>
      <c r="J30" s="22">
        <f t="shared" si="1"/>
        <v>3.5420186389112092E-3</v>
      </c>
      <c r="K30" s="22">
        <f t="shared" si="2"/>
        <v>8.0095214159978858E-3</v>
      </c>
      <c r="L30" s="23">
        <f t="shared" si="3"/>
        <v>5.4683993416302736E-2</v>
      </c>
      <c r="M30" s="4"/>
      <c r="N30" t="s">
        <v>258</v>
      </c>
      <c r="O30" s="5">
        <v>1.46E-2</v>
      </c>
      <c r="P30" s="71">
        <v>2.5381744479301073E-4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7.4395060000000015</v>
      </c>
      <c r="E31" s="28">
        <v>12.836365000000002</v>
      </c>
      <c r="F31" s="28">
        <f t="shared" si="0"/>
        <v>0.53774506991216853</v>
      </c>
      <c r="G31" s="28">
        <v>4.9564999121685105E-3</v>
      </c>
      <c r="H31" s="28">
        <v>0.20641552999999999</v>
      </c>
      <c r="I31" s="28">
        <v>0.32637304</v>
      </c>
      <c r="J31" s="29">
        <f t="shared" si="1"/>
        <v>3.8612955553760813E-4</v>
      </c>
      <c r="K31" s="29">
        <f t="shared" si="2"/>
        <v>1.6466657804773271E-2</v>
      </c>
      <c r="L31" s="30">
        <f t="shared" si="3"/>
        <v>4.1892316860121105E-2</v>
      </c>
      <c r="M31" s="4"/>
      <c r="N31" t="s">
        <v>255</v>
      </c>
      <c r="O31" s="5">
        <v>0</v>
      </c>
      <c r="P31" s="71">
        <v>0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workbookViewId="0">
      <selection activeCell="A21" sqref="A21:D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82</v>
      </c>
      <c r="B1" s="49" t="s">
        <v>49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1253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1755.3916849999998</v>
      </c>
      <c r="E6" s="14">
        <v>2146.4766890000001</v>
      </c>
      <c r="F6" s="14">
        <v>159.95283689366491</v>
      </c>
      <c r="G6" s="14">
        <v>10.906067673664893</v>
      </c>
      <c r="H6" s="14">
        <v>47.236636920000002</v>
      </c>
      <c r="I6" s="14">
        <v>101.81013229999999</v>
      </c>
      <c r="J6" s="15">
        <v>5.0809159631478732E-3</v>
      </c>
      <c r="K6" s="15">
        <v>2.7087508050577712E-2</v>
      </c>
      <c r="L6" s="16">
        <v>7.4518785931089543E-2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1389.7698459999997</v>
      </c>
      <c r="E7" s="38">
        <f ca="1">SUM(E8:OFFSET(E6,MATCH("PROYECTOS",$A$8:$A$50,0),0))</f>
        <v>888.38192399999991</v>
      </c>
      <c r="F7" s="38">
        <f ca="1">SUM(F8:OFFSET(F6,MATCH("PROYECTOS",$A$8:$A$50,0),0))</f>
        <v>32.130870240172605</v>
      </c>
      <c r="G7" s="38">
        <f ca="1">SUM(G8:OFFSET(G6,MATCH("PROYECTOS",$A$8:$A$50,0),0))</f>
        <v>1.8450055901726046</v>
      </c>
      <c r="H7" s="38">
        <f ca="1">SUM(H8:OFFSET(H6,MATCH("PROYECTOS",$A$8:$A$50,0),0))</f>
        <v>2.2941480799999998</v>
      </c>
      <c r="I7" s="38">
        <f ca="1">SUM(I8:OFFSET(I6,MATCH("PROYECTOS",$A$8:$A$50,0),0))</f>
        <v>27.991716569999998</v>
      </c>
      <c r="J7" s="39">
        <f ca="1">IFERROR(G7/E7,0)</f>
        <v>2.0768157707051734E-3</v>
      </c>
      <c r="K7" s="39">
        <f ca="1">IFERROR(SUM(G7,H7)/E7,0)</f>
        <v>4.6592051890652882E-3</v>
      </c>
      <c r="L7" s="40">
        <f ca="1">IFERROR(SUM(G7,H7,I7)/E7,0)</f>
        <v>3.6167856832904903E-2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1388.2849149999997</v>
      </c>
      <c r="E8" s="21">
        <v>886.45726699999989</v>
      </c>
      <c r="F8" s="21">
        <f t="shared" ref="F8:F11" si="0">SUM(G8,H8,I8)</f>
        <v>32.070870240172603</v>
      </c>
      <c r="G8" s="21">
        <v>1.8450055901726046</v>
      </c>
      <c r="H8" s="21">
        <v>2.2341480799999998</v>
      </c>
      <c r="I8" s="21">
        <v>27.991716569999998</v>
      </c>
      <c r="J8" s="22">
        <f t="shared" ref="J8:J12" si="1">IFERROR(G8/E8,0)</f>
        <v>2.0813249085503915E-3</v>
      </c>
      <c r="K8" s="22">
        <f t="shared" ref="K8:K12" si="2">IFERROR(SUM(G8,H8)/E8,0)</f>
        <v>4.6016359976127361E-3</v>
      </c>
      <c r="L8" s="23">
        <f t="shared" ref="L8:L12" si="3">IFERROR(SUM(G8,H8,I8)/E8,0)</f>
        <v>3.6178698549912847E-2</v>
      </c>
      <c r="M8" s="4"/>
    </row>
    <row r="9" spans="1:13" ht="25.5" x14ac:dyDescent="0.25">
      <c r="A9" s="17"/>
      <c r="B9" s="19">
        <v>3000269</v>
      </c>
      <c r="C9" s="19" t="s">
        <v>1255</v>
      </c>
      <c r="D9" s="20">
        <v>0.5</v>
      </c>
      <c r="E9" s="21">
        <v>0.5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</row>
    <row r="10" spans="1:13" ht="25.5" x14ac:dyDescent="0.25">
      <c r="A10" s="17"/>
      <c r="B10" s="19">
        <v>3000270</v>
      </c>
      <c r="C10" s="19" t="s">
        <v>1256</v>
      </c>
      <c r="D10" s="20">
        <v>0.78493100000000005</v>
      </c>
      <c r="E10" s="21">
        <v>1.2246570000000001</v>
      </c>
      <c r="F10" s="21">
        <f t="shared" si="0"/>
        <v>0.06</v>
      </c>
      <c r="G10" s="21">
        <v>0</v>
      </c>
      <c r="H10" s="21">
        <v>0.06</v>
      </c>
      <c r="I10" s="21">
        <v>0</v>
      </c>
      <c r="J10" s="22">
        <f t="shared" si="1"/>
        <v>0</v>
      </c>
      <c r="K10" s="22">
        <f t="shared" si="2"/>
        <v>4.8993309963524474E-2</v>
      </c>
      <c r="L10" s="23">
        <f t="shared" si="3"/>
        <v>4.8993309963524474E-2</v>
      </c>
      <c r="M10" s="4"/>
    </row>
    <row r="11" spans="1:13" ht="25.5" x14ac:dyDescent="0.25">
      <c r="A11" s="17"/>
      <c r="B11" s="19">
        <v>3000666</v>
      </c>
      <c r="C11" s="19" t="s">
        <v>1257</v>
      </c>
      <c r="D11" s="20">
        <v>0.2</v>
      </c>
      <c r="E11" s="21">
        <v>0.2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</row>
    <row r="12" spans="1:13" ht="15.75" thickBot="1" x14ac:dyDescent="0.3">
      <c r="A12" s="41" t="s">
        <v>293</v>
      </c>
      <c r="B12" s="43"/>
      <c r="C12" s="43"/>
      <c r="D12" s="44">
        <f ca="1">OFFSET(D12,-MATCH("PROYECTOS",$A$8:$A$50,0)-1,0)-(OFFSET(D12,-MATCH("PROYECTOS",$A$8:$A$50,0),0))</f>
        <v>365.62183900000014</v>
      </c>
      <c r="E12" s="45">
        <f t="shared" ref="E12:I12" ca="1" si="4">OFFSET(E12,-MATCH("PROYECTOS",$A$8:$A$50,0)-1,0)-(OFFSET(E12,-MATCH("PROYECTOS",$A$8:$A$50,0),0))</f>
        <v>1258.0947650000003</v>
      </c>
      <c r="F12" s="45">
        <f t="shared" ca="1" si="4"/>
        <v>127.8219666534923</v>
      </c>
      <c r="G12" s="45">
        <f t="shared" ca="1" si="4"/>
        <v>9.0610620834922884</v>
      </c>
      <c r="H12" s="45">
        <f t="shared" ca="1" si="4"/>
        <v>44.942488840000003</v>
      </c>
      <c r="I12" s="45">
        <f t="shared" ca="1" si="4"/>
        <v>73.818415729999998</v>
      </c>
      <c r="J12" s="46">
        <f t="shared" ca="1" si="1"/>
        <v>7.2022095120094446E-3</v>
      </c>
      <c r="K12" s="46">
        <f t="shared" ca="1" si="2"/>
        <v>4.2924867367596334E-2</v>
      </c>
      <c r="L12" s="47">
        <f t="shared" ca="1" si="3"/>
        <v>0.10159963319892859</v>
      </c>
      <c r="M12" s="4"/>
    </row>
    <row r="13" spans="1:13" ht="15.75" thickBot="1" x14ac:dyDescent="0.3"/>
    <row r="14" spans="1:13" ht="15.75" thickBot="1" x14ac:dyDescent="0.3">
      <c r="A14" s="87" t="s">
        <v>315</v>
      </c>
      <c r="B14" s="88"/>
      <c r="C14" s="88"/>
      <c r="D14" s="89"/>
    </row>
    <row r="15" spans="1:13" ht="15.75" thickBot="1" x14ac:dyDescent="0.3">
      <c r="A15" s="1" t="s">
        <v>1267</v>
      </c>
    </row>
    <row r="16" spans="1:13" ht="45" customHeight="1" x14ac:dyDescent="0.25">
      <c r="A16" s="80" t="s">
        <v>317</v>
      </c>
      <c r="B16" s="81"/>
      <c r="C16" s="81"/>
      <c r="D16" s="92" t="s">
        <v>318</v>
      </c>
    </row>
    <row r="17" spans="1:4" ht="15.75" thickBot="1" x14ac:dyDescent="0.3">
      <c r="A17" s="90"/>
      <c r="B17" s="91"/>
      <c r="C17" s="91"/>
      <c r="D17" s="93"/>
    </row>
    <row r="18" spans="1:4" x14ac:dyDescent="0.25">
      <c r="A18" s="17"/>
      <c r="B18" s="19">
        <v>3000001</v>
      </c>
      <c r="C18" s="19" t="s">
        <v>275</v>
      </c>
      <c r="D18" s="23">
        <v>3.6178698549912847E-2</v>
      </c>
    </row>
    <row r="19" spans="1:4" ht="25.5" x14ac:dyDescent="0.25">
      <c r="A19" s="17"/>
      <c r="B19" s="19">
        <v>3000269</v>
      </c>
      <c r="C19" s="19" t="s">
        <v>1255</v>
      </c>
      <c r="D19" s="23">
        <v>0</v>
      </c>
    </row>
    <row r="20" spans="1:4" ht="25.5" x14ac:dyDescent="0.25">
      <c r="A20" s="17"/>
      <c r="B20" s="19">
        <v>3000270</v>
      </c>
      <c r="C20" s="19" t="s">
        <v>1256</v>
      </c>
      <c r="D20" s="23">
        <v>4.8993309963524474E-2</v>
      </c>
    </row>
    <row r="21" spans="1:4" ht="26.25" thickBot="1" x14ac:dyDescent="0.3">
      <c r="A21" s="24"/>
      <c r="B21" s="26">
        <v>3000666</v>
      </c>
      <c r="C21" s="26" t="s">
        <v>1257</v>
      </c>
      <c r="D21" s="30">
        <v>0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9"/>
  <sheetViews>
    <sheetView topLeftCell="A13" workbookViewId="0">
      <selection activeCell="A37" sqref="A37:L3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17</v>
      </c>
      <c r="B1" s="50" t="s">
        <v>16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399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265.01292899999999</v>
      </c>
      <c r="E6" s="14">
        <v>273.17194299999994</v>
      </c>
      <c r="F6" s="14">
        <v>41.509147061583732</v>
      </c>
      <c r="G6" s="14">
        <v>11.910002081583734</v>
      </c>
      <c r="H6" s="14">
        <v>13.485944889999999</v>
      </c>
      <c r="I6" s="14">
        <v>16.113200089999996</v>
      </c>
      <c r="J6" s="15">
        <v>4.3598921436758739E-2</v>
      </c>
      <c r="K6" s="15">
        <v>9.2966893644651272E-2</v>
      </c>
      <c r="L6" s="16">
        <v>0.15195245384912659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110.19604</v>
      </c>
      <c r="E7" s="38">
        <f ca="1">SUM(E8:OFFSET(E6,MATCH("GOBIERNOS REGIONALES",$A$8:$A$50,0),0))</f>
        <v>112.71720100000002</v>
      </c>
      <c r="F7" s="38">
        <f ca="1">SUM(F8:OFFSET(F6,MATCH("GOBIERNOS REGIONALES",$A$8:$A$50,0),0))</f>
        <v>12.783834419764357</v>
      </c>
      <c r="G7" s="38">
        <f ca="1">SUM(G8:OFFSET(G6,MATCH("GOBIERNOS REGIONALES",$A$8:$A$50,0),0))</f>
        <v>3.4966097797643556</v>
      </c>
      <c r="H7" s="38">
        <f ca="1">SUM(H8:OFFSET(H6,MATCH("GOBIERNOS REGIONALES",$A$8:$A$50,0),0))</f>
        <v>4.0264738699999985</v>
      </c>
      <c r="I7" s="38">
        <f ca="1">SUM(I8:OFFSET(I6,MATCH("GOBIERNOS REGIONALES",$A$8:$A$50,0),0))</f>
        <v>5.2607507700000014</v>
      </c>
      <c r="J7" s="39">
        <f ca="1">IFERROR(G7/E7,0)</f>
        <v>3.102108417121141E-2</v>
      </c>
      <c r="K7" s="39">
        <f ca="1">IFERROR(SUM(G7,H7)/E7,0)</f>
        <v>6.674299559447322E-2</v>
      </c>
      <c r="L7" s="40">
        <f ca="1">IFERROR(SUM(G7,H7,I7)/E7,0)</f>
        <v>0.11341511593926426</v>
      </c>
      <c r="M7" s="4"/>
    </row>
    <row r="8" spans="1:13" x14ac:dyDescent="0.25">
      <c r="A8" s="17"/>
      <c r="B8" s="18">
        <v>11</v>
      </c>
      <c r="C8" s="19" t="s">
        <v>111</v>
      </c>
      <c r="D8" s="20">
        <v>54.21996699999999</v>
      </c>
      <c r="E8" s="21">
        <v>54.303354999999996</v>
      </c>
      <c r="F8" s="21">
        <f t="shared" ref="F8:F38" si="0">SUM(G8,H8,I8)</f>
        <v>1.6352770292133929</v>
      </c>
      <c r="G8" s="21">
        <v>0.13884605921339244</v>
      </c>
      <c r="H8" s="21">
        <v>0.11280849999999998</v>
      </c>
      <c r="I8" s="21">
        <v>1.3836224700000004</v>
      </c>
      <c r="J8" s="22">
        <f t="shared" ref="J8:J38" si="1">IFERROR(G8/E8,0)</f>
        <v>2.5568596859879551E-3</v>
      </c>
      <c r="K8" s="22">
        <f t="shared" ref="K8:K38" si="2">IFERROR(SUM(G8,H8)/E8,0)</f>
        <v>4.6342359364977071E-3</v>
      </c>
      <c r="L8" s="23">
        <f t="shared" ref="L8:L38" si="3">IFERROR(SUM(G8,H8,I8)/E8,0)</f>
        <v>3.011373844605721E-2</v>
      </c>
      <c r="M8" s="4"/>
    </row>
    <row r="9" spans="1:13" x14ac:dyDescent="0.25">
      <c r="A9" s="17"/>
      <c r="B9" s="18">
        <v>131</v>
      </c>
      <c r="C9" s="19" t="s">
        <v>143</v>
      </c>
      <c r="D9" s="20">
        <v>14.862013000000001</v>
      </c>
      <c r="E9" s="21">
        <v>15.818269000000001</v>
      </c>
      <c r="F9" s="21">
        <f t="shared" si="0"/>
        <v>1.8037187487857407</v>
      </c>
      <c r="G9" s="21">
        <v>0.57866345878574066</v>
      </c>
      <c r="H9" s="21">
        <v>0.60885363999999997</v>
      </c>
      <c r="I9" s="21">
        <v>0.61620165000000005</v>
      </c>
      <c r="J9" s="22">
        <f t="shared" si="1"/>
        <v>3.6581971060533909E-2</v>
      </c>
      <c r="K9" s="22">
        <f t="shared" si="2"/>
        <v>7.5072506276492104E-2</v>
      </c>
      <c r="L9" s="23">
        <f t="shared" si="3"/>
        <v>0.11402756830002958</v>
      </c>
      <c r="M9" s="4"/>
    </row>
    <row r="10" spans="1:13" x14ac:dyDescent="0.25">
      <c r="A10" s="17"/>
      <c r="B10" s="18">
        <v>135</v>
      </c>
      <c r="C10" s="19" t="s">
        <v>144</v>
      </c>
      <c r="D10" s="20">
        <v>8.4664800000000007</v>
      </c>
      <c r="E10" s="21">
        <v>8.4664799999999989</v>
      </c>
      <c r="F10" s="21">
        <f t="shared" si="0"/>
        <v>1.0541010000000002</v>
      </c>
      <c r="G10" s="21">
        <v>0</v>
      </c>
      <c r="H10" s="21">
        <v>0.60249700000000006</v>
      </c>
      <c r="I10" s="21">
        <v>0.45160400000000001</v>
      </c>
      <c r="J10" s="22">
        <f t="shared" si="1"/>
        <v>0</v>
      </c>
      <c r="K10" s="22">
        <f t="shared" si="2"/>
        <v>7.1162631932042614E-2</v>
      </c>
      <c r="L10" s="23">
        <f t="shared" si="3"/>
        <v>0.12450286305524851</v>
      </c>
      <c r="M10" s="4"/>
    </row>
    <row r="11" spans="1:13" ht="25.5" x14ac:dyDescent="0.25">
      <c r="A11" s="17"/>
      <c r="B11" s="18">
        <v>137</v>
      </c>
      <c r="C11" s="19" t="s">
        <v>146</v>
      </c>
      <c r="D11" s="20">
        <v>32.647580000000005</v>
      </c>
      <c r="E11" s="21">
        <v>34.129097000000009</v>
      </c>
      <c r="F11" s="21">
        <f t="shared" si="0"/>
        <v>8.2907376417652223</v>
      </c>
      <c r="G11" s="21">
        <v>2.7791002617652225</v>
      </c>
      <c r="H11" s="21">
        <v>2.702314729999999</v>
      </c>
      <c r="I11" s="21">
        <v>2.8093226500000013</v>
      </c>
      <c r="J11" s="22">
        <f t="shared" si="1"/>
        <v>8.1429059250094485E-2</v>
      </c>
      <c r="K11" s="22">
        <f t="shared" si="2"/>
        <v>0.16060826314171806</v>
      </c>
      <c r="L11" s="23">
        <f t="shared" si="3"/>
        <v>0.24292285382661077</v>
      </c>
      <c r="M11" s="4"/>
    </row>
    <row r="12" spans="1:13" x14ac:dyDescent="0.25">
      <c r="A12" s="34" t="s">
        <v>205</v>
      </c>
      <c r="B12" s="57"/>
      <c r="C12" s="36"/>
      <c r="D12" s="37">
        <f ca="1">SUM(D13:OFFSET(D11,(MATCH("GOBIERNOS LOCALES",$A$8:$A$50,0)-MATCH("GOBIERNOS REGIONALES",$A$8:$A$50,0)),0))</f>
        <v>152.326978</v>
      </c>
      <c r="E12" s="38">
        <f ca="1">SUM(E13:OFFSET(E11,(MATCH("GOBIERNOS LOCALES",$A$8:$A$50,0)-MATCH("GOBIERNOS REGIONALES",$A$8:$A$50,0)),0))</f>
        <v>158.26200399999999</v>
      </c>
      <c r="F12" s="38">
        <f ca="1">SUM(F13:OFFSET(F11,(MATCH("GOBIERNOS LOCALES",$A$8:$A$50,0)-MATCH("GOBIERNOS REGIONALES",$A$8:$A$50,0)),0))</f>
        <v>28.585458261817909</v>
      </c>
      <c r="G12" s="38">
        <f ca="1">SUM(G13:OFFSET(G11,(MATCH("GOBIERNOS LOCALES",$A$8:$A$50,0)-MATCH("GOBIERNOS REGIONALES",$A$8:$A$50,0)),0))</f>
        <v>8.4124423018179115</v>
      </c>
      <c r="H12" s="38">
        <f ca="1">SUM(H13:OFFSET(H11,(MATCH("GOBIERNOS LOCALES",$A$8:$A$50,0)-MATCH("GOBIERNOS REGIONALES",$A$8:$A$50,0)),0))</f>
        <v>9.4319830199999988</v>
      </c>
      <c r="I12" s="38">
        <f ca="1">SUM(I13:OFFSET(I11,(MATCH("GOBIERNOS LOCALES",$A$8:$A$50,0)-MATCH("GOBIERNOS REGIONALES",$A$8:$A$50,0)),0))</f>
        <v>10.74103294</v>
      </c>
      <c r="J12" s="39">
        <f t="shared" ca="1" si="1"/>
        <v>5.3155160993777838E-2</v>
      </c>
      <c r="K12" s="39">
        <f t="shared" ca="1" si="2"/>
        <v>0.11275242869929733</v>
      </c>
      <c r="L12" s="40">
        <f t="shared" ca="1" si="3"/>
        <v>0.18062110638898463</v>
      </c>
      <c r="M12" s="4"/>
    </row>
    <row r="13" spans="1:13" x14ac:dyDescent="0.25">
      <c r="A13" s="17"/>
      <c r="B13" s="18">
        <v>440</v>
      </c>
      <c r="C13" s="19" t="s">
        <v>206</v>
      </c>
      <c r="D13" s="20">
        <v>2.809191999999999</v>
      </c>
      <c r="E13" s="21">
        <v>2.9952179999999995</v>
      </c>
      <c r="F13" s="21">
        <f t="shared" si="0"/>
        <v>0.42875063079981074</v>
      </c>
      <c r="G13" s="21">
        <v>8.7935010799810698E-2</v>
      </c>
      <c r="H13" s="21">
        <v>0.12695234</v>
      </c>
      <c r="I13" s="21">
        <v>0.21386328000000004</v>
      </c>
      <c r="J13" s="22">
        <f t="shared" si="1"/>
        <v>2.9358467664060084E-2</v>
      </c>
      <c r="K13" s="22">
        <f t="shared" si="2"/>
        <v>7.1743476034068554E-2</v>
      </c>
      <c r="L13" s="23">
        <f t="shared" si="3"/>
        <v>0.14314505014319853</v>
      </c>
      <c r="M13" s="4"/>
    </row>
    <row r="14" spans="1:13" x14ac:dyDescent="0.25">
      <c r="A14" s="17"/>
      <c r="B14" s="18">
        <v>441</v>
      </c>
      <c r="C14" s="19" t="s">
        <v>207</v>
      </c>
      <c r="D14" s="20">
        <v>2.5826199999999995</v>
      </c>
      <c r="E14" s="21">
        <v>2.5960300000000003</v>
      </c>
      <c r="F14" s="21">
        <f t="shared" si="0"/>
        <v>0.58451317285933024</v>
      </c>
      <c r="G14" s="21">
        <v>0.30899831285933033</v>
      </c>
      <c r="H14" s="21">
        <v>0.11757109</v>
      </c>
      <c r="I14" s="21">
        <v>0.15794376999999998</v>
      </c>
      <c r="J14" s="22">
        <f t="shared" si="1"/>
        <v>0.11902725040131674</v>
      </c>
      <c r="K14" s="22">
        <f t="shared" si="2"/>
        <v>0.16431605291900719</v>
      </c>
      <c r="L14" s="23">
        <f t="shared" si="3"/>
        <v>0.22515655553261332</v>
      </c>
      <c r="M14" s="4"/>
    </row>
    <row r="15" spans="1:13" x14ac:dyDescent="0.25">
      <c r="A15" s="17"/>
      <c r="B15" s="18">
        <v>442</v>
      </c>
      <c r="C15" s="19" t="s">
        <v>208</v>
      </c>
      <c r="D15" s="20">
        <v>2.4870519999999989</v>
      </c>
      <c r="E15" s="21">
        <v>2.5728459999999993</v>
      </c>
      <c r="F15" s="21">
        <f t="shared" si="0"/>
        <v>0.69788824875422262</v>
      </c>
      <c r="G15" s="21">
        <v>0.27111054875422269</v>
      </c>
      <c r="H15" s="21">
        <v>9.5777319999999999E-2</v>
      </c>
      <c r="I15" s="21">
        <v>0.33100037999999998</v>
      </c>
      <c r="J15" s="22">
        <f t="shared" si="1"/>
        <v>0.10537379569326061</v>
      </c>
      <c r="K15" s="22">
        <f t="shared" si="2"/>
        <v>0.14260001133150713</v>
      </c>
      <c r="L15" s="23">
        <f t="shared" si="3"/>
        <v>0.27125146579088794</v>
      </c>
      <c r="M15" s="4"/>
    </row>
    <row r="16" spans="1:13" x14ac:dyDescent="0.25">
      <c r="A16" s="17"/>
      <c r="B16" s="18">
        <v>443</v>
      </c>
      <c r="C16" s="19" t="s">
        <v>209</v>
      </c>
      <c r="D16" s="20">
        <v>9.8105859999999971</v>
      </c>
      <c r="E16" s="21">
        <v>11.015202999999994</v>
      </c>
      <c r="F16" s="21">
        <f t="shared" si="0"/>
        <v>1.7148275447057841</v>
      </c>
      <c r="G16" s="21">
        <v>0.55979750470578438</v>
      </c>
      <c r="H16" s="21">
        <v>0.51343814999999993</v>
      </c>
      <c r="I16" s="21">
        <v>0.64159189000000005</v>
      </c>
      <c r="J16" s="22">
        <f t="shared" si="1"/>
        <v>5.0820443772646287E-2</v>
      </c>
      <c r="K16" s="22">
        <f t="shared" si="2"/>
        <v>9.7432217518441083E-2</v>
      </c>
      <c r="L16" s="23">
        <f t="shared" si="3"/>
        <v>0.15567825165871069</v>
      </c>
      <c r="M16" s="4"/>
    </row>
    <row r="17" spans="1:13" x14ac:dyDescent="0.25">
      <c r="A17" s="17"/>
      <c r="B17" s="18">
        <v>444</v>
      </c>
      <c r="C17" s="19" t="s">
        <v>210</v>
      </c>
      <c r="D17" s="20">
        <v>5.3855009999999996</v>
      </c>
      <c r="E17" s="21">
        <v>5.9352349999999987</v>
      </c>
      <c r="F17" s="21">
        <f t="shared" si="0"/>
        <v>1.4997666926151343</v>
      </c>
      <c r="G17" s="21">
        <v>0.52928562261513434</v>
      </c>
      <c r="H17" s="21">
        <v>0.45091357999999998</v>
      </c>
      <c r="I17" s="21">
        <v>0.51956749000000002</v>
      </c>
      <c r="J17" s="22">
        <f t="shared" si="1"/>
        <v>8.9176860329057653E-2</v>
      </c>
      <c r="K17" s="22">
        <f t="shared" si="2"/>
        <v>0.16514918155980926</v>
      </c>
      <c r="L17" s="23">
        <f t="shared" si="3"/>
        <v>0.25268867915341764</v>
      </c>
      <c r="M17" s="4"/>
    </row>
    <row r="18" spans="1:13" x14ac:dyDescent="0.25">
      <c r="A18" s="17"/>
      <c r="B18" s="18">
        <v>445</v>
      </c>
      <c r="C18" s="19" t="s">
        <v>211</v>
      </c>
      <c r="D18" s="20">
        <v>9.2747419999999998</v>
      </c>
      <c r="E18" s="21">
        <v>10.315784999999998</v>
      </c>
      <c r="F18" s="21">
        <f t="shared" si="0"/>
        <v>2.3417716997942319</v>
      </c>
      <c r="G18" s="21">
        <v>0.77778701979423204</v>
      </c>
      <c r="H18" s="21">
        <v>0.91145866999999992</v>
      </c>
      <c r="I18" s="21">
        <v>0.65252600999999999</v>
      </c>
      <c r="J18" s="22">
        <f t="shared" si="1"/>
        <v>7.5397754004589299E-2</v>
      </c>
      <c r="K18" s="22">
        <f t="shared" si="2"/>
        <v>0.16375347972008261</v>
      </c>
      <c r="L18" s="23">
        <f t="shared" si="3"/>
        <v>0.2270085795501004</v>
      </c>
      <c r="M18" s="4"/>
    </row>
    <row r="19" spans="1:13" x14ac:dyDescent="0.25">
      <c r="A19" s="17"/>
      <c r="B19" s="18">
        <v>446</v>
      </c>
      <c r="C19" s="19" t="s">
        <v>212</v>
      </c>
      <c r="D19" s="20">
        <v>6.7227439999999996</v>
      </c>
      <c r="E19" s="21">
        <v>6.9228429999999976</v>
      </c>
      <c r="F19" s="21">
        <f t="shared" si="0"/>
        <v>1.3658488223584198</v>
      </c>
      <c r="G19" s="21">
        <v>0.43867128235841957</v>
      </c>
      <c r="H19" s="21">
        <v>0.38286143</v>
      </c>
      <c r="I19" s="21">
        <v>0.54431611000000013</v>
      </c>
      <c r="J19" s="22">
        <f t="shared" si="1"/>
        <v>6.3365770732980609E-2</v>
      </c>
      <c r="K19" s="22">
        <f t="shared" si="2"/>
        <v>0.11866984595178885</v>
      </c>
      <c r="L19" s="23">
        <f t="shared" si="3"/>
        <v>0.19729594075128098</v>
      </c>
      <c r="M19" s="4"/>
    </row>
    <row r="20" spans="1:13" x14ac:dyDescent="0.25">
      <c r="A20" s="17"/>
      <c r="B20" s="18">
        <v>447</v>
      </c>
      <c r="C20" s="19" t="s">
        <v>213</v>
      </c>
      <c r="D20" s="20">
        <v>0.82782299999999986</v>
      </c>
      <c r="E20" s="21">
        <v>0.63255900000000009</v>
      </c>
      <c r="F20" s="21">
        <f t="shared" si="0"/>
        <v>4.7105920011395547E-2</v>
      </c>
      <c r="G20" s="21">
        <v>1.2210630011395551E-2</v>
      </c>
      <c r="H20" s="21">
        <v>1.6680529999999999E-2</v>
      </c>
      <c r="I20" s="21">
        <v>1.821476E-2</v>
      </c>
      <c r="J20" s="22">
        <f t="shared" si="1"/>
        <v>1.9303543244812815E-2</v>
      </c>
      <c r="K20" s="22">
        <f t="shared" si="2"/>
        <v>4.567346288867212E-2</v>
      </c>
      <c r="L20" s="23">
        <f t="shared" si="3"/>
        <v>7.4468816365580975E-2</v>
      </c>
      <c r="M20" s="4"/>
    </row>
    <row r="21" spans="1:13" x14ac:dyDescent="0.25">
      <c r="A21" s="17"/>
      <c r="B21" s="18">
        <v>448</v>
      </c>
      <c r="C21" s="19" t="s">
        <v>214</v>
      </c>
      <c r="D21" s="20">
        <v>4.5417959999999988</v>
      </c>
      <c r="E21" s="21">
        <v>4.5473689999999989</v>
      </c>
      <c r="F21" s="21">
        <f t="shared" si="0"/>
        <v>0.78429947071021311</v>
      </c>
      <c r="G21" s="21">
        <v>0.23724469071021304</v>
      </c>
      <c r="H21" s="21">
        <v>0.28850290000000001</v>
      </c>
      <c r="I21" s="21">
        <v>0.25855188000000007</v>
      </c>
      <c r="J21" s="22">
        <f t="shared" si="1"/>
        <v>5.2171858213004726E-2</v>
      </c>
      <c r="K21" s="22">
        <f t="shared" si="2"/>
        <v>0.11561577490417276</v>
      </c>
      <c r="L21" s="23">
        <f t="shared" si="3"/>
        <v>0.17247324127648608</v>
      </c>
      <c r="M21" s="4"/>
    </row>
    <row r="22" spans="1:13" x14ac:dyDescent="0.25">
      <c r="A22" s="17"/>
      <c r="B22" s="18">
        <v>449</v>
      </c>
      <c r="C22" s="19" t="s">
        <v>215</v>
      </c>
      <c r="D22" s="20">
        <v>3.0018350000000007</v>
      </c>
      <c r="E22" s="21">
        <v>3.0072369999999999</v>
      </c>
      <c r="F22" s="21">
        <f t="shared" si="0"/>
        <v>0.70189944267999382</v>
      </c>
      <c r="G22" s="21">
        <v>0.25771096267999383</v>
      </c>
      <c r="H22" s="21">
        <v>0.21214826000000003</v>
      </c>
      <c r="I22" s="21">
        <v>0.23204022000000002</v>
      </c>
      <c r="J22" s="22">
        <f t="shared" si="1"/>
        <v>8.5696924678698036E-2</v>
      </c>
      <c r="K22" s="22">
        <f t="shared" si="2"/>
        <v>0.1562428311037653</v>
      </c>
      <c r="L22" s="23">
        <f t="shared" si="3"/>
        <v>0.23340343400935604</v>
      </c>
      <c r="M22" s="4"/>
    </row>
    <row r="23" spans="1:13" x14ac:dyDescent="0.25">
      <c r="A23" s="17"/>
      <c r="B23" s="18">
        <v>450</v>
      </c>
      <c r="C23" s="19" t="s">
        <v>216</v>
      </c>
      <c r="D23" s="20">
        <v>6.1539079999999986</v>
      </c>
      <c r="E23" s="21">
        <v>6.2413049999999988</v>
      </c>
      <c r="F23" s="21">
        <f t="shared" si="0"/>
        <v>1.1291330402749173</v>
      </c>
      <c r="G23" s="21">
        <v>0.32835834027491728</v>
      </c>
      <c r="H23" s="21">
        <v>0.40831728</v>
      </c>
      <c r="I23" s="21">
        <v>0.39245742</v>
      </c>
      <c r="J23" s="22">
        <f t="shared" si="1"/>
        <v>5.261052620804741E-2</v>
      </c>
      <c r="K23" s="22">
        <f t="shared" si="2"/>
        <v>0.11803230578779877</v>
      </c>
      <c r="L23" s="23">
        <f t="shared" si="3"/>
        <v>0.18091297257142819</v>
      </c>
      <c r="M23" s="4"/>
    </row>
    <row r="24" spans="1:13" x14ac:dyDescent="0.25">
      <c r="A24" s="17"/>
      <c r="B24" s="18">
        <v>451</v>
      </c>
      <c r="C24" s="19" t="s">
        <v>217</v>
      </c>
      <c r="D24" s="20">
        <v>5.9695070000000001</v>
      </c>
      <c r="E24" s="21">
        <v>6.000051</v>
      </c>
      <c r="F24" s="21">
        <f t="shared" si="0"/>
        <v>1.5291755094324944</v>
      </c>
      <c r="G24" s="21">
        <v>0.44334083943249425</v>
      </c>
      <c r="H24" s="21">
        <v>0.64352366999999999</v>
      </c>
      <c r="I24" s="21">
        <v>0.44231100000000001</v>
      </c>
      <c r="J24" s="22">
        <f t="shared" si="1"/>
        <v>7.3889511844565034E-2</v>
      </c>
      <c r="K24" s="22">
        <f t="shared" si="2"/>
        <v>0.18114254519378156</v>
      </c>
      <c r="L24" s="23">
        <f t="shared" si="3"/>
        <v>0.25486041859185771</v>
      </c>
      <c r="M24" s="4"/>
    </row>
    <row r="25" spans="1:13" x14ac:dyDescent="0.25">
      <c r="A25" s="17"/>
      <c r="B25" s="18">
        <v>452</v>
      </c>
      <c r="C25" s="19" t="s">
        <v>218</v>
      </c>
      <c r="D25" s="20">
        <v>7.6463480000000015</v>
      </c>
      <c r="E25" s="21">
        <v>7.8961330000000007</v>
      </c>
      <c r="F25" s="21">
        <f t="shared" si="0"/>
        <v>1.492102418744913</v>
      </c>
      <c r="G25" s="21">
        <v>0.31014468874491286</v>
      </c>
      <c r="H25" s="21">
        <v>0.54583104999999998</v>
      </c>
      <c r="I25" s="21">
        <v>0.63612668000000006</v>
      </c>
      <c r="J25" s="22">
        <f t="shared" si="1"/>
        <v>3.9278047715877229E-2</v>
      </c>
      <c r="K25" s="22">
        <f t="shared" si="2"/>
        <v>0.10840442261356448</v>
      </c>
      <c r="L25" s="23">
        <f t="shared" si="3"/>
        <v>0.18896622166127558</v>
      </c>
      <c r="M25" s="4"/>
    </row>
    <row r="26" spans="1:13" x14ac:dyDescent="0.25">
      <c r="A26" s="17"/>
      <c r="B26" s="18">
        <v>453</v>
      </c>
      <c r="C26" s="19" t="s">
        <v>219</v>
      </c>
      <c r="D26" s="20">
        <v>20.395673000000002</v>
      </c>
      <c r="E26" s="21">
        <v>21.613827999999998</v>
      </c>
      <c r="F26" s="21">
        <f t="shared" si="0"/>
        <v>4.0062314866997664</v>
      </c>
      <c r="G26" s="21">
        <v>1.1208710166997662</v>
      </c>
      <c r="H26" s="21">
        <v>1.18292</v>
      </c>
      <c r="I26" s="21">
        <v>1.7024404700000002</v>
      </c>
      <c r="J26" s="22">
        <f t="shared" si="1"/>
        <v>5.1858977350044903E-2</v>
      </c>
      <c r="K26" s="22">
        <f t="shared" si="2"/>
        <v>0.10658875497203765</v>
      </c>
      <c r="L26" s="23">
        <f t="shared" si="3"/>
        <v>0.18535501840302268</v>
      </c>
      <c r="M26" s="4"/>
    </row>
    <row r="27" spans="1:13" x14ac:dyDescent="0.25">
      <c r="A27" s="17"/>
      <c r="B27" s="18">
        <v>454</v>
      </c>
      <c r="C27" s="19" t="s">
        <v>220</v>
      </c>
      <c r="D27" s="20">
        <v>5.6838270000000017</v>
      </c>
      <c r="E27" s="21">
        <v>5.829904</v>
      </c>
      <c r="F27" s="21">
        <f t="shared" si="0"/>
        <v>0.89937645135778377</v>
      </c>
      <c r="G27" s="21">
        <v>0.29130937135778368</v>
      </c>
      <c r="H27" s="21">
        <v>0.28697984999999998</v>
      </c>
      <c r="I27" s="21">
        <v>0.32108723000000006</v>
      </c>
      <c r="J27" s="22">
        <f t="shared" si="1"/>
        <v>4.9968124922431599E-2</v>
      </c>
      <c r="K27" s="22">
        <f t="shared" si="2"/>
        <v>9.9193609595935664E-2</v>
      </c>
      <c r="L27" s="23">
        <f t="shared" si="3"/>
        <v>0.15426951307564993</v>
      </c>
      <c r="M27" s="4"/>
    </row>
    <row r="28" spans="1:13" x14ac:dyDescent="0.25">
      <c r="A28" s="17"/>
      <c r="B28" s="18">
        <v>455</v>
      </c>
      <c r="C28" s="19" t="s">
        <v>221</v>
      </c>
      <c r="D28" s="20">
        <v>0.57919200000000015</v>
      </c>
      <c r="E28" s="21">
        <v>0.51592100000000007</v>
      </c>
      <c r="F28" s="21">
        <f t="shared" si="0"/>
        <v>6.7064330235682354E-2</v>
      </c>
      <c r="G28" s="21">
        <v>2.8555750235682353E-2</v>
      </c>
      <c r="H28" s="21">
        <v>2.3919080000000002E-2</v>
      </c>
      <c r="I28" s="21">
        <v>1.4589500000000002E-2</v>
      </c>
      <c r="J28" s="22">
        <f t="shared" si="1"/>
        <v>5.5349075218264716E-2</v>
      </c>
      <c r="K28" s="22">
        <f t="shared" si="2"/>
        <v>0.10171097946329448</v>
      </c>
      <c r="L28" s="23">
        <f t="shared" si="3"/>
        <v>0.12998953373807684</v>
      </c>
      <c r="M28" s="4"/>
    </row>
    <row r="29" spans="1:13" x14ac:dyDescent="0.25">
      <c r="A29" s="17"/>
      <c r="B29" s="18">
        <v>456</v>
      </c>
      <c r="C29" s="19" t="s">
        <v>222</v>
      </c>
      <c r="D29" s="20">
        <v>1.2728200000000003</v>
      </c>
      <c r="E29" s="21">
        <v>1.3027310000000001</v>
      </c>
      <c r="F29" s="21">
        <f t="shared" si="0"/>
        <v>0.12331782032388666</v>
      </c>
      <c r="G29" s="21">
        <v>3.8536680323886685E-2</v>
      </c>
      <c r="H29" s="21">
        <v>4.1484059999999996E-2</v>
      </c>
      <c r="I29" s="21">
        <v>4.3297079999999995E-2</v>
      </c>
      <c r="J29" s="22">
        <f t="shared" si="1"/>
        <v>2.9581456435662224E-2</v>
      </c>
      <c r="K29" s="22">
        <f t="shared" si="2"/>
        <v>6.1425375095769327E-2</v>
      </c>
      <c r="L29" s="23">
        <f t="shared" si="3"/>
        <v>9.4661000869624395E-2</v>
      </c>
      <c r="M29" s="4"/>
    </row>
    <row r="30" spans="1:13" x14ac:dyDescent="0.25">
      <c r="A30" s="17"/>
      <c r="B30" s="18">
        <v>457</v>
      </c>
      <c r="C30" s="19" t="s">
        <v>223</v>
      </c>
      <c r="D30" s="20">
        <v>18.547032000000002</v>
      </c>
      <c r="E30" s="21">
        <v>19.233591000000001</v>
      </c>
      <c r="F30" s="21">
        <f t="shared" si="0"/>
        <v>1.9879680053013078</v>
      </c>
      <c r="G30" s="21">
        <v>0.45357239530130755</v>
      </c>
      <c r="H30" s="21">
        <v>0.81843109000000003</v>
      </c>
      <c r="I30" s="21">
        <v>0.7159645200000001</v>
      </c>
      <c r="J30" s="22">
        <f t="shared" si="1"/>
        <v>2.358230427699682E-2</v>
      </c>
      <c r="K30" s="22">
        <f t="shared" si="2"/>
        <v>6.6134477191560723E-2</v>
      </c>
      <c r="L30" s="23">
        <f t="shared" si="3"/>
        <v>0.10335917017790945</v>
      </c>
      <c r="M30" s="4"/>
    </row>
    <row r="31" spans="1:13" x14ac:dyDescent="0.25">
      <c r="A31" s="17"/>
      <c r="B31" s="18">
        <v>458</v>
      </c>
      <c r="C31" s="19" t="s">
        <v>224</v>
      </c>
      <c r="D31" s="20">
        <v>5.407426000000001</v>
      </c>
      <c r="E31" s="21">
        <v>5.4653440000000009</v>
      </c>
      <c r="F31" s="21">
        <f t="shared" si="0"/>
        <v>1.093140108130473</v>
      </c>
      <c r="G31" s="21">
        <v>0.38683231813047314</v>
      </c>
      <c r="H31" s="21">
        <v>0.35751840000000007</v>
      </c>
      <c r="I31" s="21">
        <v>0.34878938999999992</v>
      </c>
      <c r="J31" s="22">
        <f t="shared" si="1"/>
        <v>7.0779134512022127E-2</v>
      </c>
      <c r="K31" s="22">
        <f t="shared" si="2"/>
        <v>0.13619466919748749</v>
      </c>
      <c r="L31" s="23">
        <f t="shared" si="3"/>
        <v>0.20001304732702513</v>
      </c>
      <c r="M31" s="4"/>
    </row>
    <row r="32" spans="1:13" x14ac:dyDescent="0.25">
      <c r="A32" s="17"/>
      <c r="B32" s="18">
        <v>459</v>
      </c>
      <c r="C32" s="19" t="s">
        <v>225</v>
      </c>
      <c r="D32" s="20">
        <v>10.067076999999999</v>
      </c>
      <c r="E32" s="21">
        <v>10.670207999999999</v>
      </c>
      <c r="F32" s="21">
        <f t="shared" si="0"/>
        <v>1.9640845916822967</v>
      </c>
      <c r="G32" s="21">
        <v>0.44377199168229708</v>
      </c>
      <c r="H32" s="21">
        <v>0.73263879999999981</v>
      </c>
      <c r="I32" s="21">
        <v>0.78767379999999998</v>
      </c>
      <c r="J32" s="22">
        <f t="shared" si="1"/>
        <v>4.1589816401170168E-2</v>
      </c>
      <c r="K32" s="22">
        <f t="shared" si="2"/>
        <v>0.11025190808673054</v>
      </c>
      <c r="L32" s="23">
        <f t="shared" si="3"/>
        <v>0.18407181862643135</v>
      </c>
      <c r="M32" s="4"/>
    </row>
    <row r="33" spans="1:13" x14ac:dyDescent="0.25">
      <c r="A33" s="17"/>
      <c r="B33" s="18">
        <v>460</v>
      </c>
      <c r="C33" s="19" t="s">
        <v>226</v>
      </c>
      <c r="D33" s="20">
        <v>0.92809200000000003</v>
      </c>
      <c r="E33" s="21">
        <v>0.93509200000000003</v>
      </c>
      <c r="F33" s="21">
        <f t="shared" si="0"/>
        <v>0.17556994032412193</v>
      </c>
      <c r="G33" s="21">
        <v>5.5958820324121916E-2</v>
      </c>
      <c r="H33" s="21">
        <v>5.8820709999999991E-2</v>
      </c>
      <c r="I33" s="21">
        <v>6.0790410000000003E-2</v>
      </c>
      <c r="J33" s="22">
        <f t="shared" si="1"/>
        <v>5.9843117387510442E-2</v>
      </c>
      <c r="K33" s="22">
        <f t="shared" si="2"/>
        <v>0.12274677820377236</v>
      </c>
      <c r="L33" s="23">
        <f t="shared" si="3"/>
        <v>0.18775686277299125</v>
      </c>
      <c r="M33" s="4"/>
    </row>
    <row r="34" spans="1:13" x14ac:dyDescent="0.25">
      <c r="A34" s="17"/>
      <c r="B34" s="18">
        <v>461</v>
      </c>
      <c r="C34" s="19" t="s">
        <v>227</v>
      </c>
      <c r="D34" s="20">
        <v>7.2289999999999992</v>
      </c>
      <c r="E34" s="21">
        <v>7.249053</v>
      </c>
      <c r="F34" s="21">
        <f t="shared" si="0"/>
        <v>0.9116188308633888</v>
      </c>
      <c r="G34" s="21">
        <v>0.30187464086338878</v>
      </c>
      <c r="H34" s="21">
        <v>0.26143099999999997</v>
      </c>
      <c r="I34" s="21">
        <v>0.34831318999999999</v>
      </c>
      <c r="J34" s="22">
        <f t="shared" si="1"/>
        <v>4.1643320977704089E-2</v>
      </c>
      <c r="K34" s="22">
        <f t="shared" si="2"/>
        <v>7.7707479978886732E-2</v>
      </c>
      <c r="L34" s="23">
        <f t="shared" si="3"/>
        <v>0.12575695485512228</v>
      </c>
      <c r="M34" s="4"/>
    </row>
    <row r="35" spans="1:13" x14ac:dyDescent="0.25">
      <c r="A35" s="17"/>
      <c r="B35" s="18">
        <v>462</v>
      </c>
      <c r="C35" s="19" t="s">
        <v>228</v>
      </c>
      <c r="D35" s="20">
        <v>5.7248349999999979</v>
      </c>
      <c r="E35" s="21">
        <v>5.5108399999999982</v>
      </c>
      <c r="F35" s="21">
        <f t="shared" si="0"/>
        <v>1.115440381628606</v>
      </c>
      <c r="G35" s="21">
        <v>0.12266794162860606</v>
      </c>
      <c r="H35" s="21">
        <v>0.33904498000000005</v>
      </c>
      <c r="I35" s="21">
        <v>0.65372746000000004</v>
      </c>
      <c r="J35" s="22">
        <f t="shared" si="1"/>
        <v>2.2259390878451579E-2</v>
      </c>
      <c r="K35" s="22">
        <f t="shared" si="2"/>
        <v>8.3782675894891939E-2</v>
      </c>
      <c r="L35" s="23">
        <f t="shared" si="3"/>
        <v>0.20240841353198541</v>
      </c>
      <c r="M35" s="4"/>
    </row>
    <row r="36" spans="1:13" x14ac:dyDescent="0.25">
      <c r="A36" s="17"/>
      <c r="B36" s="18">
        <v>463</v>
      </c>
      <c r="C36" s="19" t="s">
        <v>229</v>
      </c>
      <c r="D36" s="20">
        <v>4.8817090000000016</v>
      </c>
      <c r="E36" s="21">
        <v>4.953341</v>
      </c>
      <c r="F36" s="21">
        <f t="shared" si="0"/>
        <v>0.94656014943772027</v>
      </c>
      <c r="G36" s="21">
        <v>0.3036182694377203</v>
      </c>
      <c r="H36" s="21">
        <v>0.25898661999999995</v>
      </c>
      <c r="I36" s="21">
        <v>0.38395526000000008</v>
      </c>
      <c r="J36" s="22">
        <f t="shared" si="1"/>
        <v>6.1295652659027575E-2</v>
      </c>
      <c r="K36" s="22">
        <f t="shared" si="2"/>
        <v>0.11358089205603253</v>
      </c>
      <c r="L36" s="23">
        <f t="shared" si="3"/>
        <v>0.19109529294222227</v>
      </c>
      <c r="M36" s="4"/>
    </row>
    <row r="37" spans="1:13" x14ac:dyDescent="0.25">
      <c r="A37" s="17"/>
      <c r="B37" s="18">
        <v>464</v>
      </c>
      <c r="C37" s="19" t="s">
        <v>230</v>
      </c>
      <c r="D37" s="20">
        <v>4.3966410000000007</v>
      </c>
      <c r="E37" s="21">
        <v>4.3043370000000003</v>
      </c>
      <c r="F37" s="21">
        <f t="shared" si="0"/>
        <v>0.97800355209201606</v>
      </c>
      <c r="G37" s="21">
        <v>0.30227765209201607</v>
      </c>
      <c r="H37" s="21">
        <v>0.35583216000000006</v>
      </c>
      <c r="I37" s="21">
        <v>0.31989373999999998</v>
      </c>
      <c r="J37" s="22">
        <f t="shared" si="1"/>
        <v>7.0226297822874012E-2</v>
      </c>
      <c r="K37" s="22">
        <f t="shared" si="2"/>
        <v>0.15289458332189512</v>
      </c>
      <c r="L37" s="23">
        <f t="shared" si="3"/>
        <v>0.22721351792204375</v>
      </c>
      <c r="M37" s="4"/>
    </row>
    <row r="38" spans="1:13" ht="15.75" thickBot="1" x14ac:dyDescent="0.3">
      <c r="A38" s="41" t="s">
        <v>232</v>
      </c>
      <c r="B38" s="58"/>
      <c r="C38" s="43"/>
      <c r="D38" s="44">
        <v>2.4899110000000002</v>
      </c>
      <c r="E38" s="45">
        <v>2.1927379999999999</v>
      </c>
      <c r="F38" s="45">
        <f t="shared" si="0"/>
        <v>0.13985438000146683</v>
      </c>
      <c r="G38" s="45">
        <v>9.5000000146683306E-4</v>
      </c>
      <c r="H38" s="45">
        <v>2.7488000000000002E-2</v>
      </c>
      <c r="I38" s="45">
        <v>0.11141638</v>
      </c>
      <c r="J38" s="46">
        <f t="shared" si="1"/>
        <v>4.332482957228967E-4</v>
      </c>
      <c r="K38" s="46">
        <f t="shared" si="2"/>
        <v>1.2969173700399609E-2</v>
      </c>
      <c r="L38" s="47">
        <f t="shared" si="3"/>
        <v>6.3780707043644441E-2</v>
      </c>
      <c r="M38" s="4"/>
    </row>
    <row r="39" spans="1:13" x14ac:dyDescent="0.25">
      <c r="D39" s="5"/>
      <c r="E39" s="5"/>
      <c r="F39" s="5"/>
      <c r="G39" s="5"/>
      <c r="H39" s="5"/>
      <c r="I39" s="5"/>
      <c r="J39" s="4"/>
      <c r="K39" s="4"/>
      <c r="L39" s="4"/>
      <c r="M3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workbookViewId="0">
      <selection activeCell="H8" sqref="H8:H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82</v>
      </c>
      <c r="B1" s="49" t="s">
        <v>49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1254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1755.3916849999998</v>
      </c>
      <c r="I6" s="14">
        <v>2146.4766890000001</v>
      </c>
      <c r="J6" s="14">
        <v>159.95283689366491</v>
      </c>
      <c r="K6" s="14">
        <v>10.906067673664893</v>
      </c>
      <c r="L6" s="14">
        <v>47.236636920000002</v>
      </c>
      <c r="M6" s="14">
        <v>101.81013229999999</v>
      </c>
      <c r="N6" s="15">
        <v>5.0809159631478732E-3</v>
      </c>
      <c r="O6" s="15">
        <v>2.7087508050577712E-2</v>
      </c>
      <c r="P6" s="16">
        <v>7.4518785931089543E-2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SUM(H8:OFFSET(H6,MATCH("PROYECTOS",$A$8:$A$18,0),0))</f>
        <v>1389.7698459999995</v>
      </c>
      <c r="I7" s="38">
        <f ca="1">SUM(I8:OFFSET(I6,MATCH("PROYECTOS",$A$8:$A$18,0),0))</f>
        <v>888.38192399999991</v>
      </c>
      <c r="J7" s="38">
        <f ca="1">SUM(J8:OFFSET(J6,MATCH("PROYECTOS",$A$8:$A$18,0),0))</f>
        <v>32.130870240172605</v>
      </c>
      <c r="K7" s="38">
        <f ca="1">SUM(K8:OFFSET(K6,MATCH("PROYECTOS",$A$8:$A$18,0),0))</f>
        <v>1.8450055901726046</v>
      </c>
      <c r="L7" s="38">
        <f ca="1">SUM(L8:OFFSET(L6,MATCH("PROYECTOS",$A$8:$A$18,0),0))</f>
        <v>2.2941480799999998</v>
      </c>
      <c r="M7" s="38">
        <f ca="1">SUM(M8:OFFSET(M6,MATCH("PROYECTOS",$A$8:$A$18,0),0))</f>
        <v>27.991716570000001</v>
      </c>
      <c r="N7" s="39">
        <f ca="1">IFERROR(K7/I7,0)</f>
        <v>2.0768157707051734E-3</v>
      </c>
      <c r="O7" s="39">
        <f ca="1">IFERROR(SUM(K7,L7)/I7,0)</f>
        <v>4.6592051890652882E-3</v>
      </c>
      <c r="P7" s="40">
        <f ca="1">IFERROR(SUM(K7,L7,M7)/I7,0)</f>
        <v>3.616785683290491E-2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26.929897</v>
      </c>
      <c r="I8" s="21">
        <v>32.955190000000002</v>
      </c>
      <c r="J8" s="21">
        <f t="shared" ref="J8:J17" si="0">SUM(K8,L8,M8)</f>
        <v>6.4901702401726036</v>
      </c>
      <c r="K8" s="21">
        <v>1.8450055901726046</v>
      </c>
      <c r="L8" s="21">
        <v>2.2341480799999998</v>
      </c>
      <c r="M8" s="21">
        <v>2.4110165699999992</v>
      </c>
      <c r="N8" s="22">
        <f t="shared" ref="N8:N18" si="1">IFERROR(K8/I8,0)</f>
        <v>5.5985281534489846E-2</v>
      </c>
      <c r="O8" s="22">
        <f t="shared" ref="O8:O18" si="2">IFERROR(SUM(K8,L8)/I8,0)</f>
        <v>0.12377879387655188</v>
      </c>
      <c r="P8" s="23">
        <f t="shared" ref="P8:P18" si="3">IFERROR(SUM(K8,L8,M8)/I8,0)</f>
        <v>0.19693924508317517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5001777</v>
      </c>
      <c r="C9" s="19" t="s">
        <v>1258</v>
      </c>
      <c r="D9" s="68">
        <v>3000001</v>
      </c>
      <c r="E9" s="19" t="s">
        <v>275</v>
      </c>
      <c r="F9" s="69">
        <v>177</v>
      </c>
      <c r="G9" s="19" t="s">
        <v>879</v>
      </c>
      <c r="H9" s="20">
        <v>1361.2550179999998</v>
      </c>
      <c r="I9" s="21">
        <v>853.40207699999985</v>
      </c>
      <c r="J9" s="21">
        <f t="shared" si="0"/>
        <v>25.5807</v>
      </c>
      <c r="K9" s="21">
        <v>0</v>
      </c>
      <c r="L9" s="21">
        <v>0</v>
      </c>
      <c r="M9" s="21">
        <v>25.5807</v>
      </c>
      <c r="N9" s="22">
        <f t="shared" si="1"/>
        <v>0</v>
      </c>
      <c r="O9" s="22">
        <f t="shared" si="2"/>
        <v>0</v>
      </c>
      <c r="P9" s="23">
        <f t="shared" si="3"/>
        <v>2.9974968059516459E-2</v>
      </c>
      <c r="Q9" s="70">
        <v>2</v>
      </c>
      <c r="R9" s="21">
        <v>0</v>
      </c>
      <c r="S9" s="23">
        <f t="shared" ref="S9:S17" si="4">IFERROR(R9/Q9,0)</f>
        <v>0</v>
      </c>
    </row>
    <row r="10" spans="1:19" ht="25.5" x14ac:dyDescent="0.25">
      <c r="A10" s="17"/>
      <c r="B10" s="19">
        <v>5002737</v>
      </c>
      <c r="C10" s="19" t="s">
        <v>1259</v>
      </c>
      <c r="D10" s="68">
        <v>3000269</v>
      </c>
      <c r="E10" s="19" t="s">
        <v>1255</v>
      </c>
      <c r="F10" s="69">
        <v>46</v>
      </c>
      <c r="G10" s="19" t="s">
        <v>736</v>
      </c>
      <c r="H10" s="20">
        <v>0.4</v>
      </c>
      <c r="I10" s="21">
        <v>0.4</v>
      </c>
      <c r="J10" s="21">
        <f t="shared" si="0"/>
        <v>0</v>
      </c>
      <c r="K10" s="21">
        <v>0</v>
      </c>
      <c r="L10" s="21">
        <v>0</v>
      </c>
      <c r="M10" s="21">
        <v>0</v>
      </c>
      <c r="N10" s="22">
        <f t="shared" si="1"/>
        <v>0</v>
      </c>
      <c r="O10" s="22">
        <f t="shared" si="2"/>
        <v>0</v>
      </c>
      <c r="P10" s="23">
        <f t="shared" si="3"/>
        <v>0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5002740</v>
      </c>
      <c r="C11" s="19" t="s">
        <v>1260</v>
      </c>
      <c r="D11" s="68">
        <v>3000270</v>
      </c>
      <c r="E11" s="19" t="s">
        <v>1256</v>
      </c>
      <c r="F11" s="69">
        <v>120</v>
      </c>
      <c r="G11" s="19" t="s">
        <v>689</v>
      </c>
      <c r="H11" s="20">
        <v>0.25</v>
      </c>
      <c r="I11" s="21">
        <v>0.25</v>
      </c>
      <c r="J11" s="21">
        <f t="shared" si="0"/>
        <v>0</v>
      </c>
      <c r="K11" s="21">
        <v>0</v>
      </c>
      <c r="L11" s="21">
        <v>0</v>
      </c>
      <c r="M11" s="21">
        <v>0</v>
      </c>
      <c r="N11" s="22">
        <f t="shared" si="1"/>
        <v>0</v>
      </c>
      <c r="O11" s="22">
        <f t="shared" si="2"/>
        <v>0</v>
      </c>
      <c r="P11" s="23">
        <f t="shared" si="3"/>
        <v>0</v>
      </c>
      <c r="Q11" s="70">
        <v>0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5002741</v>
      </c>
      <c r="C12" s="19" t="s">
        <v>1261</v>
      </c>
      <c r="D12" s="68">
        <v>3000270</v>
      </c>
      <c r="E12" s="19" t="s">
        <v>1256</v>
      </c>
      <c r="F12" s="69">
        <v>120</v>
      </c>
      <c r="G12" s="19" t="s">
        <v>689</v>
      </c>
      <c r="H12" s="20">
        <v>0.51825100000000002</v>
      </c>
      <c r="I12" s="21">
        <v>0.97465700000000011</v>
      </c>
      <c r="J12" s="21">
        <f t="shared" si="0"/>
        <v>0.06</v>
      </c>
      <c r="K12" s="21">
        <v>0</v>
      </c>
      <c r="L12" s="21">
        <v>0.06</v>
      </c>
      <c r="M12" s="21">
        <v>0</v>
      </c>
      <c r="N12" s="22">
        <f t="shared" si="1"/>
        <v>0</v>
      </c>
      <c r="O12" s="22">
        <f t="shared" si="2"/>
        <v>6.1560118072306456E-2</v>
      </c>
      <c r="P12" s="23">
        <f t="shared" si="3"/>
        <v>6.1560118072306456E-2</v>
      </c>
      <c r="Q12" s="70">
        <v>0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5002741</v>
      </c>
      <c r="C13" s="19" t="s">
        <v>1261</v>
      </c>
      <c r="D13" s="68">
        <v>3000270</v>
      </c>
      <c r="E13" s="19" t="s">
        <v>1256</v>
      </c>
      <c r="F13" s="69">
        <v>227</v>
      </c>
      <c r="G13" s="19" t="s">
        <v>774</v>
      </c>
      <c r="H13" s="20">
        <v>1.668E-2</v>
      </c>
      <c r="I13" s="21">
        <v>0</v>
      </c>
      <c r="J13" s="21">
        <f t="shared" si="0"/>
        <v>0</v>
      </c>
      <c r="K13" s="21">
        <v>0</v>
      </c>
      <c r="L13" s="21">
        <v>0</v>
      </c>
      <c r="M13" s="21">
        <v>0</v>
      </c>
      <c r="N13" s="22">
        <f t="shared" si="1"/>
        <v>0</v>
      </c>
      <c r="O13" s="22">
        <f t="shared" si="2"/>
        <v>0</v>
      </c>
      <c r="P13" s="23">
        <f t="shared" si="3"/>
        <v>0</v>
      </c>
      <c r="Q13" s="70">
        <v>0</v>
      </c>
      <c r="R13" s="21">
        <v>0</v>
      </c>
      <c r="S13" s="23">
        <f t="shared" si="4"/>
        <v>0</v>
      </c>
    </row>
    <row r="14" spans="1:19" ht="51" x14ac:dyDescent="0.25">
      <c r="A14" s="17"/>
      <c r="B14" s="19">
        <v>5004465</v>
      </c>
      <c r="C14" s="19" t="s">
        <v>1262</v>
      </c>
      <c r="D14" s="68">
        <v>3000001</v>
      </c>
      <c r="E14" s="19" t="s">
        <v>275</v>
      </c>
      <c r="F14" s="69">
        <v>60</v>
      </c>
      <c r="G14" s="19" t="s">
        <v>309</v>
      </c>
      <c r="H14" s="20">
        <v>0.1</v>
      </c>
      <c r="I14" s="21">
        <v>0.1</v>
      </c>
      <c r="J14" s="21">
        <f t="shared" si="0"/>
        <v>0</v>
      </c>
      <c r="K14" s="21">
        <v>0</v>
      </c>
      <c r="L14" s="21">
        <v>0</v>
      </c>
      <c r="M14" s="21">
        <v>0</v>
      </c>
      <c r="N14" s="22">
        <f t="shared" si="1"/>
        <v>0</v>
      </c>
      <c r="O14" s="22">
        <f t="shared" si="2"/>
        <v>0</v>
      </c>
      <c r="P14" s="23">
        <f t="shared" si="3"/>
        <v>0</v>
      </c>
      <c r="Q14" s="70">
        <v>0</v>
      </c>
      <c r="R14" s="21">
        <v>0</v>
      </c>
      <c r="S14" s="23">
        <f t="shared" si="4"/>
        <v>0</v>
      </c>
    </row>
    <row r="15" spans="1:19" ht="51" x14ac:dyDescent="0.25">
      <c r="A15" s="17"/>
      <c r="B15" s="19">
        <v>5005060</v>
      </c>
      <c r="C15" s="19" t="s">
        <v>1263</v>
      </c>
      <c r="D15" s="68">
        <v>3000269</v>
      </c>
      <c r="E15" s="19" t="s">
        <v>1255</v>
      </c>
      <c r="F15" s="69">
        <v>60</v>
      </c>
      <c r="G15" s="19" t="s">
        <v>309</v>
      </c>
      <c r="H15" s="20">
        <v>0.1</v>
      </c>
      <c r="I15" s="21">
        <v>0.1</v>
      </c>
      <c r="J15" s="21">
        <f t="shared" si="0"/>
        <v>0</v>
      </c>
      <c r="K15" s="21">
        <v>0</v>
      </c>
      <c r="L15" s="21">
        <v>0</v>
      </c>
      <c r="M15" s="21">
        <v>0</v>
      </c>
      <c r="N15" s="22">
        <f t="shared" si="1"/>
        <v>0</v>
      </c>
      <c r="O15" s="22">
        <f t="shared" si="2"/>
        <v>0</v>
      </c>
      <c r="P15" s="23">
        <f t="shared" si="3"/>
        <v>0</v>
      </c>
      <c r="Q15" s="70">
        <v>0</v>
      </c>
      <c r="R15" s="21">
        <v>0</v>
      </c>
      <c r="S15" s="23">
        <f t="shared" si="4"/>
        <v>0</v>
      </c>
    </row>
    <row r="16" spans="1:19" ht="51" x14ac:dyDescent="0.25">
      <c r="A16" s="17"/>
      <c r="B16" s="19">
        <v>5005061</v>
      </c>
      <c r="C16" s="19" t="s">
        <v>1264</v>
      </c>
      <c r="D16" s="68">
        <v>3000666</v>
      </c>
      <c r="E16" s="19" t="s">
        <v>1257</v>
      </c>
      <c r="F16" s="69">
        <v>120</v>
      </c>
      <c r="G16" s="19" t="s">
        <v>689</v>
      </c>
      <c r="H16" s="20">
        <v>0.1</v>
      </c>
      <c r="I16" s="21">
        <v>0.1</v>
      </c>
      <c r="J16" s="21">
        <f t="shared" si="0"/>
        <v>0</v>
      </c>
      <c r="K16" s="21">
        <v>0</v>
      </c>
      <c r="L16" s="21">
        <v>0</v>
      </c>
      <c r="M16" s="21">
        <v>0</v>
      </c>
      <c r="N16" s="22">
        <f t="shared" si="1"/>
        <v>0</v>
      </c>
      <c r="O16" s="22">
        <f t="shared" si="2"/>
        <v>0</v>
      </c>
      <c r="P16" s="23">
        <f t="shared" si="3"/>
        <v>0</v>
      </c>
      <c r="Q16" s="70">
        <v>0</v>
      </c>
      <c r="R16" s="21">
        <v>0</v>
      </c>
      <c r="S16" s="23">
        <f t="shared" si="4"/>
        <v>0</v>
      </c>
    </row>
    <row r="17" spans="1:19" ht="63.75" x14ac:dyDescent="0.25">
      <c r="A17" s="17"/>
      <c r="B17" s="19">
        <v>5005062</v>
      </c>
      <c r="C17" s="19" t="s">
        <v>1265</v>
      </c>
      <c r="D17" s="68">
        <v>3000666</v>
      </c>
      <c r="E17" s="19" t="s">
        <v>1257</v>
      </c>
      <c r="F17" s="69">
        <v>120</v>
      </c>
      <c r="G17" s="19" t="s">
        <v>689</v>
      </c>
      <c r="H17" s="20">
        <v>0.1</v>
      </c>
      <c r="I17" s="21">
        <v>0.1</v>
      </c>
      <c r="J17" s="21">
        <f t="shared" si="0"/>
        <v>0</v>
      </c>
      <c r="K17" s="21">
        <v>0</v>
      </c>
      <c r="L17" s="21">
        <v>0</v>
      </c>
      <c r="M17" s="21">
        <v>0</v>
      </c>
      <c r="N17" s="22">
        <f t="shared" si="1"/>
        <v>0</v>
      </c>
      <c r="O17" s="22">
        <f t="shared" si="2"/>
        <v>0</v>
      </c>
      <c r="P17" s="23">
        <f t="shared" si="3"/>
        <v>0</v>
      </c>
      <c r="Q17" s="70">
        <v>0</v>
      </c>
      <c r="R17" s="21">
        <v>0</v>
      </c>
      <c r="S17" s="23">
        <f t="shared" si="4"/>
        <v>0</v>
      </c>
    </row>
    <row r="18" spans="1:19" ht="15.75" thickBot="1" x14ac:dyDescent="0.3">
      <c r="A18" s="41" t="s">
        <v>293</v>
      </c>
      <c r="B18" s="43"/>
      <c r="C18" s="43"/>
      <c r="D18" s="65"/>
      <c r="E18" s="43"/>
      <c r="F18" s="66"/>
      <c r="G18" s="43"/>
      <c r="H18" s="44">
        <f t="shared" ref="H18:M18" ca="1" si="5">OFFSET(H18,-MATCH("PROYECTOS",$A$8:$A$18,0)-1,0)-(OFFSET(H18,-MATCH("PROYECTOS",$A$8:$A$18,0),0))</f>
        <v>365.62183900000036</v>
      </c>
      <c r="I18" s="45">
        <f t="shared" ca="1" si="5"/>
        <v>1258.0947650000003</v>
      </c>
      <c r="J18" s="45">
        <f t="shared" ca="1" si="5"/>
        <v>127.8219666534923</v>
      </c>
      <c r="K18" s="45">
        <f t="shared" ca="1" si="5"/>
        <v>9.0610620834922884</v>
      </c>
      <c r="L18" s="45">
        <f t="shared" ca="1" si="5"/>
        <v>44.942488840000003</v>
      </c>
      <c r="M18" s="45">
        <f t="shared" ca="1" si="5"/>
        <v>73.818415729999998</v>
      </c>
      <c r="N18" s="46">
        <f t="shared" ca="1" si="1"/>
        <v>7.2022095120094446E-3</v>
      </c>
      <c r="O18" s="46">
        <f t="shared" ca="1" si="2"/>
        <v>4.2924867367596334E-2</v>
      </c>
      <c r="P18" s="47">
        <f t="shared" ca="1" si="3"/>
        <v>0.10159963319892859</v>
      </c>
      <c r="Q18" s="67"/>
      <c r="R18" s="45"/>
      <c r="S18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"/>
  <sheetViews>
    <sheetView workbookViewId="0">
      <selection activeCell="A24" sqref="A24:L24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83</v>
      </c>
      <c r="B1" s="50" t="s">
        <v>50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1268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1221.5727770000001</v>
      </c>
      <c r="E6" s="14">
        <v>2313.9517230000001</v>
      </c>
      <c r="F6" s="14">
        <v>177.44466030877973</v>
      </c>
      <c r="G6" s="14">
        <v>14.946072378779718</v>
      </c>
      <c r="H6" s="14">
        <v>44.391900780000007</v>
      </c>
      <c r="I6" s="14">
        <v>118.10668715</v>
      </c>
      <c r="J6" s="15">
        <v>6.4591115839713296E-3</v>
      </c>
      <c r="K6" s="15">
        <v>2.5643565753329125E-2</v>
      </c>
      <c r="L6" s="16">
        <v>7.6684685572750697E-2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434.40925400000049</v>
      </c>
      <c r="E7" s="38">
        <f ca="1">SUM(E8:OFFSET(E6,MATCH("GOBIERNOS REGIONALES",$A$8:$A$50,0),0))</f>
        <v>1023.7266299999974</v>
      </c>
      <c r="F7" s="38">
        <f ca="1">SUM(F8:OFFSET(F6,MATCH("GOBIERNOS REGIONALES",$A$8:$A$50,0),0))</f>
        <v>56.728280681594569</v>
      </c>
      <c r="G7" s="38">
        <f ca="1">SUM(G8:OFFSET(G6,MATCH("GOBIERNOS REGIONALES",$A$8:$A$50,0),0))</f>
        <v>10.7306593915946</v>
      </c>
      <c r="H7" s="38">
        <f ca="1">SUM(H8:OFFSET(H6,MATCH("GOBIERNOS REGIONALES",$A$8:$A$50,0),0))</f>
        <v>18.37878285999998</v>
      </c>
      <c r="I7" s="38">
        <f ca="1">SUM(I8:OFFSET(I6,MATCH("GOBIERNOS REGIONALES",$A$8:$A$50,0),0))</f>
        <v>27.618838429999993</v>
      </c>
      <c r="J7" s="39">
        <f ca="1">IFERROR(G7/E7,0)</f>
        <v>1.0481957855872741E-2</v>
      </c>
      <c r="K7" s="39">
        <f ca="1">IFERROR(SUM(G7,H7)/E7,0)</f>
        <v>2.8434780730080895E-2</v>
      </c>
      <c r="L7" s="40">
        <f ca="1">IFERROR(SUM(G7,H7,I7)/E7,0)</f>
        <v>5.5413504952581641E-2</v>
      </c>
      <c r="M7" s="4"/>
    </row>
    <row r="8" spans="1:13" ht="25.5" x14ac:dyDescent="0.25">
      <c r="A8" s="17"/>
      <c r="B8" s="18">
        <v>37</v>
      </c>
      <c r="C8" s="19" t="s">
        <v>124</v>
      </c>
      <c r="D8" s="20">
        <v>434.40925400000049</v>
      </c>
      <c r="E8" s="21">
        <v>1023.7266299999974</v>
      </c>
      <c r="F8" s="21">
        <f t="shared" ref="F8:F25" si="0">SUM(G8,H8,I8)</f>
        <v>56.728280681594569</v>
      </c>
      <c r="G8" s="21">
        <v>10.7306593915946</v>
      </c>
      <c r="H8" s="21">
        <v>18.37878285999998</v>
      </c>
      <c r="I8" s="21">
        <v>27.618838429999993</v>
      </c>
      <c r="J8" s="22">
        <f t="shared" ref="J8:J25" si="1">IFERROR(G8/E8,0)</f>
        <v>1.0481957855872741E-2</v>
      </c>
      <c r="K8" s="22">
        <f t="shared" ref="K8:K25" si="2">IFERROR(SUM(G8,H8)/E8,0)</f>
        <v>2.8434780730080895E-2</v>
      </c>
      <c r="L8" s="23">
        <f t="shared" ref="L8:L25" si="3">IFERROR(SUM(G8,H8,I8)/E8,0)</f>
        <v>5.5413504952581641E-2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39.950538000000002</v>
      </c>
      <c r="E9" s="38">
        <f ca="1">SUM(E10:OFFSET(E8,(MATCH("GOBIERNOS LOCALES",$A$8:$A$50,0)-MATCH("GOBIERNOS REGIONALES",$A$8:$A$50,0)),0))</f>
        <v>62.913095999999989</v>
      </c>
      <c r="F9" s="38">
        <f ca="1">SUM(F10:OFFSET(F8,(MATCH("GOBIERNOS LOCALES",$A$8:$A$50,0)-MATCH("GOBIERNOS REGIONALES",$A$8:$A$50,0)),0))</f>
        <v>14.313528239552964</v>
      </c>
      <c r="G9" s="38">
        <f ca="1">SUM(G10:OFFSET(G8,(MATCH("GOBIERNOS LOCALES",$A$8:$A$50,0)-MATCH("GOBIERNOS REGIONALES",$A$8:$A$50,0)),0))</f>
        <v>1.9999999552965164E-2</v>
      </c>
      <c r="H9" s="38">
        <f ca="1">SUM(H10:OFFSET(H8,(MATCH("GOBIERNOS LOCALES",$A$8:$A$50,0)-MATCH("GOBIERNOS REGIONALES",$A$8:$A$50,0)),0))</f>
        <v>7.0100966600000003</v>
      </c>
      <c r="I9" s="38">
        <f ca="1">SUM(I10:OFFSET(I8,(MATCH("GOBIERNOS LOCALES",$A$8:$A$50,0)-MATCH("GOBIERNOS REGIONALES",$A$8:$A$50,0)),0))</f>
        <v>7.2834315799999985</v>
      </c>
      <c r="J9" s="39">
        <f t="shared" ca="1" si="1"/>
        <v>3.1789882909219995E-4</v>
      </c>
      <c r="K9" s="39">
        <f t="shared" ca="1" si="2"/>
        <v>0.11174297732149387</v>
      </c>
      <c r="L9" s="40">
        <f t="shared" ca="1" si="3"/>
        <v>0.22751269846190636</v>
      </c>
      <c r="M9" s="4"/>
    </row>
    <row r="10" spans="1:13" x14ac:dyDescent="0.25">
      <c r="A10" s="17"/>
      <c r="B10" s="18">
        <v>440</v>
      </c>
      <c r="C10" s="19" t="s">
        <v>206</v>
      </c>
      <c r="D10" s="20">
        <v>0</v>
      </c>
      <c r="E10" s="21">
        <v>6.932633</v>
      </c>
      <c r="F10" s="21">
        <f t="shared" si="0"/>
        <v>0.66046624000000009</v>
      </c>
      <c r="G10" s="21">
        <v>0</v>
      </c>
      <c r="H10" s="21">
        <v>0.17680764000000002</v>
      </c>
      <c r="I10" s="21">
        <v>0.48365860000000005</v>
      </c>
      <c r="J10" s="22">
        <f t="shared" si="1"/>
        <v>0</v>
      </c>
      <c r="K10" s="22">
        <f t="shared" si="2"/>
        <v>2.5503678039786617E-2</v>
      </c>
      <c r="L10" s="23">
        <f t="shared" si="3"/>
        <v>9.5269176949075496E-2</v>
      </c>
      <c r="M10" s="4"/>
    </row>
    <row r="11" spans="1:13" x14ac:dyDescent="0.25">
      <c r="A11" s="17"/>
      <c r="B11" s="18">
        <v>443</v>
      </c>
      <c r="C11" s="19" t="s">
        <v>209</v>
      </c>
      <c r="D11" s="20">
        <v>0</v>
      </c>
      <c r="E11" s="21">
        <v>9.9999999999999992E-2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</row>
    <row r="12" spans="1:13" x14ac:dyDescent="0.25">
      <c r="A12" s="17"/>
      <c r="B12" s="18">
        <v>445</v>
      </c>
      <c r="C12" s="19" t="s">
        <v>211</v>
      </c>
      <c r="D12" s="20">
        <v>0</v>
      </c>
      <c r="E12" s="21">
        <v>0.2223</v>
      </c>
      <c r="F12" s="21">
        <f t="shared" si="0"/>
        <v>1.6696919999999997E-2</v>
      </c>
      <c r="G12" s="21">
        <v>0</v>
      </c>
      <c r="H12" s="21">
        <v>0</v>
      </c>
      <c r="I12" s="21">
        <v>1.6696919999999997E-2</v>
      </c>
      <c r="J12" s="22">
        <f t="shared" si="1"/>
        <v>0</v>
      </c>
      <c r="K12" s="22">
        <f t="shared" si="2"/>
        <v>0</v>
      </c>
      <c r="L12" s="23">
        <f t="shared" si="3"/>
        <v>7.5109851551956805E-2</v>
      </c>
      <c r="M12" s="4"/>
    </row>
    <row r="13" spans="1:13" x14ac:dyDescent="0.25">
      <c r="A13" s="17"/>
      <c r="B13" s="18">
        <v>446</v>
      </c>
      <c r="C13" s="19" t="s">
        <v>212</v>
      </c>
      <c r="D13" s="20">
        <v>8.5698939999999997</v>
      </c>
      <c r="E13" s="21">
        <v>9.9664219999999997</v>
      </c>
      <c r="F13" s="21">
        <f t="shared" si="0"/>
        <v>0.83468821000000004</v>
      </c>
      <c r="G13" s="21">
        <v>0</v>
      </c>
      <c r="H13" s="21">
        <v>0.27199956000000003</v>
      </c>
      <c r="I13" s="21">
        <v>0.56268865000000001</v>
      </c>
      <c r="J13" s="22">
        <f t="shared" si="1"/>
        <v>0</v>
      </c>
      <c r="K13" s="22">
        <f t="shared" si="2"/>
        <v>2.7291595720108985E-2</v>
      </c>
      <c r="L13" s="23">
        <f t="shared" si="3"/>
        <v>8.3750036873814909E-2</v>
      </c>
      <c r="M13" s="4"/>
    </row>
    <row r="14" spans="1:13" x14ac:dyDescent="0.25">
      <c r="A14" s="17"/>
      <c r="B14" s="18">
        <v>447</v>
      </c>
      <c r="C14" s="19" t="s">
        <v>213</v>
      </c>
      <c r="D14" s="20">
        <v>13.059057000000001</v>
      </c>
      <c r="E14" s="21">
        <v>13.187327999999999</v>
      </c>
      <c r="F14" s="21">
        <f t="shared" si="0"/>
        <v>2.0779222399999999</v>
      </c>
      <c r="G14" s="21">
        <v>0</v>
      </c>
      <c r="H14" s="21">
        <v>2.0294243299999999</v>
      </c>
      <c r="I14" s="21">
        <v>4.8497910000000026E-2</v>
      </c>
      <c r="J14" s="22">
        <f t="shared" si="1"/>
        <v>0</v>
      </c>
      <c r="K14" s="22">
        <f t="shared" si="2"/>
        <v>0.15389200374784034</v>
      </c>
      <c r="L14" s="23">
        <f t="shared" si="3"/>
        <v>0.15756961834876634</v>
      </c>
      <c r="M14" s="4"/>
    </row>
    <row r="15" spans="1:13" x14ac:dyDescent="0.25">
      <c r="A15" s="17"/>
      <c r="B15" s="18">
        <v>448</v>
      </c>
      <c r="C15" s="19" t="s">
        <v>214</v>
      </c>
      <c r="D15" s="20">
        <v>12.915973000000001</v>
      </c>
      <c r="E15" s="21">
        <v>17.441319</v>
      </c>
      <c r="F15" s="21">
        <f t="shared" si="0"/>
        <v>5.6558223199999986</v>
      </c>
      <c r="G15" s="21">
        <v>0</v>
      </c>
      <c r="H15" s="21">
        <v>1.4762704099999999</v>
      </c>
      <c r="I15" s="21">
        <v>4.1795519099999989</v>
      </c>
      <c r="J15" s="22">
        <f t="shared" si="1"/>
        <v>0</v>
      </c>
      <c r="K15" s="22">
        <f t="shared" si="2"/>
        <v>8.4642131136985682E-2</v>
      </c>
      <c r="L15" s="23">
        <f t="shared" si="3"/>
        <v>0.32427721320847341</v>
      </c>
      <c r="M15" s="4"/>
    </row>
    <row r="16" spans="1:13" x14ac:dyDescent="0.25">
      <c r="A16" s="17"/>
      <c r="B16" s="18">
        <v>451</v>
      </c>
      <c r="C16" s="19" t="s">
        <v>217</v>
      </c>
      <c r="D16" s="20">
        <v>0</v>
      </c>
      <c r="E16" s="21">
        <v>9.4095000000000012E-2</v>
      </c>
      <c r="F16" s="21">
        <f t="shared" si="0"/>
        <v>0</v>
      </c>
      <c r="G16" s="21">
        <v>0</v>
      </c>
      <c r="H16" s="21">
        <v>0</v>
      </c>
      <c r="I16" s="21">
        <v>0</v>
      </c>
      <c r="J16" s="22">
        <f t="shared" si="1"/>
        <v>0</v>
      </c>
      <c r="K16" s="22">
        <f t="shared" si="2"/>
        <v>0</v>
      </c>
      <c r="L16" s="23">
        <f t="shared" si="3"/>
        <v>0</v>
      </c>
      <c r="M16" s="4"/>
    </row>
    <row r="17" spans="1:13" x14ac:dyDescent="0.25">
      <c r="A17" s="17"/>
      <c r="B17" s="18">
        <v>452</v>
      </c>
      <c r="C17" s="19" t="s">
        <v>218</v>
      </c>
      <c r="D17" s="20">
        <v>0</v>
      </c>
      <c r="E17" s="21">
        <v>1.2719000000000001E-2</v>
      </c>
      <c r="F17" s="21">
        <f t="shared" si="0"/>
        <v>0</v>
      </c>
      <c r="G17" s="21">
        <v>0</v>
      </c>
      <c r="H17" s="21">
        <v>0</v>
      </c>
      <c r="I17" s="21">
        <v>0</v>
      </c>
      <c r="J17" s="22">
        <f t="shared" si="1"/>
        <v>0</v>
      </c>
      <c r="K17" s="22">
        <f t="shared" si="2"/>
        <v>0</v>
      </c>
      <c r="L17" s="23">
        <f t="shared" si="3"/>
        <v>0</v>
      </c>
      <c r="M17" s="4"/>
    </row>
    <row r="18" spans="1:13" x14ac:dyDescent="0.25">
      <c r="A18" s="17"/>
      <c r="B18" s="18">
        <v>453</v>
      </c>
      <c r="C18" s="19" t="s">
        <v>219</v>
      </c>
      <c r="D18" s="20">
        <v>0.55644800000000005</v>
      </c>
      <c r="E18" s="21">
        <v>0.55644800000000005</v>
      </c>
      <c r="F18" s="21">
        <f t="shared" si="0"/>
        <v>0</v>
      </c>
      <c r="G18" s="21">
        <v>0</v>
      </c>
      <c r="H18" s="21">
        <v>0</v>
      </c>
      <c r="I18" s="21">
        <v>0</v>
      </c>
      <c r="J18" s="22">
        <f t="shared" si="1"/>
        <v>0</v>
      </c>
      <c r="K18" s="22">
        <f t="shared" si="2"/>
        <v>0</v>
      </c>
      <c r="L18" s="23">
        <f t="shared" si="3"/>
        <v>0</v>
      </c>
      <c r="M18" s="4"/>
    </row>
    <row r="19" spans="1:13" x14ac:dyDescent="0.25">
      <c r="A19" s="17"/>
      <c r="B19" s="18">
        <v>454</v>
      </c>
      <c r="C19" s="19" t="s">
        <v>220</v>
      </c>
      <c r="D19" s="20">
        <v>0.182445</v>
      </c>
      <c r="E19" s="21">
        <v>0.32092100000000001</v>
      </c>
      <c r="F19" s="21">
        <f t="shared" si="0"/>
        <v>6.5622839552965162E-2</v>
      </c>
      <c r="G19" s="21">
        <v>1.9999999552965164E-2</v>
      </c>
      <c r="H19" s="21">
        <v>9.8103799999999988E-3</v>
      </c>
      <c r="I19" s="21">
        <v>3.581245999999999E-2</v>
      </c>
      <c r="J19" s="22">
        <f t="shared" si="1"/>
        <v>6.2320632033943439E-2</v>
      </c>
      <c r="K19" s="22">
        <f t="shared" si="2"/>
        <v>9.2890086821881906E-2</v>
      </c>
      <c r="L19" s="23">
        <f t="shared" si="3"/>
        <v>0.20448284641069037</v>
      </c>
      <c r="M19" s="4"/>
    </row>
    <row r="20" spans="1:13" x14ac:dyDescent="0.25">
      <c r="A20" s="17"/>
      <c r="B20" s="18">
        <v>456</v>
      </c>
      <c r="C20" s="19" t="s">
        <v>222</v>
      </c>
      <c r="D20" s="20">
        <v>2</v>
      </c>
      <c r="E20" s="21">
        <v>7.6400000000000003E-4</v>
      </c>
      <c r="F20" s="21">
        <f t="shared" si="0"/>
        <v>0</v>
      </c>
      <c r="G20" s="21">
        <v>0</v>
      </c>
      <c r="H20" s="21">
        <v>0</v>
      </c>
      <c r="I20" s="21">
        <v>0</v>
      </c>
      <c r="J20" s="22">
        <f t="shared" si="1"/>
        <v>0</v>
      </c>
      <c r="K20" s="22">
        <f t="shared" si="2"/>
        <v>0</v>
      </c>
      <c r="L20" s="23">
        <f t="shared" si="3"/>
        <v>0</v>
      </c>
      <c r="M20" s="4"/>
    </row>
    <row r="21" spans="1:13" x14ac:dyDescent="0.25">
      <c r="A21" s="17"/>
      <c r="B21" s="18">
        <v>457</v>
      </c>
      <c r="C21" s="19" t="s">
        <v>223</v>
      </c>
      <c r="D21" s="20">
        <v>0.10198599999999999</v>
      </c>
      <c r="E21" s="21">
        <v>5.7400550000000008</v>
      </c>
      <c r="F21" s="21">
        <f t="shared" si="0"/>
        <v>0.34323793000000002</v>
      </c>
      <c r="G21" s="21">
        <v>0</v>
      </c>
      <c r="H21" s="21">
        <v>0.12693979999999999</v>
      </c>
      <c r="I21" s="21">
        <v>0.21629813000000001</v>
      </c>
      <c r="J21" s="22">
        <f t="shared" si="1"/>
        <v>0</v>
      </c>
      <c r="K21" s="22">
        <f t="shared" si="2"/>
        <v>2.2114735834412733E-2</v>
      </c>
      <c r="L21" s="23">
        <f t="shared" si="3"/>
        <v>5.9796975812949522E-2</v>
      </c>
      <c r="M21" s="4"/>
    </row>
    <row r="22" spans="1:13" x14ac:dyDescent="0.25">
      <c r="A22" s="17"/>
      <c r="B22" s="18">
        <v>459</v>
      </c>
      <c r="C22" s="19" t="s">
        <v>225</v>
      </c>
      <c r="D22" s="20">
        <v>0</v>
      </c>
      <c r="E22" s="21">
        <v>0.22120200000000001</v>
      </c>
      <c r="F22" s="21">
        <f t="shared" si="0"/>
        <v>0</v>
      </c>
      <c r="G22" s="21">
        <v>0</v>
      </c>
      <c r="H22" s="21">
        <v>0</v>
      </c>
      <c r="I22" s="21">
        <v>0</v>
      </c>
      <c r="J22" s="22">
        <f t="shared" si="1"/>
        <v>0</v>
      </c>
      <c r="K22" s="22">
        <f t="shared" si="2"/>
        <v>0</v>
      </c>
      <c r="L22" s="23">
        <f t="shared" si="3"/>
        <v>0</v>
      </c>
      <c r="M22" s="4"/>
    </row>
    <row r="23" spans="1:13" x14ac:dyDescent="0.25">
      <c r="A23" s="17"/>
      <c r="B23" s="18">
        <v>462</v>
      </c>
      <c r="C23" s="19" t="s">
        <v>228</v>
      </c>
      <c r="D23" s="20">
        <v>0</v>
      </c>
      <c r="E23" s="21">
        <v>1.218289</v>
      </c>
      <c r="F23" s="21">
        <f t="shared" si="0"/>
        <v>1.080179</v>
      </c>
      <c r="G23" s="21">
        <v>0</v>
      </c>
      <c r="H23" s="21">
        <v>0</v>
      </c>
      <c r="I23" s="21">
        <v>1.080179</v>
      </c>
      <c r="J23" s="22">
        <f t="shared" si="1"/>
        <v>0</v>
      </c>
      <c r="K23" s="22">
        <f t="shared" si="2"/>
        <v>0</v>
      </c>
      <c r="L23" s="23">
        <f t="shared" si="3"/>
        <v>0.88663609373473784</v>
      </c>
      <c r="M23" s="4"/>
    </row>
    <row r="24" spans="1:13" x14ac:dyDescent="0.25">
      <c r="A24" s="17"/>
      <c r="B24" s="18">
        <v>463</v>
      </c>
      <c r="C24" s="19" t="s">
        <v>229</v>
      </c>
      <c r="D24" s="20">
        <v>2.5647350000000002</v>
      </c>
      <c r="E24" s="21">
        <v>6.8986009999999993</v>
      </c>
      <c r="F24" s="21">
        <f t="shared" si="0"/>
        <v>3.57889254</v>
      </c>
      <c r="G24" s="21">
        <v>0</v>
      </c>
      <c r="H24" s="21">
        <v>2.9188445399999998</v>
      </c>
      <c r="I24" s="21">
        <v>0.66004799999999997</v>
      </c>
      <c r="J24" s="22">
        <f t="shared" si="1"/>
        <v>0</v>
      </c>
      <c r="K24" s="22">
        <f t="shared" si="2"/>
        <v>0.42310673424945144</v>
      </c>
      <c r="L24" s="23">
        <f t="shared" si="3"/>
        <v>0.51878526385277257</v>
      </c>
      <c r="M24" s="4"/>
    </row>
    <row r="25" spans="1:13" ht="15.75" thickBot="1" x14ac:dyDescent="0.3">
      <c r="A25" s="41" t="s">
        <v>232</v>
      </c>
      <c r="B25" s="58"/>
      <c r="C25" s="43"/>
      <c r="D25" s="44">
        <v>747.21298499999591</v>
      </c>
      <c r="E25" s="45">
        <v>1227.3119969999941</v>
      </c>
      <c r="F25" s="45">
        <f t="shared" si="0"/>
        <v>106.40285138763213</v>
      </c>
      <c r="G25" s="45">
        <v>4.1954129876321531</v>
      </c>
      <c r="H25" s="45">
        <v>19.00302125999999</v>
      </c>
      <c r="I25" s="45">
        <v>83.204417139999975</v>
      </c>
      <c r="J25" s="46">
        <f t="shared" si="1"/>
        <v>3.4183752769363445E-3</v>
      </c>
      <c r="K25" s="46">
        <f t="shared" si="2"/>
        <v>1.8901823093343602E-2</v>
      </c>
      <c r="L25" s="47">
        <f t="shared" si="3"/>
        <v>8.669584559404632E-2</v>
      </c>
      <c r="M25" s="4"/>
    </row>
    <row r="26" spans="1:13" x14ac:dyDescent="0.25">
      <c r="D26" s="5"/>
      <c r="E26" s="5"/>
      <c r="F26" s="5"/>
      <c r="G26" s="5"/>
      <c r="H26" s="5"/>
      <c r="I26" s="5"/>
      <c r="J26" s="4"/>
      <c r="K26" s="4"/>
      <c r="L26" s="4"/>
      <c r="M26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83</v>
      </c>
      <c r="B1" s="51" t="s">
        <v>50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1269</v>
      </c>
      <c r="N2" s="72" t="s">
        <v>1278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1221.5727770000001</v>
      </c>
      <c r="E6" s="14">
        <f ca="1">SUM(E7:OFFSET(E7,50,0))</f>
        <v>2313.9517230000001</v>
      </c>
      <c r="F6" s="14">
        <f ca="1">SUM(F7:OFFSET(F7,50,0))</f>
        <v>177.44466030877973</v>
      </c>
      <c r="G6" s="14">
        <f ca="1">SUM(G7:OFFSET(G7,50,0))</f>
        <v>14.946072378779718</v>
      </c>
      <c r="H6" s="14">
        <f ca="1">SUM(H7:OFFSET(H7,50,0))</f>
        <v>44.391900780000007</v>
      </c>
      <c r="I6" s="14">
        <f ca="1">SUM(I7:OFFSET(I7,50,0))</f>
        <v>118.10668715</v>
      </c>
      <c r="J6" s="15">
        <f ca="1">IFERROR(G6/E6,0)</f>
        <v>6.4591115839713296E-3</v>
      </c>
      <c r="K6" s="15">
        <f ca="1">IFERROR(SUM(G6,H6)/E6,0)</f>
        <v>2.5643565753329125E-2</v>
      </c>
      <c r="L6" s="16">
        <f ca="1">IFERROR(SUM(G6,H6,I6)/E6,0)</f>
        <v>7.6684685572750697E-2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25.445285000000005</v>
      </c>
      <c r="E7" s="21">
        <v>355.86267100000055</v>
      </c>
      <c r="F7" s="21">
        <f t="shared" ref="F7:F30" si="0">SUM(G7,H7,I7)</f>
        <v>5.7041622584792435</v>
      </c>
      <c r="G7" s="21">
        <v>0.12111112847924232</v>
      </c>
      <c r="H7" s="21">
        <v>0.36515962999999996</v>
      </c>
      <c r="I7" s="21">
        <v>5.2178915000000012</v>
      </c>
      <c r="J7" s="22">
        <f t="shared" ref="J7:J30" si="1">IFERROR(G7/E7,0)</f>
        <v>3.4033108372651463E-4</v>
      </c>
      <c r="K7" s="22">
        <f t="shared" ref="K7:K30" si="2">IFERROR(SUM(G7,H7)/E7,0)</f>
        <v>1.3664562150134639E-3</v>
      </c>
      <c r="L7" s="23">
        <f t="shared" ref="L7:L30" si="3">IFERROR(SUM(G7,H7,I7)/E7,0)</f>
        <v>1.602911101198146E-2</v>
      </c>
      <c r="M7" s="4"/>
      <c r="N7" t="s">
        <v>272</v>
      </c>
      <c r="O7" s="5">
        <v>4.2583196893730157</v>
      </c>
      <c r="P7" s="71">
        <v>0.23530247356129336</v>
      </c>
    </row>
    <row r="8" spans="1:16" x14ac:dyDescent="0.25">
      <c r="A8" s="17"/>
      <c r="B8" s="55">
        <v>2</v>
      </c>
      <c r="C8" s="19" t="s">
        <v>250</v>
      </c>
      <c r="D8" s="20">
        <v>62.389400999999971</v>
      </c>
      <c r="E8" s="21">
        <v>106.59891400000004</v>
      </c>
      <c r="F8" s="21">
        <f t="shared" si="0"/>
        <v>6.5341956999225141</v>
      </c>
      <c r="G8" s="21">
        <v>1.4299999922513962E-2</v>
      </c>
      <c r="H8" s="21">
        <v>0.68324199000000019</v>
      </c>
      <c r="I8" s="21">
        <v>5.8366537100000002</v>
      </c>
      <c r="J8" s="22">
        <f t="shared" si="1"/>
        <v>1.3414770738202789E-4</v>
      </c>
      <c r="K8" s="22">
        <f t="shared" si="2"/>
        <v>6.5436125355133913E-3</v>
      </c>
      <c r="L8" s="23">
        <f t="shared" si="3"/>
        <v>6.1297019404179968E-2</v>
      </c>
      <c r="M8" s="4"/>
      <c r="N8" t="s">
        <v>264</v>
      </c>
      <c r="O8" s="5">
        <v>12.727546503497509</v>
      </c>
      <c r="P8" s="71">
        <v>0.22825932689036429</v>
      </c>
    </row>
    <row r="9" spans="1:16" x14ac:dyDescent="0.25">
      <c r="A9" s="17"/>
      <c r="B9" s="55">
        <v>3</v>
      </c>
      <c r="C9" s="19" t="s">
        <v>251</v>
      </c>
      <c r="D9" s="20">
        <v>19.565869999999993</v>
      </c>
      <c r="E9" s="21">
        <v>66.537711999999999</v>
      </c>
      <c r="F9" s="21">
        <f t="shared" si="0"/>
        <v>10.30002794949278</v>
      </c>
      <c r="G9" s="21">
        <v>4.0843725994927809</v>
      </c>
      <c r="H9" s="21">
        <v>3.404358119999999</v>
      </c>
      <c r="I9" s="21">
        <v>2.8112972300000001</v>
      </c>
      <c r="J9" s="22">
        <f t="shared" si="1"/>
        <v>6.1384325921708595E-2</v>
      </c>
      <c r="K9" s="22">
        <f t="shared" si="2"/>
        <v>0.1125486659278693</v>
      </c>
      <c r="L9" s="23">
        <f t="shared" si="3"/>
        <v>0.15479985169151564</v>
      </c>
      <c r="M9" s="4"/>
      <c r="N9" t="s">
        <v>263</v>
      </c>
      <c r="O9" s="5">
        <v>16.330472238966742</v>
      </c>
      <c r="P9" s="71">
        <v>0.19618283027447619</v>
      </c>
    </row>
    <row r="10" spans="1:16" x14ac:dyDescent="0.25">
      <c r="A10" s="17"/>
      <c r="B10" s="55">
        <v>4</v>
      </c>
      <c r="C10" s="19" t="s">
        <v>252</v>
      </c>
      <c r="D10" s="20">
        <v>39.785949000000009</v>
      </c>
      <c r="E10" s="21">
        <v>60.219352000000029</v>
      </c>
      <c r="F10" s="21">
        <f t="shared" si="0"/>
        <v>3.69234763</v>
      </c>
      <c r="G10" s="21">
        <v>0</v>
      </c>
      <c r="H10" s="21">
        <v>0.14537589000000001</v>
      </c>
      <c r="I10" s="21">
        <v>3.54697174</v>
      </c>
      <c r="J10" s="22">
        <f t="shared" si="1"/>
        <v>0</v>
      </c>
      <c r="K10" s="22">
        <f t="shared" si="2"/>
        <v>2.4141058508899255E-3</v>
      </c>
      <c r="L10" s="23">
        <f t="shared" si="3"/>
        <v>6.131496781964705E-2</v>
      </c>
      <c r="M10" s="4"/>
      <c r="N10" t="s">
        <v>251</v>
      </c>
      <c r="O10" s="5">
        <v>10.30002794949278</v>
      </c>
      <c r="P10" s="71">
        <v>0.15479985169151564</v>
      </c>
    </row>
    <row r="11" spans="1:16" x14ac:dyDescent="0.25">
      <c r="A11" s="17"/>
      <c r="B11" s="55">
        <v>5</v>
      </c>
      <c r="C11" s="19" t="s">
        <v>253</v>
      </c>
      <c r="D11" s="20">
        <v>69.898272000000063</v>
      </c>
      <c r="E11" s="21">
        <v>67.977910000000065</v>
      </c>
      <c r="F11" s="21">
        <f t="shared" si="0"/>
        <v>8.4387788800097212</v>
      </c>
      <c r="G11" s="21">
        <v>0.73254011000972241</v>
      </c>
      <c r="H11" s="21">
        <v>3.6657398099999998</v>
      </c>
      <c r="I11" s="21">
        <v>4.040498959999999</v>
      </c>
      <c r="J11" s="22">
        <f t="shared" si="1"/>
        <v>1.0776149340421348E-2</v>
      </c>
      <c r="K11" s="22">
        <f t="shared" si="2"/>
        <v>6.4701605565833348E-2</v>
      </c>
      <c r="L11" s="23">
        <f t="shared" si="3"/>
        <v>0.12414001666143772</v>
      </c>
      <c r="M11" s="4"/>
      <c r="N11" t="s">
        <v>261</v>
      </c>
      <c r="O11" s="5">
        <v>14.722166770059573</v>
      </c>
      <c r="P11" s="71">
        <v>0.15288443374186619</v>
      </c>
    </row>
    <row r="12" spans="1:16" x14ac:dyDescent="0.25">
      <c r="A12" s="17"/>
      <c r="B12" s="55">
        <v>6</v>
      </c>
      <c r="C12" s="19" t="s">
        <v>254</v>
      </c>
      <c r="D12" s="20">
        <v>54.12686299999995</v>
      </c>
      <c r="E12" s="21">
        <v>294.67586999999992</v>
      </c>
      <c r="F12" s="21">
        <f t="shared" si="0"/>
        <v>9.4734331268564809</v>
      </c>
      <c r="G12" s="21">
        <v>0.83337813685648143</v>
      </c>
      <c r="H12" s="21">
        <v>2.6062706000000002</v>
      </c>
      <c r="I12" s="21">
        <v>6.0337843900000001</v>
      </c>
      <c r="J12" s="22">
        <f t="shared" si="1"/>
        <v>2.8281180160984395E-3</v>
      </c>
      <c r="K12" s="22">
        <f t="shared" si="2"/>
        <v>1.167265150301069E-2</v>
      </c>
      <c r="L12" s="23">
        <f t="shared" si="3"/>
        <v>3.2148655832784964E-2</v>
      </c>
      <c r="M12" s="4"/>
      <c r="N12" t="s">
        <v>257</v>
      </c>
      <c r="O12" s="5">
        <v>14.333060317740692</v>
      </c>
      <c r="P12" s="71">
        <v>0.14398993308098482</v>
      </c>
    </row>
    <row r="13" spans="1:16" x14ac:dyDescent="0.25">
      <c r="A13" s="17"/>
      <c r="B13" s="55">
        <v>8</v>
      </c>
      <c r="C13" s="19" t="s">
        <v>256</v>
      </c>
      <c r="D13" s="20">
        <v>268.58672300000006</v>
      </c>
      <c r="E13" s="21">
        <v>289.23144300000013</v>
      </c>
      <c r="F13" s="21">
        <f t="shared" si="0"/>
        <v>18.043371099105919</v>
      </c>
      <c r="G13" s="21">
        <v>3.9999999105930328E-2</v>
      </c>
      <c r="H13" s="21">
        <v>1.1872874100000002</v>
      </c>
      <c r="I13" s="21">
        <v>16.816083689999989</v>
      </c>
      <c r="J13" s="22">
        <f t="shared" si="1"/>
        <v>1.3829754708214871E-4</v>
      </c>
      <c r="K13" s="22">
        <f t="shared" si="2"/>
        <v>4.2432710509483921E-3</v>
      </c>
      <c r="L13" s="23">
        <f t="shared" si="3"/>
        <v>6.2383850496869772E-2</v>
      </c>
      <c r="M13" s="4"/>
      <c r="N13" t="s">
        <v>253</v>
      </c>
      <c r="O13" s="5">
        <v>8.4387788800097212</v>
      </c>
      <c r="P13" s="71">
        <v>0.12414001666143772</v>
      </c>
    </row>
    <row r="14" spans="1:16" x14ac:dyDescent="0.25">
      <c r="A14" s="17"/>
      <c r="B14" s="55">
        <v>9</v>
      </c>
      <c r="C14" s="19" t="s">
        <v>257</v>
      </c>
      <c r="D14" s="20">
        <v>61.110632999999993</v>
      </c>
      <c r="E14" s="21">
        <v>99.542099999999962</v>
      </c>
      <c r="F14" s="21">
        <f t="shared" si="0"/>
        <v>14.333060317740692</v>
      </c>
      <c r="G14" s="21">
        <v>2.8011320577406877</v>
      </c>
      <c r="H14" s="21">
        <v>6.1090383300000042</v>
      </c>
      <c r="I14" s="21">
        <v>5.4228899300000002</v>
      </c>
      <c r="J14" s="22">
        <f t="shared" si="1"/>
        <v>2.8140174436150019E-2</v>
      </c>
      <c r="K14" s="22">
        <f t="shared" si="2"/>
        <v>8.9511577390277028E-2</v>
      </c>
      <c r="L14" s="23">
        <f t="shared" si="3"/>
        <v>0.14398993308098482</v>
      </c>
      <c r="M14" s="4"/>
      <c r="N14" t="s">
        <v>258</v>
      </c>
      <c r="O14" s="5">
        <v>9.7065570605857125</v>
      </c>
      <c r="P14" s="71">
        <v>0.11372846744401548</v>
      </c>
    </row>
    <row r="15" spans="1:16" x14ac:dyDescent="0.25">
      <c r="A15" s="17"/>
      <c r="B15" s="55">
        <v>10</v>
      </c>
      <c r="C15" s="19" t="s">
        <v>258</v>
      </c>
      <c r="D15" s="20">
        <v>58.346897000000041</v>
      </c>
      <c r="E15" s="21">
        <v>85.348526000000035</v>
      </c>
      <c r="F15" s="21">
        <f t="shared" si="0"/>
        <v>9.7065570605857125</v>
      </c>
      <c r="G15" s="21">
        <v>0.33734912058571354</v>
      </c>
      <c r="H15" s="21">
        <v>1.5317384999999999</v>
      </c>
      <c r="I15" s="21">
        <v>7.8374694399999996</v>
      </c>
      <c r="J15" s="22">
        <f t="shared" si="1"/>
        <v>3.9526062885457845E-3</v>
      </c>
      <c r="K15" s="22">
        <f t="shared" si="2"/>
        <v>2.1899471592347272E-2</v>
      </c>
      <c r="L15" s="23">
        <f t="shared" si="3"/>
        <v>0.11372846744401548</v>
      </c>
      <c r="M15" s="4"/>
      <c r="N15" t="s">
        <v>273</v>
      </c>
      <c r="O15" s="5">
        <v>2.0726902899999997</v>
      </c>
      <c r="P15" s="71">
        <v>0.11043759750984349</v>
      </c>
    </row>
    <row r="16" spans="1:16" x14ac:dyDescent="0.25">
      <c r="A16" s="17"/>
      <c r="B16" s="55">
        <v>11</v>
      </c>
      <c r="C16" s="19" t="s">
        <v>259</v>
      </c>
      <c r="D16" s="20">
        <v>26.67872100000001</v>
      </c>
      <c r="E16" s="21">
        <v>29.828294000000017</v>
      </c>
      <c r="F16" s="21">
        <f t="shared" si="0"/>
        <v>1.4754158560299813</v>
      </c>
      <c r="G16" s="21">
        <v>0.11745195602998137</v>
      </c>
      <c r="H16" s="21">
        <v>0.54870370000000002</v>
      </c>
      <c r="I16" s="21">
        <v>0.80926019999999987</v>
      </c>
      <c r="J16" s="22">
        <f t="shared" si="1"/>
        <v>3.9376021984355294E-3</v>
      </c>
      <c r="K16" s="22">
        <f t="shared" si="2"/>
        <v>2.2333012274519656E-2</v>
      </c>
      <c r="L16" s="23">
        <f t="shared" si="3"/>
        <v>4.9463635299758689E-2</v>
      </c>
      <c r="M16" s="4"/>
      <c r="N16" t="s">
        <v>268</v>
      </c>
      <c r="O16" s="5">
        <v>16.44616096063562</v>
      </c>
      <c r="P16" s="71">
        <v>8.9827167201266489E-2</v>
      </c>
    </row>
    <row r="17" spans="1:16" x14ac:dyDescent="0.25">
      <c r="A17" s="17"/>
      <c r="B17" s="55">
        <v>12</v>
      </c>
      <c r="C17" s="19" t="s">
        <v>260</v>
      </c>
      <c r="D17" s="20">
        <v>41.46332799999999</v>
      </c>
      <c r="E17" s="21">
        <v>76.599571999999938</v>
      </c>
      <c r="F17" s="21">
        <f t="shared" si="0"/>
        <v>3.7062508095785205</v>
      </c>
      <c r="G17" s="21">
        <v>1.2939999578520656E-2</v>
      </c>
      <c r="H17" s="21">
        <v>0.25580522999999994</v>
      </c>
      <c r="I17" s="21">
        <v>3.4375055799999998</v>
      </c>
      <c r="J17" s="22">
        <f t="shared" si="1"/>
        <v>1.6893044230744091E-4</v>
      </c>
      <c r="K17" s="22">
        <f t="shared" si="2"/>
        <v>3.5084429659544419E-3</v>
      </c>
      <c r="L17" s="23">
        <f t="shared" si="3"/>
        <v>4.8384745669055741E-2</v>
      </c>
      <c r="M17" s="4"/>
      <c r="N17" t="s">
        <v>262</v>
      </c>
      <c r="O17" s="5">
        <v>3.198831880772472</v>
      </c>
      <c r="P17" s="71">
        <v>7.7347607068895138E-2</v>
      </c>
    </row>
    <row r="18" spans="1:16" x14ac:dyDescent="0.25">
      <c r="A18" s="17"/>
      <c r="B18" s="55">
        <v>13</v>
      </c>
      <c r="C18" s="19" t="s">
        <v>261</v>
      </c>
      <c r="D18" s="20">
        <v>54.743303999999995</v>
      </c>
      <c r="E18" s="21">
        <v>96.296048000000042</v>
      </c>
      <c r="F18" s="21">
        <f t="shared" si="0"/>
        <v>14.722166770059573</v>
      </c>
      <c r="G18" s="21">
        <v>1.2835000059567392E-2</v>
      </c>
      <c r="H18" s="21">
        <v>2.1658682500000004</v>
      </c>
      <c r="I18" s="21">
        <v>12.543463520000005</v>
      </c>
      <c r="J18" s="22">
        <f t="shared" si="1"/>
        <v>1.3328688275522361E-4</v>
      </c>
      <c r="K18" s="22">
        <f t="shared" si="2"/>
        <v>2.26250536269107E-2</v>
      </c>
      <c r="L18" s="23">
        <f t="shared" si="3"/>
        <v>0.15288443374186619</v>
      </c>
      <c r="M18" s="4"/>
      <c r="N18" t="s">
        <v>269</v>
      </c>
      <c r="O18" s="5">
        <v>12.651226018233011</v>
      </c>
      <c r="P18" s="71">
        <v>7.1226106714107049E-2</v>
      </c>
    </row>
    <row r="19" spans="1:16" x14ac:dyDescent="0.25">
      <c r="A19" s="17"/>
      <c r="B19" s="55">
        <v>14</v>
      </c>
      <c r="C19" s="19" t="s">
        <v>262</v>
      </c>
      <c r="D19" s="20">
        <v>22.730158000000003</v>
      </c>
      <c r="E19" s="21">
        <v>41.356572000000014</v>
      </c>
      <c r="F19" s="21">
        <f t="shared" si="0"/>
        <v>3.198831880772472</v>
      </c>
      <c r="G19" s="21">
        <v>4.1497760772472247E-2</v>
      </c>
      <c r="H19" s="21">
        <v>1.8857221200000001</v>
      </c>
      <c r="I19" s="21">
        <v>1.2716119999999997</v>
      </c>
      <c r="J19" s="22">
        <f t="shared" si="1"/>
        <v>1.0034139379944797E-3</v>
      </c>
      <c r="K19" s="22">
        <f t="shared" si="2"/>
        <v>4.6600087666174836E-2</v>
      </c>
      <c r="L19" s="23">
        <f t="shared" si="3"/>
        <v>7.7347607068895138E-2</v>
      </c>
      <c r="M19" s="4"/>
      <c r="N19" t="s">
        <v>270</v>
      </c>
      <c r="O19" s="5">
        <v>1.7572189297235219</v>
      </c>
      <c r="P19" s="71">
        <v>6.4750814294753531E-2</v>
      </c>
    </row>
    <row r="20" spans="1:16" x14ac:dyDescent="0.25">
      <c r="A20" s="17"/>
      <c r="B20" s="55">
        <v>15</v>
      </c>
      <c r="C20" s="19" t="s">
        <v>263</v>
      </c>
      <c r="D20" s="20">
        <v>54.16269700000003</v>
      </c>
      <c r="E20" s="21">
        <v>83.241088000000019</v>
      </c>
      <c r="F20" s="21">
        <f t="shared" si="0"/>
        <v>16.330472238966742</v>
      </c>
      <c r="G20" s="21">
        <v>2.8413621889667411</v>
      </c>
      <c r="H20" s="21">
        <v>5.8988064500000004</v>
      </c>
      <c r="I20" s="21">
        <v>7.5903035999999986</v>
      </c>
      <c r="J20" s="22">
        <f t="shared" si="1"/>
        <v>3.4134130838928252E-2</v>
      </c>
      <c r="K20" s="22">
        <f t="shared" si="2"/>
        <v>0.10499825085139132</v>
      </c>
      <c r="L20" s="23">
        <f t="shared" si="3"/>
        <v>0.19618283027447619</v>
      </c>
      <c r="M20" s="4"/>
      <c r="N20" t="s">
        <v>256</v>
      </c>
      <c r="O20" s="5">
        <v>18.043371099105919</v>
      </c>
      <c r="P20" s="71">
        <v>6.2383850496869772E-2</v>
      </c>
    </row>
    <row r="21" spans="1:16" x14ac:dyDescent="0.25">
      <c r="A21" s="17"/>
      <c r="B21" s="55">
        <v>16</v>
      </c>
      <c r="C21" s="19" t="s">
        <v>264</v>
      </c>
      <c r="D21" s="20">
        <v>56.436755999999988</v>
      </c>
      <c r="E21" s="21">
        <v>55.759151999999993</v>
      </c>
      <c r="F21" s="21">
        <f t="shared" si="0"/>
        <v>12.727546503497509</v>
      </c>
      <c r="G21" s="21">
        <v>0.21174999349750578</v>
      </c>
      <c r="H21" s="21">
        <v>5.8381945700000024</v>
      </c>
      <c r="I21" s="21">
        <v>6.6776019400000006</v>
      </c>
      <c r="J21" s="22">
        <f t="shared" si="1"/>
        <v>3.7975827447574132E-3</v>
      </c>
      <c r="K21" s="22">
        <f t="shared" si="2"/>
        <v>0.10850137325434055</v>
      </c>
      <c r="L21" s="23">
        <f t="shared" si="3"/>
        <v>0.22825932689036429</v>
      </c>
      <c r="M21" s="4"/>
      <c r="N21" t="s">
        <v>252</v>
      </c>
      <c r="O21" s="5">
        <v>3.69234763</v>
      </c>
      <c r="P21" s="71">
        <v>6.131496781964705E-2</v>
      </c>
    </row>
    <row r="22" spans="1:16" x14ac:dyDescent="0.25">
      <c r="A22" s="17"/>
      <c r="B22" s="55">
        <v>17</v>
      </c>
      <c r="C22" s="19" t="s">
        <v>265</v>
      </c>
      <c r="D22" s="20">
        <v>11.599772999999999</v>
      </c>
      <c r="E22" s="21">
        <v>12.816448999999997</v>
      </c>
      <c r="F22" s="21">
        <f t="shared" si="0"/>
        <v>0.14328793955296518</v>
      </c>
      <c r="G22" s="21">
        <v>1.9999999552965164E-2</v>
      </c>
      <c r="H22" s="21">
        <v>2.8155380000000001E-2</v>
      </c>
      <c r="I22" s="21">
        <v>9.5132560000000005E-2</v>
      </c>
      <c r="J22" s="22">
        <f t="shared" si="1"/>
        <v>1.5604946075910083E-3</v>
      </c>
      <c r="K22" s="22">
        <f t="shared" si="2"/>
        <v>3.7573105899274578E-3</v>
      </c>
      <c r="L22" s="23">
        <f t="shared" si="3"/>
        <v>1.1180003100153968E-2</v>
      </c>
      <c r="M22" s="4"/>
      <c r="N22" t="s">
        <v>250</v>
      </c>
      <c r="O22" s="5">
        <v>6.5341956999225141</v>
      </c>
      <c r="P22" s="71">
        <v>6.1297019404179968E-2</v>
      </c>
    </row>
    <row r="23" spans="1:16" x14ac:dyDescent="0.25">
      <c r="A23" s="17"/>
      <c r="B23" s="55">
        <v>18</v>
      </c>
      <c r="C23" s="19" t="s">
        <v>266</v>
      </c>
      <c r="D23" s="20">
        <v>20.096082999999997</v>
      </c>
      <c r="E23" s="21">
        <v>16.961384000000002</v>
      </c>
      <c r="F23" s="21">
        <f t="shared" si="0"/>
        <v>0.78563333016371772</v>
      </c>
      <c r="G23" s="21">
        <v>0.21278523016371764</v>
      </c>
      <c r="H23" s="21">
        <v>0.21884870000000001</v>
      </c>
      <c r="I23" s="21">
        <v>0.35399940000000002</v>
      </c>
      <c r="J23" s="22">
        <f t="shared" si="1"/>
        <v>1.2545275206534891E-2</v>
      </c>
      <c r="K23" s="22">
        <f t="shared" si="2"/>
        <v>2.5448037150961125E-2</v>
      </c>
      <c r="L23" s="23">
        <f t="shared" si="3"/>
        <v>4.631894013859468E-2</v>
      </c>
      <c r="M23" s="4"/>
      <c r="N23" t="s">
        <v>259</v>
      </c>
      <c r="O23" s="5">
        <v>1.4754158560299813</v>
      </c>
      <c r="P23" s="71">
        <v>4.9463635299758689E-2</v>
      </c>
    </row>
    <row r="24" spans="1:16" x14ac:dyDescent="0.25">
      <c r="A24" s="17"/>
      <c r="B24" s="55">
        <v>19</v>
      </c>
      <c r="C24" s="19" t="s">
        <v>267</v>
      </c>
      <c r="D24" s="20">
        <v>21.253975000000008</v>
      </c>
      <c r="E24" s="21">
        <v>21.201385000000005</v>
      </c>
      <c r="F24" s="21">
        <f t="shared" si="0"/>
        <v>8.5400980000000001E-2</v>
      </c>
      <c r="G24" s="21">
        <v>0</v>
      </c>
      <c r="H24" s="21">
        <v>1.4647169999999999E-2</v>
      </c>
      <c r="I24" s="21">
        <v>7.075381E-2</v>
      </c>
      <c r="J24" s="22">
        <f t="shared" si="1"/>
        <v>0</v>
      </c>
      <c r="K24" s="22">
        <f t="shared" si="2"/>
        <v>6.9085911132692494E-4</v>
      </c>
      <c r="L24" s="23">
        <f t="shared" si="3"/>
        <v>4.0280849576572464E-3</v>
      </c>
      <c r="M24" s="4"/>
      <c r="N24" t="s">
        <v>260</v>
      </c>
      <c r="O24" s="5">
        <v>3.7062508095785205</v>
      </c>
      <c r="P24" s="71">
        <v>4.8384745669055741E-2</v>
      </c>
    </row>
    <row r="25" spans="1:16" x14ac:dyDescent="0.25">
      <c r="A25" s="17"/>
      <c r="B25" s="55">
        <v>20</v>
      </c>
      <c r="C25" s="19" t="s">
        <v>268</v>
      </c>
      <c r="D25" s="20">
        <v>64.850763999999998</v>
      </c>
      <c r="E25" s="21">
        <v>183.08671499999994</v>
      </c>
      <c r="F25" s="21">
        <f t="shared" si="0"/>
        <v>16.44616096063562</v>
      </c>
      <c r="G25" s="21">
        <v>2.2659024506356218</v>
      </c>
      <c r="H25" s="21">
        <v>2.242406739999999</v>
      </c>
      <c r="I25" s="21">
        <v>11.93785177</v>
      </c>
      <c r="J25" s="22">
        <f t="shared" si="1"/>
        <v>1.2376116151494785E-2</v>
      </c>
      <c r="K25" s="22">
        <f t="shared" si="2"/>
        <v>2.4623901251577002E-2</v>
      </c>
      <c r="L25" s="23">
        <f t="shared" si="3"/>
        <v>8.9827167201266489E-2</v>
      </c>
      <c r="M25" s="4"/>
      <c r="N25" t="s">
        <v>266</v>
      </c>
      <c r="O25" s="5">
        <v>0.78563333016371772</v>
      </c>
      <c r="P25" s="71">
        <v>4.631894013859468E-2</v>
      </c>
    </row>
    <row r="26" spans="1:16" x14ac:dyDescent="0.25">
      <c r="A26" s="17"/>
      <c r="B26" s="55">
        <v>21</v>
      </c>
      <c r="C26" s="19" t="s">
        <v>269</v>
      </c>
      <c r="D26" s="20">
        <v>122.54704699999999</v>
      </c>
      <c r="E26" s="21">
        <v>177.62063099999972</v>
      </c>
      <c r="F26" s="21">
        <f t="shared" si="0"/>
        <v>12.651226018233011</v>
      </c>
      <c r="G26" s="21">
        <v>0.13897109823301435</v>
      </c>
      <c r="H26" s="21">
        <v>2.0145245799999989</v>
      </c>
      <c r="I26" s="21">
        <v>10.497730339999999</v>
      </c>
      <c r="J26" s="22">
        <f t="shared" si="1"/>
        <v>7.8240403409564829E-4</v>
      </c>
      <c r="K26" s="22">
        <f t="shared" si="2"/>
        <v>1.2124130322636996E-2</v>
      </c>
      <c r="L26" s="23">
        <f t="shared" si="3"/>
        <v>7.1226106714107049E-2</v>
      </c>
      <c r="M26" s="4"/>
      <c r="N26" t="s">
        <v>254</v>
      </c>
      <c r="O26" s="5">
        <v>9.4734331268564809</v>
      </c>
      <c r="P26" s="71">
        <v>3.2148655832784964E-2</v>
      </c>
    </row>
    <row r="27" spans="1:16" x14ac:dyDescent="0.25">
      <c r="A27" s="17"/>
      <c r="B27" s="55">
        <v>22</v>
      </c>
      <c r="C27" s="19" t="s">
        <v>270</v>
      </c>
      <c r="D27" s="20">
        <v>11.066267999999994</v>
      </c>
      <c r="E27" s="21">
        <v>27.138174999999983</v>
      </c>
      <c r="F27" s="21">
        <f t="shared" si="0"/>
        <v>1.7572189297235219</v>
      </c>
      <c r="G27" s="21">
        <v>7.8190359723521397E-2</v>
      </c>
      <c r="H27" s="21">
        <v>0.39848415999999998</v>
      </c>
      <c r="I27" s="21">
        <v>1.2805444100000005</v>
      </c>
      <c r="J27" s="22">
        <f t="shared" si="1"/>
        <v>2.881194469544155E-3</v>
      </c>
      <c r="K27" s="22">
        <f t="shared" si="2"/>
        <v>1.7564722746593008E-2</v>
      </c>
      <c r="L27" s="23">
        <f t="shared" si="3"/>
        <v>6.4750814294753531E-2</v>
      </c>
      <c r="M27" s="4"/>
      <c r="N27" t="s">
        <v>271</v>
      </c>
      <c r="O27" s="5">
        <v>0.85810408999999999</v>
      </c>
      <c r="P27" s="71">
        <v>2.9400651676505837E-2</v>
      </c>
    </row>
    <row r="28" spans="1:16" x14ac:dyDescent="0.25">
      <c r="A28" s="17"/>
      <c r="B28" s="55">
        <v>23</v>
      </c>
      <c r="C28" s="19" t="s">
        <v>271</v>
      </c>
      <c r="D28" s="20">
        <v>29.567151000000003</v>
      </c>
      <c r="E28" s="21">
        <v>29.186567</v>
      </c>
      <c r="F28" s="21">
        <f t="shared" si="0"/>
        <v>0.85810408999999999</v>
      </c>
      <c r="G28" s="21">
        <v>0</v>
      </c>
      <c r="H28" s="21">
        <v>0.17913007999999997</v>
      </c>
      <c r="I28" s="21">
        <v>0.67897401000000002</v>
      </c>
      <c r="J28" s="22">
        <f t="shared" si="1"/>
        <v>0</v>
      </c>
      <c r="K28" s="22">
        <f t="shared" si="2"/>
        <v>6.1374152020002891E-3</v>
      </c>
      <c r="L28" s="23">
        <f t="shared" si="3"/>
        <v>2.9400651676505837E-2</v>
      </c>
      <c r="M28" s="4"/>
      <c r="N28" t="s">
        <v>249</v>
      </c>
      <c r="O28" s="5">
        <v>5.7041622584792435</v>
      </c>
      <c r="P28" s="71">
        <v>1.602911101198146E-2</v>
      </c>
    </row>
    <row r="29" spans="1:16" x14ac:dyDescent="0.25">
      <c r="A29" s="17"/>
      <c r="B29" s="55">
        <v>24</v>
      </c>
      <c r="C29" s="19" t="s">
        <v>272</v>
      </c>
      <c r="D29" s="20">
        <v>9.9739760000000004</v>
      </c>
      <c r="E29" s="21">
        <v>18.097216000000003</v>
      </c>
      <c r="F29" s="21">
        <f t="shared" si="0"/>
        <v>4.2583196893730157</v>
      </c>
      <c r="G29" s="21">
        <v>2.8203189373016357E-2</v>
      </c>
      <c r="H29" s="21">
        <v>2.3969447800000001</v>
      </c>
      <c r="I29" s="21">
        <v>1.8331717199999997</v>
      </c>
      <c r="J29" s="22">
        <f t="shared" si="1"/>
        <v>1.5584269631868433E-3</v>
      </c>
      <c r="K29" s="22">
        <f t="shared" si="2"/>
        <v>0.13400668751331785</v>
      </c>
      <c r="L29" s="23">
        <f t="shared" si="3"/>
        <v>0.23530247356129336</v>
      </c>
      <c r="M29" s="4"/>
      <c r="N29" t="s">
        <v>265</v>
      </c>
      <c r="O29" s="5">
        <v>0.14328793955296518</v>
      </c>
      <c r="P29" s="71">
        <v>1.1180003100153968E-2</v>
      </c>
    </row>
    <row r="30" spans="1:16" ht="15.75" thickBot="1" x14ac:dyDescent="0.3">
      <c r="A30" s="24"/>
      <c r="B30" s="56">
        <v>25</v>
      </c>
      <c r="C30" s="26" t="s">
        <v>273</v>
      </c>
      <c r="D30" s="27">
        <v>15.146883000000004</v>
      </c>
      <c r="E30" s="28">
        <v>18.767976999999998</v>
      </c>
      <c r="F30" s="28">
        <f t="shared" si="0"/>
        <v>2.0726902899999997</v>
      </c>
      <c r="G30" s="28">
        <v>0</v>
      </c>
      <c r="H30" s="28">
        <v>0.60744858999999995</v>
      </c>
      <c r="I30" s="28">
        <v>1.4652417</v>
      </c>
      <c r="J30" s="29">
        <f t="shared" si="1"/>
        <v>0</v>
      </c>
      <c r="K30" s="29">
        <f t="shared" si="2"/>
        <v>3.2366226258695861E-2</v>
      </c>
      <c r="L30" s="30">
        <f t="shared" si="3"/>
        <v>0.11043759750984349</v>
      </c>
      <c r="M30" s="4"/>
      <c r="N30" t="s">
        <v>267</v>
      </c>
      <c r="O30" s="5">
        <v>8.5400980000000001E-2</v>
      </c>
      <c r="P30" s="71">
        <v>4.0280849576572464E-3</v>
      </c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workbookViewId="0">
      <selection activeCell="A17" sqref="A17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83</v>
      </c>
      <c r="B1" s="49" t="s">
        <v>50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1270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1221.5727770000001</v>
      </c>
      <c r="E6" s="14">
        <v>2313.9517230000001</v>
      </c>
      <c r="F6" s="14">
        <v>177.44466030877973</v>
      </c>
      <c r="G6" s="14">
        <v>14.946072378779718</v>
      </c>
      <c r="H6" s="14">
        <v>44.391900780000007</v>
      </c>
      <c r="I6" s="14">
        <v>118.10668715</v>
      </c>
      <c r="J6" s="15">
        <v>6.4591115839713296E-3</v>
      </c>
      <c r="K6" s="15">
        <v>2.5643565753329125E-2</v>
      </c>
      <c r="L6" s="16">
        <v>7.6684685572750697E-2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178.82441399999999</v>
      </c>
      <c r="E7" s="38">
        <f ca="1">SUM(E8:OFFSET(E6,MATCH("PROYECTOS",$A$8:$A$50,0),0))</f>
        <v>815.51764299999979</v>
      </c>
      <c r="F7" s="38">
        <f ca="1">SUM(F8:OFFSET(F6,MATCH("PROYECTOS",$A$8:$A$50,0),0))</f>
        <v>34.999129159294156</v>
      </c>
      <c r="G7" s="38">
        <f ca="1">SUM(G8:OFFSET(G6,MATCH("PROYECTOS",$A$8:$A$50,0),0))</f>
        <v>2.1059076192941575</v>
      </c>
      <c r="H7" s="38">
        <f ca="1">SUM(H8:OFFSET(H6,MATCH("PROYECTOS",$A$8:$A$50,0),0))</f>
        <v>7.6270024100000002</v>
      </c>
      <c r="I7" s="38">
        <f ca="1">SUM(I8:OFFSET(I6,MATCH("PROYECTOS",$A$8:$A$50,0),0))</f>
        <v>25.26621913</v>
      </c>
      <c r="J7" s="39">
        <f ca="1">IFERROR(G7/E7,0)</f>
        <v>2.582295597612421E-3</v>
      </c>
      <c r="K7" s="39">
        <f ca="1">IFERROR(SUM(G7,H7)/E7,0)</f>
        <v>1.1934640670053731E-2</v>
      </c>
      <c r="L7" s="40">
        <f ca="1">IFERROR(SUM(G7,H7,I7)/E7,0)</f>
        <v>4.2916458594991019E-2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170.72740899999999</v>
      </c>
      <c r="E8" s="21">
        <v>803.1287269999998</v>
      </c>
      <c r="F8" s="21">
        <f t="shared" ref="F8:F9" si="0">SUM(G8,H8,I8)</f>
        <v>33.874436695532673</v>
      </c>
      <c r="G8" s="21">
        <v>1.8649162855326722</v>
      </c>
      <c r="H8" s="21">
        <v>7.2686230500000004</v>
      </c>
      <c r="I8" s="21">
        <v>24.740897359999998</v>
      </c>
      <c r="J8" s="22">
        <f t="shared" ref="J8:J10" si="1">IFERROR(G8/E8,0)</f>
        <v>2.3220639765917286E-3</v>
      </c>
      <c r="K8" s="22">
        <f t="shared" ref="K8:K10" si="2">IFERROR(SUM(G8,H8)/E8,0)</f>
        <v>1.1372447564726041E-2</v>
      </c>
      <c r="L8" s="23">
        <f t="shared" ref="L8:L10" si="3">IFERROR(SUM(G8,H8,I8)/E8,0)</f>
        <v>4.2178091203469902E-2</v>
      </c>
      <c r="M8" s="4"/>
    </row>
    <row r="9" spans="1:13" ht="25.5" x14ac:dyDescent="0.25">
      <c r="A9" s="17"/>
      <c r="B9" s="19">
        <v>3000627</v>
      </c>
      <c r="C9" s="19" t="s">
        <v>1272</v>
      </c>
      <c r="D9" s="20">
        <v>8.0970050000000011</v>
      </c>
      <c r="E9" s="21">
        <v>12.388916</v>
      </c>
      <c r="F9" s="21">
        <f t="shared" si="0"/>
        <v>1.1246924637614852</v>
      </c>
      <c r="G9" s="21">
        <v>0.24099133376148529</v>
      </c>
      <c r="H9" s="21">
        <v>0.35837935999999998</v>
      </c>
      <c r="I9" s="21">
        <v>0.52532177000000002</v>
      </c>
      <c r="J9" s="22">
        <f t="shared" si="1"/>
        <v>1.9452172713212784E-2</v>
      </c>
      <c r="K9" s="22">
        <f t="shared" si="2"/>
        <v>4.8379591383256239E-2</v>
      </c>
      <c r="L9" s="23">
        <f t="shared" si="3"/>
        <v>9.0782152672718525E-2</v>
      </c>
      <c r="M9" s="4"/>
    </row>
    <row r="10" spans="1:13" ht="15.75" thickBot="1" x14ac:dyDescent="0.3">
      <c r="A10" s="41" t="s">
        <v>293</v>
      </c>
      <c r="B10" s="43"/>
      <c r="C10" s="43"/>
      <c r="D10" s="44">
        <f ca="1">OFFSET(D10,-MATCH("PROYECTOS",$A$8:$A$50,0)-1,0)-(OFFSET(D10,-MATCH("PROYECTOS",$A$8:$A$50,0),0))</f>
        <v>1042.7483630000002</v>
      </c>
      <c r="E10" s="45">
        <f t="shared" ref="E10:I10" ca="1" si="4">OFFSET(E10,-MATCH("PROYECTOS",$A$8:$A$50,0)-1,0)-(OFFSET(E10,-MATCH("PROYECTOS",$A$8:$A$50,0),0))</f>
        <v>1498.4340800000004</v>
      </c>
      <c r="F10" s="45">
        <f t="shared" ca="1" si="4"/>
        <v>142.44553114948559</v>
      </c>
      <c r="G10" s="45">
        <f t="shared" ca="1" si="4"/>
        <v>12.84016475948556</v>
      </c>
      <c r="H10" s="45">
        <f t="shared" ca="1" si="4"/>
        <v>36.764898370000004</v>
      </c>
      <c r="I10" s="45">
        <f t="shared" ca="1" si="4"/>
        <v>92.840468020000003</v>
      </c>
      <c r="J10" s="46">
        <f t="shared" ca="1" si="1"/>
        <v>8.5690554765582728E-3</v>
      </c>
      <c r="K10" s="46">
        <f t="shared" ca="1" si="2"/>
        <v>3.3104601524736779E-2</v>
      </c>
      <c r="L10" s="47">
        <f t="shared" ca="1" si="3"/>
        <v>9.5062928059862009E-2</v>
      </c>
      <c r="M10" s="4"/>
    </row>
    <row r="11" spans="1:13" ht="15.75" thickBot="1" x14ac:dyDescent="0.3"/>
    <row r="12" spans="1:13" ht="15.75" thickBot="1" x14ac:dyDescent="0.3">
      <c r="A12" s="87" t="s">
        <v>315</v>
      </c>
      <c r="B12" s="88"/>
      <c r="C12" s="88"/>
      <c r="D12" s="89"/>
    </row>
    <row r="13" spans="1:13" ht="15.75" thickBot="1" x14ac:dyDescent="0.3">
      <c r="A13" s="1" t="s">
        <v>1279</v>
      </c>
    </row>
    <row r="14" spans="1:13" ht="45" customHeight="1" x14ac:dyDescent="0.25">
      <c r="A14" s="80" t="s">
        <v>317</v>
      </c>
      <c r="B14" s="81"/>
      <c r="C14" s="81"/>
      <c r="D14" s="92" t="s">
        <v>318</v>
      </c>
    </row>
    <row r="15" spans="1:13" ht="15.75" thickBot="1" x14ac:dyDescent="0.3">
      <c r="A15" s="90"/>
      <c r="B15" s="91"/>
      <c r="C15" s="91"/>
      <c r="D15" s="93"/>
    </row>
    <row r="16" spans="1:13" x14ac:dyDescent="0.25">
      <c r="A16" s="17"/>
      <c r="B16" s="19">
        <v>3000001</v>
      </c>
      <c r="C16" s="19" t="s">
        <v>275</v>
      </c>
      <c r="D16" s="23">
        <v>4.2178091203469902E-2</v>
      </c>
    </row>
    <row r="17" spans="1:4" ht="26.25" thickBot="1" x14ac:dyDescent="0.3">
      <c r="A17" s="24"/>
      <c r="B17" s="26">
        <v>3000627</v>
      </c>
      <c r="C17" s="26" t="s">
        <v>1272</v>
      </c>
      <c r="D17" s="30">
        <v>9.0782152672718525E-2</v>
      </c>
    </row>
  </sheetData>
  <mergeCells count="10">
    <mergeCell ref="A12:D12"/>
    <mergeCell ref="A14:C15"/>
    <mergeCell ref="D14:D1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topLeftCell="A4" workbookViewId="0">
      <selection activeCell="H8" sqref="H8:H1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83</v>
      </c>
      <c r="B1" s="49" t="s">
        <v>50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1271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1221.5727770000001</v>
      </c>
      <c r="I6" s="14">
        <v>2313.9517230000001</v>
      </c>
      <c r="J6" s="14">
        <v>177.44466030877973</v>
      </c>
      <c r="K6" s="14">
        <v>14.946072378779718</v>
      </c>
      <c r="L6" s="14">
        <v>44.391900780000007</v>
      </c>
      <c r="M6" s="14">
        <v>118.10668715</v>
      </c>
      <c r="N6" s="15">
        <v>6.4591115839713296E-3</v>
      </c>
      <c r="O6" s="15">
        <v>2.5643565753329125E-2</v>
      </c>
      <c r="P6" s="16">
        <v>7.6684685572750697E-2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SUM(H8:OFFSET(H6,MATCH("PROYECTOS",$A$8:$A$16,0),0))</f>
        <v>178.82441400000005</v>
      </c>
      <c r="I7" s="38">
        <f ca="1">SUM(I8:OFFSET(I6,MATCH("PROYECTOS",$A$8:$A$16,0),0))</f>
        <v>815.51764299999968</v>
      </c>
      <c r="J7" s="38">
        <f ca="1">SUM(J8:OFFSET(J6,MATCH("PROYECTOS",$A$8:$A$16,0),0))</f>
        <v>34.999129159294156</v>
      </c>
      <c r="K7" s="38">
        <f ca="1">SUM(K8:OFFSET(K6,MATCH("PROYECTOS",$A$8:$A$16,0),0))</f>
        <v>2.1059076192941575</v>
      </c>
      <c r="L7" s="38">
        <f ca="1">SUM(L8:OFFSET(L6,MATCH("PROYECTOS",$A$8:$A$16,0),0))</f>
        <v>7.6270024099999993</v>
      </c>
      <c r="M7" s="38">
        <f ca="1">SUM(M8:OFFSET(M6,MATCH("PROYECTOS",$A$8:$A$16,0),0))</f>
        <v>25.26621913</v>
      </c>
      <c r="N7" s="39">
        <f ca="1">IFERROR(K7/I7,0)</f>
        <v>2.5822955976124214E-3</v>
      </c>
      <c r="O7" s="39">
        <f ca="1">IFERROR(SUM(K7,L7)/I7,0)</f>
        <v>1.1934640670053733E-2</v>
      </c>
      <c r="P7" s="40">
        <f ca="1">IFERROR(SUM(K7,L7,M7)/I7,0)</f>
        <v>4.2916458594991019E-2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16.332135999999998</v>
      </c>
      <c r="I8" s="21">
        <v>43.970765</v>
      </c>
      <c r="J8" s="21">
        <f t="shared" ref="J8:J15" si="0">SUM(K8,L8,M8)</f>
        <v>17.872036695532671</v>
      </c>
      <c r="K8" s="21">
        <v>1.8649162855326722</v>
      </c>
      <c r="L8" s="21">
        <v>7.2662230499999998</v>
      </c>
      <c r="M8" s="21">
        <v>8.7408973599999999</v>
      </c>
      <c r="N8" s="22">
        <f t="shared" ref="N8:N16" si="1">IFERROR(K8/I8,0)</f>
        <v>4.2412641343235039E-2</v>
      </c>
      <c r="O8" s="22">
        <f t="shared" ref="O8:O16" si="2">IFERROR(SUM(K8,L8)/I8,0)</f>
        <v>0.20766387247373733</v>
      </c>
      <c r="P8" s="23">
        <f t="shared" ref="P8:P16" si="3">IFERROR(SUM(K8,L8,M8)/I8,0)</f>
        <v>0.40645271228582608</v>
      </c>
      <c r="Q8" s="70">
        <v>48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5001778</v>
      </c>
      <c r="C9" s="19" t="s">
        <v>1273</v>
      </c>
      <c r="D9" s="68">
        <v>3000001</v>
      </c>
      <c r="E9" s="19" t="s">
        <v>275</v>
      </c>
      <c r="F9" s="69">
        <v>177</v>
      </c>
      <c r="G9" s="19" t="s">
        <v>879</v>
      </c>
      <c r="H9" s="20">
        <v>154.31727300000003</v>
      </c>
      <c r="I9" s="21">
        <v>758.82442699999979</v>
      </c>
      <c r="J9" s="21">
        <f t="shared" si="0"/>
        <v>16</v>
      </c>
      <c r="K9" s="21">
        <v>0</v>
      </c>
      <c r="L9" s="21">
        <v>0</v>
      </c>
      <c r="M9" s="21">
        <v>16</v>
      </c>
      <c r="N9" s="22">
        <f t="shared" si="1"/>
        <v>0</v>
      </c>
      <c r="O9" s="22">
        <f t="shared" si="2"/>
        <v>0</v>
      </c>
      <c r="P9" s="23">
        <f t="shared" si="3"/>
        <v>2.1085246376761676E-2</v>
      </c>
      <c r="Q9" s="70">
        <v>69</v>
      </c>
      <c r="R9" s="21">
        <v>0</v>
      </c>
      <c r="S9" s="23">
        <f t="shared" ref="S9:S15" si="4">IFERROR(R9/Q9,0)</f>
        <v>0</v>
      </c>
    </row>
    <row r="10" spans="1:19" ht="38.25" x14ac:dyDescent="0.25">
      <c r="A10" s="17"/>
      <c r="B10" s="19">
        <v>5002734</v>
      </c>
      <c r="C10" s="19" t="s">
        <v>1274</v>
      </c>
      <c r="D10" s="68">
        <v>3000001</v>
      </c>
      <c r="E10" s="19" t="s">
        <v>275</v>
      </c>
      <c r="F10" s="69">
        <v>60</v>
      </c>
      <c r="G10" s="19" t="s">
        <v>309</v>
      </c>
      <c r="H10" s="20">
        <v>7.8E-2</v>
      </c>
      <c r="I10" s="21">
        <v>0.319135</v>
      </c>
      <c r="J10" s="21">
        <f t="shared" si="0"/>
        <v>0</v>
      </c>
      <c r="K10" s="21">
        <v>0</v>
      </c>
      <c r="L10" s="21">
        <v>0</v>
      </c>
      <c r="M10" s="21">
        <v>0</v>
      </c>
      <c r="N10" s="22">
        <f t="shared" si="1"/>
        <v>0</v>
      </c>
      <c r="O10" s="22">
        <f t="shared" si="2"/>
        <v>0</v>
      </c>
      <c r="P10" s="23">
        <f t="shared" si="3"/>
        <v>0</v>
      </c>
      <c r="Q10" s="70">
        <v>1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5004464</v>
      </c>
      <c r="C11" s="19" t="s">
        <v>788</v>
      </c>
      <c r="D11" s="68">
        <v>3000627</v>
      </c>
      <c r="E11" s="19" t="s">
        <v>1272</v>
      </c>
      <c r="F11" s="69">
        <v>60</v>
      </c>
      <c r="G11" s="19" t="s">
        <v>309</v>
      </c>
      <c r="H11" s="20">
        <v>1.826713</v>
      </c>
      <c r="I11" s="21">
        <v>1.7850890000000001</v>
      </c>
      <c r="J11" s="21">
        <f t="shared" si="0"/>
        <v>1.5148E-2</v>
      </c>
      <c r="K11" s="21">
        <v>0</v>
      </c>
      <c r="L11" s="21">
        <v>4.0000000000000001E-3</v>
      </c>
      <c r="M11" s="21">
        <v>1.1148E-2</v>
      </c>
      <c r="N11" s="22">
        <f t="shared" si="1"/>
        <v>0</v>
      </c>
      <c r="O11" s="22">
        <f t="shared" si="2"/>
        <v>2.2407846331471428E-3</v>
      </c>
      <c r="P11" s="23">
        <f t="shared" si="3"/>
        <v>8.4858514057282296E-3</v>
      </c>
      <c r="Q11" s="70">
        <v>0</v>
      </c>
      <c r="R11" s="21">
        <v>0</v>
      </c>
      <c r="S11" s="23">
        <f t="shared" si="4"/>
        <v>0</v>
      </c>
    </row>
    <row r="12" spans="1:19" ht="51" x14ac:dyDescent="0.25">
      <c r="A12" s="17"/>
      <c r="B12" s="19">
        <v>5004465</v>
      </c>
      <c r="C12" s="19" t="s">
        <v>1262</v>
      </c>
      <c r="D12" s="68">
        <v>3000001</v>
      </c>
      <c r="E12" s="19" t="s">
        <v>275</v>
      </c>
      <c r="F12" s="69">
        <v>60</v>
      </c>
      <c r="G12" s="19" t="s">
        <v>309</v>
      </c>
      <c r="H12" s="20">
        <v>0</v>
      </c>
      <c r="I12" s="21">
        <v>1.44E-2</v>
      </c>
      <c r="J12" s="21">
        <f t="shared" si="0"/>
        <v>2.3999999999999998E-3</v>
      </c>
      <c r="K12" s="21">
        <v>0</v>
      </c>
      <c r="L12" s="21">
        <v>2.3999999999999998E-3</v>
      </c>
      <c r="M12" s="21">
        <v>0</v>
      </c>
      <c r="N12" s="22">
        <f t="shared" si="1"/>
        <v>0</v>
      </c>
      <c r="O12" s="22">
        <f t="shared" si="2"/>
        <v>0.16666666666666666</v>
      </c>
      <c r="P12" s="23">
        <f t="shared" si="3"/>
        <v>0.16666666666666666</v>
      </c>
      <c r="Q12" s="70">
        <v>0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5004469</v>
      </c>
      <c r="C13" s="19" t="s">
        <v>1275</v>
      </c>
      <c r="D13" s="68">
        <v>3000627</v>
      </c>
      <c r="E13" s="19" t="s">
        <v>1272</v>
      </c>
      <c r="F13" s="69">
        <v>277</v>
      </c>
      <c r="G13" s="19" t="s">
        <v>789</v>
      </c>
      <c r="H13" s="20">
        <v>2.352363</v>
      </c>
      <c r="I13" s="21">
        <v>3.6412630000000004</v>
      </c>
      <c r="J13" s="21">
        <f t="shared" si="0"/>
        <v>0.77754201342344342</v>
      </c>
      <c r="K13" s="21">
        <v>0.22283065342344344</v>
      </c>
      <c r="L13" s="21">
        <v>0.24970915999999999</v>
      </c>
      <c r="M13" s="21">
        <v>0.3050022</v>
      </c>
      <c r="N13" s="22">
        <f t="shared" si="1"/>
        <v>6.119597881928425E-2</v>
      </c>
      <c r="O13" s="22">
        <f t="shared" si="2"/>
        <v>0.12977360147384118</v>
      </c>
      <c r="P13" s="23">
        <f t="shared" si="3"/>
        <v>0.21353635082756817</v>
      </c>
      <c r="Q13" s="70">
        <v>0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5004470</v>
      </c>
      <c r="C14" s="19" t="s">
        <v>1276</v>
      </c>
      <c r="D14" s="68">
        <v>3000627</v>
      </c>
      <c r="E14" s="19" t="s">
        <v>1272</v>
      </c>
      <c r="F14" s="69">
        <v>277</v>
      </c>
      <c r="G14" s="19" t="s">
        <v>789</v>
      </c>
      <c r="H14" s="20">
        <v>0.75042500000000001</v>
      </c>
      <c r="I14" s="21">
        <v>4.0261759999999995</v>
      </c>
      <c r="J14" s="21">
        <f t="shared" si="0"/>
        <v>7.0000000000000001E-3</v>
      </c>
      <c r="K14" s="21">
        <v>0</v>
      </c>
      <c r="L14" s="21">
        <v>0</v>
      </c>
      <c r="M14" s="21">
        <v>7.0000000000000001E-3</v>
      </c>
      <c r="N14" s="22">
        <f t="shared" si="1"/>
        <v>0</v>
      </c>
      <c r="O14" s="22">
        <f t="shared" si="2"/>
        <v>0</v>
      </c>
      <c r="P14" s="23">
        <f t="shared" si="3"/>
        <v>1.7386224546567265E-3</v>
      </c>
      <c r="Q14" s="70">
        <v>0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5004471</v>
      </c>
      <c r="C15" s="19" t="s">
        <v>1277</v>
      </c>
      <c r="D15" s="68">
        <v>3000627</v>
      </c>
      <c r="E15" s="19" t="s">
        <v>1272</v>
      </c>
      <c r="F15" s="69">
        <v>60</v>
      </c>
      <c r="G15" s="19" t="s">
        <v>309</v>
      </c>
      <c r="H15" s="20">
        <v>3.1675039999999997</v>
      </c>
      <c r="I15" s="21">
        <v>2.936388</v>
      </c>
      <c r="J15" s="21">
        <f t="shared" si="0"/>
        <v>0.32500245033804182</v>
      </c>
      <c r="K15" s="21">
        <v>1.8160680338041857E-2</v>
      </c>
      <c r="L15" s="21">
        <v>0.10467019999999999</v>
      </c>
      <c r="M15" s="21">
        <v>0.20217156999999997</v>
      </c>
      <c r="N15" s="22">
        <f t="shared" si="1"/>
        <v>6.1847005021277357E-3</v>
      </c>
      <c r="O15" s="22">
        <f t="shared" si="2"/>
        <v>4.1830602882875781E-2</v>
      </c>
      <c r="P15" s="23">
        <f t="shared" si="3"/>
        <v>0.11068103068737573</v>
      </c>
      <c r="Q15" s="70">
        <v>10</v>
      </c>
      <c r="R15" s="21">
        <v>0</v>
      </c>
      <c r="S15" s="23">
        <f t="shared" si="4"/>
        <v>0</v>
      </c>
    </row>
    <row r="16" spans="1:19" ht="15.75" thickBot="1" x14ac:dyDescent="0.3">
      <c r="A16" s="41" t="s">
        <v>293</v>
      </c>
      <c r="B16" s="43"/>
      <c r="C16" s="43"/>
      <c r="D16" s="65"/>
      <c r="E16" s="43"/>
      <c r="F16" s="66"/>
      <c r="G16" s="43"/>
      <c r="H16" s="44">
        <f t="shared" ref="H16:M16" ca="1" si="5">OFFSET(H16,-MATCH("PROYECTOS",$A$8:$A$16,0)-1,0)-(OFFSET(H16,-MATCH("PROYECTOS",$A$8:$A$16,0),0))</f>
        <v>1042.7483630000002</v>
      </c>
      <c r="I16" s="45">
        <f t="shared" ca="1" si="5"/>
        <v>1498.4340800000004</v>
      </c>
      <c r="J16" s="45">
        <f t="shared" ca="1" si="5"/>
        <v>142.44553114948559</v>
      </c>
      <c r="K16" s="45">
        <f t="shared" ca="1" si="5"/>
        <v>12.84016475948556</v>
      </c>
      <c r="L16" s="45">
        <f t="shared" ca="1" si="5"/>
        <v>36.764898370000012</v>
      </c>
      <c r="M16" s="45">
        <f t="shared" ca="1" si="5"/>
        <v>92.840468020000003</v>
      </c>
      <c r="N16" s="46">
        <f t="shared" ca="1" si="1"/>
        <v>8.5690554765582728E-3</v>
      </c>
      <c r="O16" s="46">
        <f t="shared" ca="1" si="2"/>
        <v>3.3104601524736779E-2</v>
      </c>
      <c r="P16" s="47">
        <f t="shared" ca="1" si="3"/>
        <v>9.5062928059862037E-2</v>
      </c>
      <c r="Q16" s="67"/>
      <c r="R16" s="45"/>
      <c r="S16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workbookViewId="0">
      <selection activeCell="A13" sqref="A13:L13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86</v>
      </c>
      <c r="B1" s="50" t="s">
        <v>51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1280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1348.2934950000001</v>
      </c>
      <c r="E6" s="14">
        <v>1436.1051669999999</v>
      </c>
      <c r="F6" s="14">
        <v>287.19245975730183</v>
      </c>
      <c r="G6" s="14">
        <v>77.832117317301936</v>
      </c>
      <c r="H6" s="14">
        <v>101.62436919999999</v>
      </c>
      <c r="I6" s="14">
        <v>107.73597324000002</v>
      </c>
      <c r="J6" s="15">
        <v>5.4196669649126013E-2</v>
      </c>
      <c r="K6" s="15">
        <v>0.12496054651219142</v>
      </c>
      <c r="L6" s="16">
        <v>0.1999801033772772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1348.2934949999999</v>
      </c>
      <c r="E7" s="38">
        <f ca="1">SUM(E8:OFFSET(E6,MATCH("GOBIERNOS REGIONALES",$A$8:$A$50,0),0))</f>
        <v>1433.4489589999998</v>
      </c>
      <c r="F7" s="38">
        <f ca="1">SUM(F8:OFFSET(F6,MATCH("GOBIERNOS REGIONALES",$A$8:$A$50,0),0))</f>
        <v>286.75621623730194</v>
      </c>
      <c r="G7" s="38">
        <f ca="1">SUM(G8:OFFSET(G6,MATCH("GOBIERNOS REGIONALES",$A$8:$A$50,0),0))</f>
        <v>77.832117317301936</v>
      </c>
      <c r="H7" s="38">
        <f ca="1">SUM(H8:OFFSET(H6,MATCH("GOBIERNOS REGIONALES",$A$8:$A$50,0),0))</f>
        <v>101.62436920000005</v>
      </c>
      <c r="I7" s="38">
        <f ca="1">SUM(I8:OFFSET(I6,MATCH("GOBIERNOS REGIONALES",$A$8:$A$50,0),0))</f>
        <v>107.29972971999996</v>
      </c>
      <c r="J7" s="39">
        <f ca="1">IFERROR(G7/E7,0)</f>
        <v>5.429709710180336E-2</v>
      </c>
      <c r="K7" s="39">
        <f ca="1">IFERROR(SUM(G7,H7)/E7,0)</f>
        <v>0.12519210076548112</v>
      </c>
      <c r="L7" s="40">
        <f ca="1">IFERROR(SUM(G7,H7,I7)/E7,0)</f>
        <v>0.20004633889256043</v>
      </c>
      <c r="M7" s="4"/>
    </row>
    <row r="8" spans="1:13" x14ac:dyDescent="0.25">
      <c r="A8" s="17"/>
      <c r="B8" s="18">
        <v>4</v>
      </c>
      <c r="C8" s="19" t="s">
        <v>103</v>
      </c>
      <c r="D8" s="20">
        <v>213.79379600000007</v>
      </c>
      <c r="E8" s="21">
        <v>245.77978399999998</v>
      </c>
      <c r="F8" s="21">
        <f t="shared" ref="F8:F14" si="0">SUM(G8,H8,I8)</f>
        <v>58.373438717387259</v>
      </c>
      <c r="G8" s="21">
        <v>19.448597367387265</v>
      </c>
      <c r="H8" s="21">
        <v>19.002276870000006</v>
      </c>
      <c r="I8" s="21">
        <v>19.922564479999988</v>
      </c>
      <c r="J8" s="22">
        <f t="shared" ref="J8:J14" si="1">IFERROR(G8/E8,0)</f>
        <v>7.9130175195317398E-2</v>
      </c>
      <c r="K8" s="22">
        <f t="shared" ref="K8:K14" si="2">IFERROR(SUM(G8,H8)/E8,0)</f>
        <v>0.15644441382285237</v>
      </c>
      <c r="L8" s="23">
        <f t="shared" ref="L8:L14" si="3">IFERROR(SUM(G8,H8,I8)/E8,0)</f>
        <v>0.23750301089607623</v>
      </c>
      <c r="M8" s="4"/>
    </row>
    <row r="9" spans="1:13" ht="25.5" x14ac:dyDescent="0.25">
      <c r="A9" s="17"/>
      <c r="B9" s="18">
        <v>6</v>
      </c>
      <c r="C9" s="19" t="s">
        <v>106</v>
      </c>
      <c r="D9" s="20">
        <v>101.30364600000001</v>
      </c>
      <c r="E9" s="21">
        <v>114.114402</v>
      </c>
      <c r="F9" s="21">
        <f t="shared" si="0"/>
        <v>14.669079138148085</v>
      </c>
      <c r="G9" s="21">
        <v>3.4444672981480835</v>
      </c>
      <c r="H9" s="21">
        <v>5.3810358400000009</v>
      </c>
      <c r="I9" s="21">
        <v>5.8435760000000005</v>
      </c>
      <c r="J9" s="22">
        <f t="shared" si="1"/>
        <v>3.0184334648207536E-2</v>
      </c>
      <c r="K9" s="22">
        <f t="shared" si="2"/>
        <v>7.73390823898642E-2</v>
      </c>
      <c r="L9" s="23">
        <f t="shared" si="3"/>
        <v>0.12854713236062951</v>
      </c>
      <c r="M9" s="4"/>
    </row>
    <row r="10" spans="1:13" x14ac:dyDescent="0.25">
      <c r="A10" s="17"/>
      <c r="B10" s="18">
        <v>7</v>
      </c>
      <c r="C10" s="19" t="s">
        <v>107</v>
      </c>
      <c r="D10" s="20">
        <v>295.46623299999999</v>
      </c>
      <c r="E10" s="21">
        <v>285.76147000000009</v>
      </c>
      <c r="F10" s="21">
        <f t="shared" si="0"/>
        <v>42.454788140278808</v>
      </c>
      <c r="G10" s="21">
        <v>1.2559839002788067</v>
      </c>
      <c r="H10" s="21">
        <v>20.157956600000002</v>
      </c>
      <c r="I10" s="21">
        <v>21.040847639999999</v>
      </c>
      <c r="J10" s="22">
        <f t="shared" si="1"/>
        <v>4.3952178027317898E-3</v>
      </c>
      <c r="K10" s="22">
        <f t="shared" si="2"/>
        <v>7.4936416376493314E-2</v>
      </c>
      <c r="L10" s="23">
        <f t="shared" si="3"/>
        <v>0.1485672233568745</v>
      </c>
      <c r="M10" s="4"/>
    </row>
    <row r="11" spans="1:13" x14ac:dyDescent="0.25">
      <c r="A11" s="17"/>
      <c r="B11" s="18">
        <v>22</v>
      </c>
      <c r="C11" s="19" t="s">
        <v>117</v>
      </c>
      <c r="D11" s="20">
        <v>737.7298199999999</v>
      </c>
      <c r="E11" s="21">
        <v>787.79330299999981</v>
      </c>
      <c r="F11" s="21">
        <f t="shared" si="0"/>
        <v>171.2589102414878</v>
      </c>
      <c r="G11" s="21">
        <v>53.683068751487781</v>
      </c>
      <c r="H11" s="21">
        <v>57.083099890000042</v>
      </c>
      <c r="I11" s="21">
        <v>60.492741599999981</v>
      </c>
      <c r="J11" s="22">
        <f t="shared" si="1"/>
        <v>6.8143596228930875E-2</v>
      </c>
      <c r="K11" s="22">
        <f t="shared" si="2"/>
        <v>0.14060308486969691</v>
      </c>
      <c r="L11" s="23">
        <f t="shared" si="3"/>
        <v>0.21739066527897083</v>
      </c>
      <c r="M11" s="4"/>
    </row>
    <row r="12" spans="1:13" x14ac:dyDescent="0.25">
      <c r="A12" s="34" t="s">
        <v>205</v>
      </c>
      <c r="B12" s="57"/>
      <c r="C12" s="36"/>
      <c r="D12" s="37">
        <f ca="1">SUM(D13:OFFSET(D11,(MATCH("GOBIERNOS LOCALES",$A$8:$A$50,0)-MATCH("GOBIERNOS REGIONALES",$A$8:$A$50,0)),0))</f>
        <v>0</v>
      </c>
      <c r="E12" s="38">
        <f ca="1">SUM(E13:OFFSET(E11,(MATCH("GOBIERNOS LOCALES",$A$8:$A$50,0)-MATCH("GOBIERNOS REGIONALES",$A$8:$A$50,0)),0))</f>
        <v>2.6562080000000003</v>
      </c>
      <c r="F12" s="38">
        <f ca="1">SUM(F13:OFFSET(F11,(MATCH("GOBIERNOS LOCALES",$A$8:$A$50,0)-MATCH("GOBIERNOS REGIONALES",$A$8:$A$50,0)),0))</f>
        <v>0.43624352</v>
      </c>
      <c r="G12" s="38">
        <f ca="1">SUM(G13:OFFSET(G11,(MATCH("GOBIERNOS LOCALES",$A$8:$A$50,0)-MATCH("GOBIERNOS REGIONALES",$A$8:$A$50,0)),0))</f>
        <v>0</v>
      </c>
      <c r="H12" s="38">
        <f ca="1">SUM(H13:OFFSET(H11,(MATCH("GOBIERNOS LOCALES",$A$8:$A$50,0)-MATCH("GOBIERNOS REGIONALES",$A$8:$A$50,0)),0))</f>
        <v>0</v>
      </c>
      <c r="I12" s="38">
        <f ca="1">SUM(I13:OFFSET(I11,(MATCH("GOBIERNOS LOCALES",$A$8:$A$50,0)-MATCH("GOBIERNOS REGIONALES",$A$8:$A$50,0)),0))</f>
        <v>0.43624352</v>
      </c>
      <c r="J12" s="39">
        <f t="shared" ca="1" si="1"/>
        <v>0</v>
      </c>
      <c r="K12" s="39">
        <f t="shared" ca="1" si="2"/>
        <v>0</v>
      </c>
      <c r="L12" s="40">
        <f t="shared" ca="1" si="3"/>
        <v>0.16423545144054982</v>
      </c>
      <c r="M12" s="4"/>
    </row>
    <row r="13" spans="1:13" ht="15.75" thickBot="1" x14ac:dyDescent="0.3">
      <c r="A13" s="24"/>
      <c r="B13" s="25">
        <v>443</v>
      </c>
      <c r="C13" s="26" t="s">
        <v>209</v>
      </c>
      <c r="D13" s="27">
        <v>0</v>
      </c>
      <c r="E13" s="28">
        <v>2.6562080000000003</v>
      </c>
      <c r="F13" s="28">
        <f t="shared" si="0"/>
        <v>0.43624352</v>
      </c>
      <c r="G13" s="28">
        <v>0</v>
      </c>
      <c r="H13" s="28">
        <v>0</v>
      </c>
      <c r="I13" s="28">
        <v>0.43624352</v>
      </c>
      <c r="J13" s="29">
        <f t="shared" si="1"/>
        <v>0</v>
      </c>
      <c r="K13" s="29">
        <f t="shared" si="2"/>
        <v>0</v>
      </c>
      <c r="L13" s="30">
        <f t="shared" si="3"/>
        <v>0.16423545144054982</v>
      </c>
      <c r="M13" s="4"/>
    </row>
    <row r="14" spans="1:13" x14ac:dyDescent="0.25">
      <c r="A14" t="s">
        <v>232</v>
      </c>
      <c r="D14" s="5"/>
      <c r="E14" s="5"/>
      <c r="F14" s="5">
        <f t="shared" si="0"/>
        <v>0</v>
      </c>
      <c r="G14" s="5"/>
      <c r="H14" s="5"/>
      <c r="I14" s="5"/>
      <c r="J14" s="4">
        <f t="shared" si="1"/>
        <v>0</v>
      </c>
      <c r="K14" s="4">
        <f t="shared" si="2"/>
        <v>0</v>
      </c>
      <c r="L14" s="4">
        <f t="shared" si="3"/>
        <v>0</v>
      </c>
      <c r="M14" s="4"/>
    </row>
    <row r="15" spans="1:13" x14ac:dyDescent="0.25">
      <c r="D15" s="5"/>
      <c r="E15" s="5"/>
      <c r="F15" s="5"/>
      <c r="G15" s="5"/>
      <c r="H15" s="5"/>
      <c r="I15" s="5"/>
      <c r="J15" s="4"/>
      <c r="K15" s="4"/>
      <c r="L15" s="4"/>
      <c r="M15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86</v>
      </c>
      <c r="B1" s="51" t="s">
        <v>51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1281</v>
      </c>
      <c r="N2" s="72" t="s">
        <v>1310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1348.2934950000001</v>
      </c>
      <c r="E6" s="14">
        <f ca="1">SUM(E7:OFFSET(E7,50,0))</f>
        <v>1436.1051669999999</v>
      </c>
      <c r="F6" s="14">
        <f ca="1">SUM(F7:OFFSET(F7,50,0))</f>
        <v>287.19245975730183</v>
      </c>
      <c r="G6" s="14">
        <f ca="1">SUM(G7:OFFSET(G7,50,0))</f>
        <v>77.832117317301936</v>
      </c>
      <c r="H6" s="14">
        <f ca="1">SUM(H7:OFFSET(H7,50,0))</f>
        <v>101.62436919999999</v>
      </c>
      <c r="I6" s="14">
        <f ca="1">SUM(I7:OFFSET(I7,50,0))</f>
        <v>107.73597324000002</v>
      </c>
      <c r="J6" s="15">
        <f ca="1">IFERROR(G6/E6,0)</f>
        <v>5.4196669649126013E-2</v>
      </c>
      <c r="K6" s="15">
        <f ca="1">IFERROR(SUM(G6,H6)/E6,0)</f>
        <v>0.12496054651219142</v>
      </c>
      <c r="L6" s="16">
        <f ca="1">IFERROR(SUM(G6,H6,I6)/E6,0)</f>
        <v>0.1999801033772772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26.458366000000002</v>
      </c>
      <c r="E7" s="21">
        <v>27.28539</v>
      </c>
      <c r="F7" s="21">
        <f t="shared" ref="F7:F31" si="0">SUM(G7,H7,I7)</f>
        <v>5.8810172989967988</v>
      </c>
      <c r="G7" s="21">
        <v>1.9434817989967996</v>
      </c>
      <c r="H7" s="21">
        <v>2.0039529199999997</v>
      </c>
      <c r="I7" s="21">
        <v>1.9335825799999997</v>
      </c>
      <c r="J7" s="22">
        <f t="shared" ref="J7:J31" si="1">IFERROR(G7/E7,0)</f>
        <v>7.1227928169500215E-2</v>
      </c>
      <c r="K7" s="22">
        <f t="shared" ref="K7:K31" si="2">IFERROR(SUM(G7,H7)/E7,0)</f>
        <v>0.14467210177302942</v>
      </c>
      <c r="L7" s="23">
        <f t="shared" ref="L7:L31" si="3">IFERROR(SUM(G7,H7,I7)/E7,0)</f>
        <v>0.21553722702870654</v>
      </c>
      <c r="M7" s="4"/>
      <c r="N7" t="s">
        <v>270</v>
      </c>
      <c r="O7" s="5">
        <v>9.6030527409086783</v>
      </c>
      <c r="P7" s="71">
        <v>0.25419549950990744</v>
      </c>
    </row>
    <row r="8" spans="1:16" x14ac:dyDescent="0.25">
      <c r="A8" s="17"/>
      <c r="B8" s="55">
        <v>2</v>
      </c>
      <c r="C8" s="19" t="s">
        <v>250</v>
      </c>
      <c r="D8" s="20">
        <v>86.91632899999999</v>
      </c>
      <c r="E8" s="21">
        <v>101.047256</v>
      </c>
      <c r="F8" s="21">
        <f t="shared" si="0"/>
        <v>21.754989367933629</v>
      </c>
      <c r="G8" s="21">
        <v>7.0983646379336278</v>
      </c>
      <c r="H8" s="21">
        <v>6.7997846400000004</v>
      </c>
      <c r="I8" s="21">
        <v>7.8568400900000004</v>
      </c>
      <c r="J8" s="22">
        <f t="shared" si="1"/>
        <v>7.0247970295538031E-2</v>
      </c>
      <c r="K8" s="22">
        <f t="shared" si="2"/>
        <v>0.13754108550887942</v>
      </c>
      <c r="L8" s="23">
        <f t="shared" si="3"/>
        <v>0.21529520176118022</v>
      </c>
      <c r="M8" s="4"/>
      <c r="N8" t="s">
        <v>269</v>
      </c>
      <c r="O8" s="5">
        <v>10.678502184311469</v>
      </c>
      <c r="P8" s="71">
        <v>0.2537708842406583</v>
      </c>
    </row>
    <row r="9" spans="1:16" x14ac:dyDescent="0.25">
      <c r="A9" s="17"/>
      <c r="B9" s="55">
        <v>3</v>
      </c>
      <c r="C9" s="19" t="s">
        <v>251</v>
      </c>
      <c r="D9" s="20">
        <v>14.076904000000001</v>
      </c>
      <c r="E9" s="21">
        <v>30.350935999999997</v>
      </c>
      <c r="F9" s="21">
        <f t="shared" si="0"/>
        <v>3.2919122646932562</v>
      </c>
      <c r="G9" s="21">
        <v>0.97557957469325629</v>
      </c>
      <c r="H9" s="21">
        <v>1.0610030699999999</v>
      </c>
      <c r="I9" s="21">
        <v>1.2553296199999999</v>
      </c>
      <c r="J9" s="22">
        <f t="shared" si="1"/>
        <v>3.2143310990252701E-2</v>
      </c>
      <c r="K9" s="22">
        <f t="shared" si="2"/>
        <v>6.710114787541499E-2</v>
      </c>
      <c r="L9" s="23">
        <f t="shared" si="3"/>
        <v>0.10846163903127259</v>
      </c>
      <c r="M9" s="4"/>
      <c r="N9" t="s">
        <v>256</v>
      </c>
      <c r="O9" s="5">
        <v>11.38363179583129</v>
      </c>
      <c r="P9" s="71">
        <v>0.24765188755569037</v>
      </c>
    </row>
    <row r="10" spans="1:16" x14ac:dyDescent="0.25">
      <c r="A10" s="17"/>
      <c r="B10" s="55">
        <v>4</v>
      </c>
      <c r="C10" s="19" t="s">
        <v>252</v>
      </c>
      <c r="D10" s="20">
        <v>67.633657999999997</v>
      </c>
      <c r="E10" s="21">
        <v>68.566675999999987</v>
      </c>
      <c r="F10" s="21">
        <f t="shared" si="0"/>
        <v>12.660803854270139</v>
      </c>
      <c r="G10" s="21">
        <v>3.9477551842701359</v>
      </c>
      <c r="H10" s="21">
        <v>4.2522106500000003</v>
      </c>
      <c r="I10" s="21">
        <v>4.4608380200000015</v>
      </c>
      <c r="J10" s="22">
        <f t="shared" si="1"/>
        <v>5.7575420227023062E-2</v>
      </c>
      <c r="K10" s="22">
        <f t="shared" si="2"/>
        <v>0.11959112374457437</v>
      </c>
      <c r="L10" s="23">
        <f t="shared" si="3"/>
        <v>0.18464952062529824</v>
      </c>
      <c r="M10" s="4"/>
      <c r="N10" t="s">
        <v>261</v>
      </c>
      <c r="O10" s="5">
        <v>11.768917368267012</v>
      </c>
      <c r="P10" s="71">
        <v>0.24279374919745392</v>
      </c>
    </row>
    <row r="11" spans="1:16" x14ac:dyDescent="0.25">
      <c r="A11" s="17"/>
      <c r="B11" s="55">
        <v>5</v>
      </c>
      <c r="C11" s="19" t="s">
        <v>253</v>
      </c>
      <c r="D11" s="20">
        <v>27.719052999999999</v>
      </c>
      <c r="E11" s="21">
        <v>34.352772999999999</v>
      </c>
      <c r="F11" s="21">
        <f t="shared" si="0"/>
        <v>4.1222214556687859</v>
      </c>
      <c r="G11" s="21">
        <v>1.0405790556687862</v>
      </c>
      <c r="H11" s="21">
        <v>1.1380206599999998</v>
      </c>
      <c r="I11" s="21">
        <v>1.94362174</v>
      </c>
      <c r="J11" s="22">
        <f t="shared" si="1"/>
        <v>3.0290976966220056E-2</v>
      </c>
      <c r="K11" s="22">
        <f t="shared" si="2"/>
        <v>6.341845287624337E-2</v>
      </c>
      <c r="L11" s="23">
        <f t="shared" si="3"/>
        <v>0.1199967599607981</v>
      </c>
      <c r="M11" s="4"/>
      <c r="N11" t="s">
        <v>259</v>
      </c>
      <c r="O11" s="5">
        <v>9.7754253093245804</v>
      </c>
      <c r="P11" s="71">
        <v>0.24199150190855734</v>
      </c>
    </row>
    <row r="12" spans="1:16" x14ac:dyDescent="0.25">
      <c r="A12" s="17"/>
      <c r="B12" s="55">
        <v>6</v>
      </c>
      <c r="C12" s="19" t="s">
        <v>254</v>
      </c>
      <c r="D12" s="20">
        <v>40.005101999999994</v>
      </c>
      <c r="E12" s="21">
        <v>44.706655999999981</v>
      </c>
      <c r="F12" s="21">
        <f t="shared" si="0"/>
        <v>10.216936110583267</v>
      </c>
      <c r="G12" s="21">
        <v>3.1872075705832685</v>
      </c>
      <c r="H12" s="21">
        <v>3.5914638999999999</v>
      </c>
      <c r="I12" s="21">
        <v>3.4382646399999994</v>
      </c>
      <c r="J12" s="22">
        <f t="shared" si="1"/>
        <v>7.1291567201610201E-2</v>
      </c>
      <c r="K12" s="22">
        <f t="shared" si="2"/>
        <v>0.15162555371135947</v>
      </c>
      <c r="L12" s="23">
        <f t="shared" si="3"/>
        <v>0.22853277396956892</v>
      </c>
      <c r="M12" s="4"/>
      <c r="N12" t="s">
        <v>262</v>
      </c>
      <c r="O12" s="5">
        <v>12.525462391149727</v>
      </c>
      <c r="P12" s="71">
        <v>0.24086226606334282</v>
      </c>
    </row>
    <row r="13" spans="1:16" x14ac:dyDescent="0.25">
      <c r="A13" s="17"/>
      <c r="B13" s="55">
        <v>7</v>
      </c>
      <c r="C13" s="19" t="s">
        <v>255</v>
      </c>
      <c r="D13" s="20">
        <v>10.547609</v>
      </c>
      <c r="E13" s="21">
        <v>26.433772999999999</v>
      </c>
      <c r="F13" s="21">
        <f t="shared" si="0"/>
        <v>6.3629465758658394</v>
      </c>
      <c r="G13" s="21">
        <v>1.641868445865839</v>
      </c>
      <c r="H13" s="21">
        <v>1.6888103600000002</v>
      </c>
      <c r="I13" s="21">
        <v>3.0322677700000003</v>
      </c>
      <c r="J13" s="22">
        <f t="shared" si="1"/>
        <v>6.2112527253140863E-2</v>
      </c>
      <c r="K13" s="22">
        <f t="shared" si="2"/>
        <v>0.12600088552874533</v>
      </c>
      <c r="L13" s="23">
        <f t="shared" si="3"/>
        <v>0.24071276453292687</v>
      </c>
      <c r="M13" s="4"/>
      <c r="N13" t="s">
        <v>255</v>
      </c>
      <c r="O13" s="5">
        <v>6.3629465758658394</v>
      </c>
      <c r="P13" s="71">
        <v>0.24071276453292687</v>
      </c>
    </row>
    <row r="14" spans="1:16" x14ac:dyDescent="0.25">
      <c r="A14" s="17"/>
      <c r="B14" s="55">
        <v>8</v>
      </c>
      <c r="C14" s="19" t="s">
        <v>256</v>
      </c>
      <c r="D14" s="20">
        <v>39.839800999999994</v>
      </c>
      <c r="E14" s="21">
        <v>45.966262999999998</v>
      </c>
      <c r="F14" s="21">
        <f t="shared" si="0"/>
        <v>11.38363179583129</v>
      </c>
      <c r="G14" s="21">
        <v>3.7879287058312912</v>
      </c>
      <c r="H14" s="21">
        <v>3.869422769999999</v>
      </c>
      <c r="I14" s="21">
        <v>3.7262803200000003</v>
      </c>
      <c r="J14" s="22">
        <f t="shared" si="1"/>
        <v>8.240671437291501E-2</v>
      </c>
      <c r="K14" s="22">
        <f t="shared" si="2"/>
        <v>0.1665863391120416</v>
      </c>
      <c r="L14" s="23">
        <f t="shared" si="3"/>
        <v>0.24765188755569037</v>
      </c>
      <c r="M14" s="4"/>
      <c r="N14" t="s">
        <v>272</v>
      </c>
      <c r="O14" s="5">
        <v>3.9975816648360674</v>
      </c>
      <c r="P14" s="71">
        <v>0.2357760311377288</v>
      </c>
    </row>
    <row r="15" spans="1:16" x14ac:dyDescent="0.25">
      <c r="A15" s="17"/>
      <c r="B15" s="55">
        <v>9</v>
      </c>
      <c r="C15" s="19" t="s">
        <v>257</v>
      </c>
      <c r="D15" s="20">
        <v>10.842076</v>
      </c>
      <c r="E15" s="21">
        <v>26.853756999999998</v>
      </c>
      <c r="F15" s="21">
        <f t="shared" si="0"/>
        <v>1.6665038179960663</v>
      </c>
      <c r="G15" s="21">
        <v>0.42152190799606615</v>
      </c>
      <c r="H15" s="21">
        <v>0.53594833000000008</v>
      </c>
      <c r="I15" s="21">
        <v>0.70903358000000005</v>
      </c>
      <c r="J15" s="22">
        <f t="shared" si="1"/>
        <v>1.5696943559743472E-2</v>
      </c>
      <c r="K15" s="22">
        <f t="shared" si="2"/>
        <v>3.5654982578268893E-2</v>
      </c>
      <c r="L15" s="23">
        <f t="shared" si="3"/>
        <v>6.2058497736315499E-2</v>
      </c>
      <c r="M15" s="4"/>
      <c r="N15" t="s">
        <v>273</v>
      </c>
      <c r="O15" s="5">
        <v>7.3160656199634921</v>
      </c>
      <c r="P15" s="71">
        <v>0.23514228487481365</v>
      </c>
    </row>
    <row r="16" spans="1:16" x14ac:dyDescent="0.25">
      <c r="A16" s="17"/>
      <c r="B16" s="55">
        <v>10</v>
      </c>
      <c r="C16" s="19" t="s">
        <v>258</v>
      </c>
      <c r="D16" s="20">
        <v>52.857012000000005</v>
      </c>
      <c r="E16" s="21">
        <v>50.853867999999991</v>
      </c>
      <c r="F16" s="21">
        <f t="shared" si="0"/>
        <v>11.374218496850958</v>
      </c>
      <c r="G16" s="21">
        <v>3.7980065468509565</v>
      </c>
      <c r="H16" s="21">
        <v>3.6581520900000006</v>
      </c>
      <c r="I16" s="21">
        <v>3.9180598600000001</v>
      </c>
      <c r="J16" s="22">
        <f t="shared" si="1"/>
        <v>7.4684713203152162E-2</v>
      </c>
      <c r="K16" s="22">
        <f t="shared" si="2"/>
        <v>0.1466193021315696</v>
      </c>
      <c r="L16" s="23">
        <f t="shared" si="3"/>
        <v>0.22366476620521686</v>
      </c>
      <c r="M16" s="4"/>
      <c r="N16" t="s">
        <v>271</v>
      </c>
      <c r="O16" s="5">
        <v>4.8499246702859828</v>
      </c>
      <c r="P16" s="71">
        <v>0.2348720177164042</v>
      </c>
    </row>
    <row r="17" spans="1:16" x14ac:dyDescent="0.25">
      <c r="A17" s="17"/>
      <c r="B17" s="55">
        <v>11</v>
      </c>
      <c r="C17" s="19" t="s">
        <v>259</v>
      </c>
      <c r="D17" s="20">
        <v>38.736445000000003</v>
      </c>
      <c r="E17" s="21">
        <v>40.395737999999994</v>
      </c>
      <c r="F17" s="21">
        <f t="shared" si="0"/>
        <v>9.7754253093245804</v>
      </c>
      <c r="G17" s="21">
        <v>3.1752515593245789</v>
      </c>
      <c r="H17" s="21">
        <v>3.3875017400000011</v>
      </c>
      <c r="I17" s="21">
        <v>3.2126720099999999</v>
      </c>
      <c r="J17" s="22">
        <f t="shared" si="1"/>
        <v>7.8603627920464755E-2</v>
      </c>
      <c r="K17" s="22">
        <f t="shared" si="2"/>
        <v>0.16246152748402767</v>
      </c>
      <c r="L17" s="23">
        <f t="shared" si="3"/>
        <v>0.24199150190855734</v>
      </c>
      <c r="M17" s="4"/>
      <c r="N17" t="s">
        <v>266</v>
      </c>
      <c r="O17" s="5">
        <v>4.3814374114580632</v>
      </c>
      <c r="P17" s="71">
        <v>0.23327255922463405</v>
      </c>
    </row>
    <row r="18" spans="1:16" x14ac:dyDescent="0.25">
      <c r="A18" s="17"/>
      <c r="B18" s="55">
        <v>12</v>
      </c>
      <c r="C18" s="19" t="s">
        <v>260</v>
      </c>
      <c r="D18" s="20">
        <v>15.334778</v>
      </c>
      <c r="E18" s="21">
        <v>40.67228999999999</v>
      </c>
      <c r="F18" s="21">
        <f t="shared" si="0"/>
        <v>4.8291247959026791</v>
      </c>
      <c r="G18" s="21">
        <v>1.5935361159026797</v>
      </c>
      <c r="H18" s="21">
        <v>1.68856658</v>
      </c>
      <c r="I18" s="21">
        <v>1.5470221</v>
      </c>
      <c r="J18" s="22">
        <f t="shared" si="1"/>
        <v>3.9179896580760022E-2</v>
      </c>
      <c r="K18" s="22">
        <f t="shared" si="2"/>
        <v>8.0696284765443022E-2</v>
      </c>
      <c r="L18" s="23">
        <f t="shared" si="3"/>
        <v>0.11873255220944481</v>
      </c>
      <c r="M18" s="4"/>
      <c r="N18" t="s">
        <v>264</v>
      </c>
      <c r="O18" s="5">
        <v>7.3056418452084468</v>
      </c>
      <c r="P18" s="71">
        <v>0.23067412260783676</v>
      </c>
    </row>
    <row r="19" spans="1:16" x14ac:dyDescent="0.25">
      <c r="A19" s="17"/>
      <c r="B19" s="55">
        <v>13</v>
      </c>
      <c r="C19" s="19" t="s">
        <v>261</v>
      </c>
      <c r="D19" s="20">
        <v>44.036870000000008</v>
      </c>
      <c r="E19" s="21">
        <v>48.472900999999993</v>
      </c>
      <c r="F19" s="21">
        <f t="shared" si="0"/>
        <v>11.768917368267012</v>
      </c>
      <c r="G19" s="21">
        <v>3.7002916482670116</v>
      </c>
      <c r="H19" s="21">
        <v>3.9972520099999995</v>
      </c>
      <c r="I19" s="21">
        <v>4.0713737100000005</v>
      </c>
      <c r="J19" s="22">
        <f t="shared" si="1"/>
        <v>7.6337326050838428E-2</v>
      </c>
      <c r="K19" s="22">
        <f t="shared" si="2"/>
        <v>0.15880096919033199</v>
      </c>
      <c r="L19" s="23">
        <f t="shared" si="3"/>
        <v>0.24279374919745392</v>
      </c>
      <c r="M19" s="4"/>
      <c r="N19" t="s">
        <v>268</v>
      </c>
      <c r="O19" s="5">
        <v>13.094453870487822</v>
      </c>
      <c r="P19" s="71">
        <v>0.22879115984829199</v>
      </c>
    </row>
    <row r="20" spans="1:16" x14ac:dyDescent="0.25">
      <c r="A20" s="17"/>
      <c r="B20" s="55">
        <v>14</v>
      </c>
      <c r="C20" s="19" t="s">
        <v>262</v>
      </c>
      <c r="D20" s="20">
        <v>53.469184999999996</v>
      </c>
      <c r="E20" s="21">
        <v>52.00259299999999</v>
      </c>
      <c r="F20" s="21">
        <f t="shared" si="0"/>
        <v>12.525462391149727</v>
      </c>
      <c r="G20" s="21">
        <v>4.0972723311497248</v>
      </c>
      <c r="H20" s="21">
        <v>4.0175190800000014</v>
      </c>
      <c r="I20" s="21">
        <v>4.4106709800000008</v>
      </c>
      <c r="J20" s="22">
        <f t="shared" si="1"/>
        <v>7.878976979378173E-2</v>
      </c>
      <c r="K20" s="22">
        <f t="shared" si="2"/>
        <v>0.15604589969484267</v>
      </c>
      <c r="L20" s="23">
        <f t="shared" si="3"/>
        <v>0.24086226606334282</v>
      </c>
      <c r="M20" s="4"/>
      <c r="N20" t="s">
        <v>254</v>
      </c>
      <c r="O20" s="5">
        <v>10.216936110583267</v>
      </c>
      <c r="P20" s="71">
        <v>0.22853277396956892</v>
      </c>
    </row>
    <row r="21" spans="1:16" x14ac:dyDescent="0.25">
      <c r="A21" s="17"/>
      <c r="B21" s="55">
        <v>15</v>
      </c>
      <c r="C21" s="19" t="s">
        <v>263</v>
      </c>
      <c r="D21" s="20">
        <v>545.95229200000006</v>
      </c>
      <c r="E21" s="21">
        <v>514.43060999999977</v>
      </c>
      <c r="F21" s="21">
        <f t="shared" si="0"/>
        <v>92.411694767277922</v>
      </c>
      <c r="G21" s="21">
        <v>15.897494837277918</v>
      </c>
      <c r="H21" s="21">
        <v>37.006124930000006</v>
      </c>
      <c r="I21" s="21">
        <v>39.508074999999998</v>
      </c>
      <c r="J21" s="22">
        <f t="shared" si="1"/>
        <v>3.090308882917742E-2</v>
      </c>
      <c r="K21" s="22">
        <f t="shared" si="2"/>
        <v>0.10283917546679026</v>
      </c>
      <c r="L21" s="23">
        <f t="shared" si="3"/>
        <v>0.17963879475849612</v>
      </c>
      <c r="M21" s="4"/>
      <c r="N21" t="s">
        <v>258</v>
      </c>
      <c r="O21" s="5">
        <v>11.374218496850958</v>
      </c>
      <c r="P21" s="71">
        <v>0.22366476620521686</v>
      </c>
    </row>
    <row r="22" spans="1:16" x14ac:dyDescent="0.25">
      <c r="A22" s="17"/>
      <c r="B22" s="55">
        <v>16</v>
      </c>
      <c r="C22" s="19" t="s">
        <v>264</v>
      </c>
      <c r="D22" s="20">
        <v>41.193136000000003</v>
      </c>
      <c r="E22" s="21">
        <v>31.670834000000006</v>
      </c>
      <c r="F22" s="21">
        <f t="shared" si="0"/>
        <v>7.3056418452084468</v>
      </c>
      <c r="G22" s="21">
        <v>2.3487490052084468</v>
      </c>
      <c r="H22" s="21">
        <v>2.2530510600000002</v>
      </c>
      <c r="I22" s="21">
        <v>2.7038417799999999</v>
      </c>
      <c r="J22" s="22">
        <f t="shared" si="1"/>
        <v>7.416126159508292E-2</v>
      </c>
      <c r="K22" s="22">
        <f t="shared" si="2"/>
        <v>0.14530088046334513</v>
      </c>
      <c r="L22" s="23">
        <f t="shared" si="3"/>
        <v>0.23067412260783676</v>
      </c>
      <c r="M22" s="4"/>
      <c r="N22" t="s">
        <v>267</v>
      </c>
      <c r="O22" s="5">
        <v>3.1510679832981623</v>
      </c>
      <c r="P22" s="71">
        <v>0.22029172141844131</v>
      </c>
    </row>
    <row r="23" spans="1:16" x14ac:dyDescent="0.25">
      <c r="A23" s="17"/>
      <c r="B23" s="55">
        <v>17</v>
      </c>
      <c r="C23" s="19" t="s">
        <v>265</v>
      </c>
      <c r="D23" s="20">
        <v>13.131884999999999</v>
      </c>
      <c r="E23" s="21">
        <v>13.147990999999999</v>
      </c>
      <c r="F23" s="21">
        <f t="shared" si="0"/>
        <v>2.7889260959318132</v>
      </c>
      <c r="G23" s="21">
        <v>0.88817448593181325</v>
      </c>
      <c r="H23" s="21">
        <v>1.01015443</v>
      </c>
      <c r="I23" s="21">
        <v>0.89059717999999999</v>
      </c>
      <c r="J23" s="22">
        <f t="shared" si="1"/>
        <v>6.755210632041149E-2</v>
      </c>
      <c r="K23" s="22">
        <f t="shared" si="2"/>
        <v>0.14438167138476238</v>
      </c>
      <c r="L23" s="23">
        <f t="shared" si="3"/>
        <v>0.21211804114650012</v>
      </c>
      <c r="M23" s="4"/>
      <c r="N23" t="s">
        <v>249</v>
      </c>
      <c r="O23" s="5">
        <v>5.8810172989967988</v>
      </c>
      <c r="P23" s="71">
        <v>0.21553722702870654</v>
      </c>
    </row>
    <row r="24" spans="1:16" x14ac:dyDescent="0.25">
      <c r="A24" s="17"/>
      <c r="B24" s="55">
        <v>18</v>
      </c>
      <c r="C24" s="19" t="s">
        <v>266</v>
      </c>
      <c r="D24" s="20">
        <v>16.598554</v>
      </c>
      <c r="E24" s="21">
        <v>18.782480999999997</v>
      </c>
      <c r="F24" s="21">
        <f t="shared" si="0"/>
        <v>4.3814374114580632</v>
      </c>
      <c r="G24" s="21">
        <v>1.4363966814580635</v>
      </c>
      <c r="H24" s="21">
        <v>1.5109563999999998</v>
      </c>
      <c r="I24" s="21">
        <v>1.4340843299999999</v>
      </c>
      <c r="J24" s="22">
        <f t="shared" si="1"/>
        <v>7.6475343244487445E-2</v>
      </c>
      <c r="K24" s="22">
        <f t="shared" si="2"/>
        <v>0.15692032812161841</v>
      </c>
      <c r="L24" s="23">
        <f t="shared" si="3"/>
        <v>0.23327255922463405</v>
      </c>
      <c r="M24" s="4"/>
      <c r="N24" t="s">
        <v>250</v>
      </c>
      <c r="O24" s="5">
        <v>21.754989367933629</v>
      </c>
      <c r="P24" s="71">
        <v>0.21529520176118022</v>
      </c>
    </row>
    <row r="25" spans="1:16" x14ac:dyDescent="0.25">
      <c r="A25" s="17"/>
      <c r="B25" s="55">
        <v>19</v>
      </c>
      <c r="C25" s="19" t="s">
        <v>267</v>
      </c>
      <c r="D25" s="20">
        <v>14.743361</v>
      </c>
      <c r="E25" s="21">
        <v>14.304069</v>
      </c>
      <c r="F25" s="21">
        <f t="shared" si="0"/>
        <v>3.1510679832981623</v>
      </c>
      <c r="G25" s="21">
        <v>1.0166578432981623</v>
      </c>
      <c r="H25" s="21">
        <v>1.06569497</v>
      </c>
      <c r="I25" s="21">
        <v>1.0687151699999999</v>
      </c>
      <c r="J25" s="22">
        <f t="shared" si="1"/>
        <v>7.1074730085415719E-2</v>
      </c>
      <c r="K25" s="22">
        <f t="shared" si="2"/>
        <v>0.14557765439317738</v>
      </c>
      <c r="L25" s="23">
        <f t="shared" si="3"/>
        <v>0.22029172141844131</v>
      </c>
      <c r="M25" s="4"/>
      <c r="N25" t="s">
        <v>265</v>
      </c>
      <c r="O25" s="5">
        <v>2.7889260959318132</v>
      </c>
      <c r="P25" s="71">
        <v>0.21211804114650012</v>
      </c>
    </row>
    <row r="26" spans="1:16" x14ac:dyDescent="0.25">
      <c r="A26" s="17"/>
      <c r="B26" s="55">
        <v>20</v>
      </c>
      <c r="C26" s="19" t="s">
        <v>268</v>
      </c>
      <c r="D26" s="20">
        <v>51.477730000000001</v>
      </c>
      <c r="E26" s="21">
        <v>57.233215999999999</v>
      </c>
      <c r="F26" s="21">
        <f t="shared" si="0"/>
        <v>13.094453870487822</v>
      </c>
      <c r="G26" s="21">
        <v>4.2616668604878214</v>
      </c>
      <c r="H26" s="21">
        <v>4.2460537399999998</v>
      </c>
      <c r="I26" s="21">
        <v>4.5867332700000008</v>
      </c>
      <c r="J26" s="22">
        <f t="shared" si="1"/>
        <v>7.4461425695313388E-2</v>
      </c>
      <c r="K26" s="22">
        <f t="shared" si="2"/>
        <v>0.14865005315248792</v>
      </c>
      <c r="L26" s="23">
        <f t="shared" si="3"/>
        <v>0.22879115984829199</v>
      </c>
      <c r="M26" s="4"/>
      <c r="N26" t="s">
        <v>252</v>
      </c>
      <c r="O26" s="5">
        <v>12.660803854270139</v>
      </c>
      <c r="P26" s="71">
        <v>0.18464952062529824</v>
      </c>
    </row>
    <row r="27" spans="1:16" x14ac:dyDescent="0.25">
      <c r="A27" s="17"/>
      <c r="B27" s="55">
        <v>21</v>
      </c>
      <c r="C27" s="19" t="s">
        <v>269</v>
      </c>
      <c r="D27" s="20">
        <v>35.935415999999996</v>
      </c>
      <c r="E27" s="21">
        <v>42.079303999999993</v>
      </c>
      <c r="F27" s="21">
        <f t="shared" si="0"/>
        <v>10.678502184311469</v>
      </c>
      <c r="G27" s="21">
        <v>3.3110710543114692</v>
      </c>
      <c r="H27" s="21">
        <v>3.8527558500000003</v>
      </c>
      <c r="I27" s="21">
        <v>3.5146752799999996</v>
      </c>
      <c r="J27" s="22">
        <f t="shared" si="1"/>
        <v>7.8686450096975696E-2</v>
      </c>
      <c r="K27" s="22">
        <f t="shared" si="2"/>
        <v>0.17024585065169973</v>
      </c>
      <c r="L27" s="23">
        <f t="shared" si="3"/>
        <v>0.2537708842406583</v>
      </c>
      <c r="M27" s="4"/>
      <c r="N27" t="s">
        <v>263</v>
      </c>
      <c r="O27" s="5">
        <v>92.411694767277922</v>
      </c>
      <c r="P27" s="71">
        <v>0.17963879475849612</v>
      </c>
    </row>
    <row r="28" spans="1:16" x14ac:dyDescent="0.25">
      <c r="A28" s="17"/>
      <c r="B28" s="55">
        <v>22</v>
      </c>
      <c r="C28" s="19" t="s">
        <v>270</v>
      </c>
      <c r="D28" s="20">
        <v>36.159882000000003</v>
      </c>
      <c r="E28" s="21">
        <v>37.778217000000005</v>
      </c>
      <c r="F28" s="21">
        <f t="shared" si="0"/>
        <v>9.6030527409086783</v>
      </c>
      <c r="G28" s="21">
        <v>3.2832723909086781</v>
      </c>
      <c r="H28" s="21">
        <v>3.1642667199999996</v>
      </c>
      <c r="I28" s="21">
        <v>3.1555136300000006</v>
      </c>
      <c r="J28" s="22">
        <f t="shared" si="1"/>
        <v>8.6909141077480642E-2</v>
      </c>
      <c r="K28" s="22">
        <f t="shared" si="2"/>
        <v>0.17066816866737455</v>
      </c>
      <c r="L28" s="23">
        <f t="shared" si="3"/>
        <v>0.25419549950990744</v>
      </c>
      <c r="M28" s="4"/>
      <c r="N28" t="s">
        <v>253</v>
      </c>
      <c r="O28" s="5">
        <v>4.1222214556687859</v>
      </c>
      <c r="P28" s="71">
        <v>0.1199967599607981</v>
      </c>
    </row>
    <row r="29" spans="1:16" x14ac:dyDescent="0.25">
      <c r="A29" s="17"/>
      <c r="B29" s="55">
        <v>23</v>
      </c>
      <c r="C29" s="19" t="s">
        <v>271</v>
      </c>
      <c r="D29" s="20">
        <v>20.439436999999998</v>
      </c>
      <c r="E29" s="21">
        <v>20.649223000000006</v>
      </c>
      <c r="F29" s="21">
        <f t="shared" si="0"/>
        <v>4.8499246702859828</v>
      </c>
      <c r="G29" s="21">
        <v>1.5463356502859824</v>
      </c>
      <c r="H29" s="21">
        <v>1.6902172500000003</v>
      </c>
      <c r="I29" s="21">
        <v>1.6133717699999999</v>
      </c>
      <c r="J29" s="22">
        <f t="shared" si="1"/>
        <v>7.4885900078951254E-2</v>
      </c>
      <c r="K29" s="22">
        <f t="shared" si="2"/>
        <v>0.15673969428709167</v>
      </c>
      <c r="L29" s="23">
        <f t="shared" si="3"/>
        <v>0.2348720177164042</v>
      </c>
      <c r="M29" s="4"/>
      <c r="N29" t="s">
        <v>260</v>
      </c>
      <c r="O29" s="5">
        <v>4.8291247959026791</v>
      </c>
      <c r="P29" s="71">
        <v>0.11873255220944481</v>
      </c>
    </row>
    <row r="30" spans="1:16" x14ac:dyDescent="0.25">
      <c r="A30" s="17"/>
      <c r="B30" s="55">
        <v>24</v>
      </c>
      <c r="C30" s="19" t="s">
        <v>272</v>
      </c>
      <c r="D30" s="20">
        <v>15.879633000000002</v>
      </c>
      <c r="E30" s="21">
        <v>16.954996000000001</v>
      </c>
      <c r="F30" s="21">
        <f t="shared" si="0"/>
        <v>3.9975816648360674</v>
      </c>
      <c r="G30" s="21">
        <v>1.2071087148360675</v>
      </c>
      <c r="H30" s="21">
        <v>1.47413774</v>
      </c>
      <c r="I30" s="21">
        <v>1.3163352099999999</v>
      </c>
      <c r="J30" s="22">
        <f t="shared" si="1"/>
        <v>7.1194868747599074E-2</v>
      </c>
      <c r="K30" s="22">
        <f t="shared" si="2"/>
        <v>0.15813902019416973</v>
      </c>
      <c r="L30" s="23">
        <f t="shared" si="3"/>
        <v>0.2357760311377288</v>
      </c>
      <c r="M30" s="4"/>
      <c r="N30" t="s">
        <v>251</v>
      </c>
      <c r="O30" s="5">
        <v>3.2919122646932562</v>
      </c>
      <c r="P30" s="71">
        <v>0.10846163903127259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28.308981000000003</v>
      </c>
      <c r="E31" s="28">
        <v>31.113356</v>
      </c>
      <c r="F31" s="28">
        <f t="shared" si="0"/>
        <v>7.3160656199634921</v>
      </c>
      <c r="G31" s="28">
        <v>2.2265447099634912</v>
      </c>
      <c r="H31" s="28">
        <v>2.6613473099999996</v>
      </c>
      <c r="I31" s="28">
        <v>2.4281736000000005</v>
      </c>
      <c r="J31" s="29">
        <f t="shared" si="1"/>
        <v>7.1562344800203848E-2</v>
      </c>
      <c r="K31" s="29">
        <f t="shared" si="2"/>
        <v>0.15709947907784333</v>
      </c>
      <c r="L31" s="30">
        <f t="shared" si="3"/>
        <v>0.23514228487481365</v>
      </c>
      <c r="M31" s="4"/>
      <c r="N31" t="s">
        <v>257</v>
      </c>
      <c r="O31" s="5">
        <v>1.6665038179960663</v>
      </c>
      <c r="P31" s="71">
        <v>6.2058497736315499E-2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"/>
  <sheetViews>
    <sheetView topLeftCell="A14" workbookViewId="0">
      <selection activeCell="A24" sqref="A24:D24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86</v>
      </c>
      <c r="B1" s="49" t="s">
        <v>51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1282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1348.2934950000001</v>
      </c>
      <c r="E6" s="14">
        <v>1436.1051669999999</v>
      </c>
      <c r="F6" s="14">
        <v>287.19245975730183</v>
      </c>
      <c r="G6" s="14">
        <v>77.832117317301936</v>
      </c>
      <c r="H6" s="14">
        <v>101.62436919999999</v>
      </c>
      <c r="I6" s="14">
        <v>107.73597324000002</v>
      </c>
      <c r="J6" s="15">
        <v>5.4196669649126013E-2</v>
      </c>
      <c r="K6" s="15">
        <v>0.12496054651219142</v>
      </c>
      <c r="L6" s="16">
        <v>0.1999801033772772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1300.618972</v>
      </c>
      <c r="E7" s="38">
        <f ca="1">SUM(E8:OFFSET(E6,MATCH("PROYECTOS",$A$8:$A$50,0),0))</f>
        <v>1403.589588</v>
      </c>
      <c r="F7" s="38">
        <f ca="1">SUM(F8:OFFSET(F6,MATCH("PROYECTOS",$A$8:$A$50,0),0))</f>
        <v>279.16799814371177</v>
      </c>
      <c r="G7" s="38">
        <f ca="1">SUM(G8:OFFSET(G6,MATCH("PROYECTOS",$A$8:$A$50,0),0))</f>
        <v>75.732006633711762</v>
      </c>
      <c r="H7" s="38">
        <f ca="1">SUM(H8:OFFSET(H6,MATCH("PROYECTOS",$A$8:$A$50,0),0))</f>
        <v>99.352991909999986</v>
      </c>
      <c r="I7" s="38">
        <f ca="1">SUM(I8:OFFSET(I6,MATCH("PROYECTOS",$A$8:$A$50,0),0))</f>
        <v>104.08299959999999</v>
      </c>
      <c r="J7" s="39">
        <f ca="1">IFERROR(G7/E7,0)</f>
        <v>5.3955947864805447E-2</v>
      </c>
      <c r="K7" s="39">
        <f ca="1">IFERROR(SUM(G7,H7)/E7,0)</f>
        <v>0.12474087870172469</v>
      </c>
      <c r="L7" s="40">
        <f ca="1">IFERROR(SUM(G7,H7,I7)/E7,0)</f>
        <v>0.19889574597194273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4.9820600000000006</v>
      </c>
      <c r="E8" s="21">
        <v>5.6820600000000008</v>
      </c>
      <c r="F8" s="21">
        <f t="shared" ref="F8:F14" si="0">SUM(G8,H8,I8)</f>
        <v>0.46552652068895811</v>
      </c>
      <c r="G8" s="21">
        <v>4.3190330688958056E-2</v>
      </c>
      <c r="H8" s="21">
        <v>0.16492558000000002</v>
      </c>
      <c r="I8" s="21">
        <v>0.25741061000000004</v>
      </c>
      <c r="J8" s="22">
        <f t="shared" ref="J8:J15" si="1">IFERROR(G8/E8,0)</f>
        <v>7.6011746952615866E-3</v>
      </c>
      <c r="K8" s="22">
        <f t="shared" ref="K8:K15" si="2">IFERROR(SUM(G8,H8)/E8,0)</f>
        <v>3.6626841442884805E-2</v>
      </c>
      <c r="L8" s="23">
        <f t="shared" ref="L8:L15" si="3">IFERROR(SUM(G8,H8,I8)/E8,0)</f>
        <v>8.1929180735324528E-2</v>
      </c>
      <c r="M8" s="4"/>
    </row>
    <row r="9" spans="1:13" ht="25.5" x14ac:dyDescent="0.25">
      <c r="A9" s="17"/>
      <c r="B9" s="19">
        <v>3000602</v>
      </c>
      <c r="C9" s="19" t="s">
        <v>1284</v>
      </c>
      <c r="D9" s="20">
        <v>223.44221799999997</v>
      </c>
      <c r="E9" s="21">
        <v>224.097624</v>
      </c>
      <c r="F9" s="21">
        <f t="shared" si="0"/>
        <v>36.346568659620232</v>
      </c>
      <c r="G9" s="21">
        <v>1.1265668996202294</v>
      </c>
      <c r="H9" s="21">
        <v>17.401577849999999</v>
      </c>
      <c r="I9" s="21">
        <v>17.81842391</v>
      </c>
      <c r="J9" s="22">
        <f t="shared" si="1"/>
        <v>5.0271255871067577E-3</v>
      </c>
      <c r="K9" s="22">
        <f t="shared" si="2"/>
        <v>8.2678898682211052E-2</v>
      </c>
      <c r="L9" s="23">
        <f t="shared" si="3"/>
        <v>0.16219078101256545</v>
      </c>
      <c r="M9" s="4"/>
    </row>
    <row r="10" spans="1:13" ht="38.25" x14ac:dyDescent="0.25">
      <c r="A10" s="17"/>
      <c r="B10" s="19">
        <v>3000639</v>
      </c>
      <c r="C10" s="19" t="s">
        <v>1285</v>
      </c>
      <c r="D10" s="20">
        <v>700.3693320000001</v>
      </c>
      <c r="E10" s="21">
        <v>749.55285200000014</v>
      </c>
      <c r="F10" s="21">
        <f t="shared" si="0"/>
        <v>159.39456033226813</v>
      </c>
      <c r="G10" s="21">
        <v>49.864674072268144</v>
      </c>
      <c r="H10" s="21">
        <v>53.185443349999986</v>
      </c>
      <c r="I10" s="21">
        <v>56.344442909999991</v>
      </c>
      <c r="J10" s="22">
        <f t="shared" si="1"/>
        <v>6.6525894657349843E-2</v>
      </c>
      <c r="K10" s="22">
        <f t="shared" si="2"/>
        <v>0.13748212303816051</v>
      </c>
      <c r="L10" s="23">
        <f t="shared" si="3"/>
        <v>0.21265286351317639</v>
      </c>
      <c r="M10" s="4"/>
    </row>
    <row r="11" spans="1:13" ht="38.25" x14ac:dyDescent="0.25">
      <c r="A11" s="17"/>
      <c r="B11" s="19">
        <v>3000640</v>
      </c>
      <c r="C11" s="19" t="s">
        <v>1286</v>
      </c>
      <c r="D11" s="20">
        <v>22.746022000000004</v>
      </c>
      <c r="E11" s="21">
        <v>23.457860999999994</v>
      </c>
      <c r="F11" s="21">
        <f t="shared" si="0"/>
        <v>4.9255405456294632</v>
      </c>
      <c r="G11" s="21">
        <v>1.7182839956294629</v>
      </c>
      <c r="H11" s="21">
        <v>1.6262792500000001</v>
      </c>
      <c r="I11" s="21">
        <v>1.5809773</v>
      </c>
      <c r="J11" s="22">
        <f t="shared" si="1"/>
        <v>7.3249815728273923E-2</v>
      </c>
      <c r="K11" s="22">
        <f t="shared" si="2"/>
        <v>0.14257750293726543</v>
      </c>
      <c r="L11" s="23">
        <f t="shared" si="3"/>
        <v>0.20997398465399145</v>
      </c>
      <c r="M11" s="4"/>
    </row>
    <row r="12" spans="1:13" ht="25.5" x14ac:dyDescent="0.25">
      <c r="A12" s="17"/>
      <c r="B12" s="19">
        <v>3000641</v>
      </c>
      <c r="C12" s="19" t="s">
        <v>1287</v>
      </c>
      <c r="D12" s="20">
        <v>98.406721999999988</v>
      </c>
      <c r="E12" s="21">
        <v>111.21747799999997</v>
      </c>
      <c r="F12" s="21">
        <f t="shared" si="0"/>
        <v>14.5377017680278</v>
      </c>
      <c r="G12" s="21">
        <v>3.4375352980277967</v>
      </c>
      <c r="H12" s="21">
        <v>5.3183438600000015</v>
      </c>
      <c r="I12" s="21">
        <v>5.7818226100000008</v>
      </c>
      <c r="J12" s="22">
        <f t="shared" si="1"/>
        <v>3.0908229172646746E-2</v>
      </c>
      <c r="K12" s="22">
        <f t="shared" si="2"/>
        <v>7.8727546384641106E-2</v>
      </c>
      <c r="L12" s="23">
        <f t="shared" si="3"/>
        <v>0.13071418296347093</v>
      </c>
      <c r="M12" s="4"/>
    </row>
    <row r="13" spans="1:13" ht="51" x14ac:dyDescent="0.25">
      <c r="A13" s="17"/>
      <c r="B13" s="19">
        <v>3000642</v>
      </c>
      <c r="C13" s="19" t="s">
        <v>1288</v>
      </c>
      <c r="D13" s="20">
        <v>213.79379600000004</v>
      </c>
      <c r="E13" s="21">
        <v>243.67312600000005</v>
      </c>
      <c r="F13" s="21">
        <f t="shared" si="0"/>
        <v>57.783991927387262</v>
      </c>
      <c r="G13" s="21">
        <v>19.448597367387265</v>
      </c>
      <c r="H13" s="21">
        <v>19.002276869999999</v>
      </c>
      <c r="I13" s="21">
        <v>19.333117689999995</v>
      </c>
      <c r="J13" s="22">
        <f t="shared" si="1"/>
        <v>7.9814289276148004E-2</v>
      </c>
      <c r="K13" s="22">
        <f t="shared" si="2"/>
        <v>0.1577969424391398</v>
      </c>
      <c r="L13" s="23">
        <f t="shared" si="3"/>
        <v>0.23713731947357727</v>
      </c>
      <c r="M13" s="4"/>
    </row>
    <row r="14" spans="1:13" x14ac:dyDescent="0.25">
      <c r="A14" s="17"/>
      <c r="B14" s="19">
        <v>3000660</v>
      </c>
      <c r="C14" s="19" t="s">
        <v>1289</v>
      </c>
      <c r="D14" s="20">
        <v>36.878822</v>
      </c>
      <c r="E14" s="21">
        <v>45.908586999999997</v>
      </c>
      <c r="F14" s="21">
        <f t="shared" si="0"/>
        <v>5.7141083900899057</v>
      </c>
      <c r="G14" s="21">
        <v>9.3158670089906082E-2</v>
      </c>
      <c r="H14" s="21">
        <v>2.6541451499999997</v>
      </c>
      <c r="I14" s="21">
        <v>2.9668045699999999</v>
      </c>
      <c r="J14" s="22">
        <f t="shared" si="1"/>
        <v>2.0292210276457883E-3</v>
      </c>
      <c r="K14" s="22">
        <f t="shared" si="2"/>
        <v>5.9842918277792041E-2</v>
      </c>
      <c r="L14" s="23">
        <f t="shared" si="3"/>
        <v>0.12446709348928352</v>
      </c>
      <c r="M14" s="4"/>
    </row>
    <row r="15" spans="1:13" ht="15.75" thickBot="1" x14ac:dyDescent="0.3">
      <c r="A15" s="41" t="s">
        <v>293</v>
      </c>
      <c r="B15" s="43"/>
      <c r="C15" s="43"/>
      <c r="D15" s="44">
        <f ca="1">OFFSET(D15,-MATCH("PROYECTOS",$A$8:$A$50,0)-1,0)-(OFFSET(D15,-MATCH("PROYECTOS",$A$8:$A$50,0),0))</f>
        <v>47.674523000000136</v>
      </c>
      <c r="E15" s="45">
        <f t="shared" ref="E15:I15" ca="1" si="4">OFFSET(E15,-MATCH("PROYECTOS",$A$8:$A$50,0)-1,0)-(OFFSET(E15,-MATCH("PROYECTOS",$A$8:$A$50,0),0))</f>
        <v>32.515578999999889</v>
      </c>
      <c r="F15" s="45">
        <f t="shared" ca="1" si="4"/>
        <v>8.0244616135900628</v>
      </c>
      <c r="G15" s="45">
        <f t="shared" ca="1" si="4"/>
        <v>2.1001106835901737</v>
      </c>
      <c r="H15" s="45">
        <f t="shared" ca="1" si="4"/>
        <v>2.2713772900000038</v>
      </c>
      <c r="I15" s="45">
        <f t="shared" ca="1" si="4"/>
        <v>3.6529736400000274</v>
      </c>
      <c r="J15" s="46">
        <f t="shared" ca="1" si="1"/>
        <v>6.4587829839664879E-2</v>
      </c>
      <c r="K15" s="46">
        <f t="shared" ca="1" si="2"/>
        <v>0.13444287655434931</v>
      </c>
      <c r="L15" s="47">
        <f t="shared" ca="1" si="3"/>
        <v>0.24678821230863618</v>
      </c>
      <c r="M15" s="4"/>
    </row>
    <row r="16" spans="1:13" ht="15.75" thickBot="1" x14ac:dyDescent="0.3"/>
    <row r="17" spans="1:4" ht="15.75" thickBot="1" x14ac:dyDescent="0.3">
      <c r="A17" s="87" t="s">
        <v>315</v>
      </c>
      <c r="B17" s="88"/>
      <c r="C17" s="88"/>
      <c r="D17" s="89"/>
    </row>
    <row r="18" spans="1:4" ht="15.75" thickBot="1" x14ac:dyDescent="0.3">
      <c r="A18" s="1" t="s">
        <v>1311</v>
      </c>
    </row>
    <row r="19" spans="1:4" ht="45" customHeight="1" x14ac:dyDescent="0.25">
      <c r="A19" s="80" t="s">
        <v>317</v>
      </c>
      <c r="B19" s="81"/>
      <c r="C19" s="81"/>
      <c r="D19" s="92" t="s">
        <v>318</v>
      </c>
    </row>
    <row r="20" spans="1:4" ht="15.75" thickBot="1" x14ac:dyDescent="0.3">
      <c r="A20" s="90"/>
      <c r="B20" s="91"/>
      <c r="C20" s="91"/>
      <c r="D20" s="93"/>
    </row>
    <row r="21" spans="1:4" x14ac:dyDescent="0.25">
      <c r="A21" s="17"/>
      <c r="B21" s="19">
        <v>3000001</v>
      </c>
      <c r="C21" s="19" t="s">
        <v>275</v>
      </c>
      <c r="D21" s="23">
        <v>8.1929180735324528E-2</v>
      </c>
    </row>
    <row r="22" spans="1:4" ht="25.5" x14ac:dyDescent="0.25">
      <c r="A22" s="17"/>
      <c r="B22" s="19">
        <v>3000602</v>
      </c>
      <c r="C22" s="19" t="s">
        <v>1284</v>
      </c>
      <c r="D22" s="23">
        <v>0.16219078101256545</v>
      </c>
    </row>
    <row r="23" spans="1:4" ht="25.5" x14ac:dyDescent="0.25">
      <c r="A23" s="17"/>
      <c r="B23" s="19">
        <v>3000641</v>
      </c>
      <c r="C23" s="19" t="s">
        <v>1287</v>
      </c>
      <c r="D23" s="23">
        <v>0.13071418296347093</v>
      </c>
    </row>
    <row r="24" spans="1:4" ht="15.75" thickBot="1" x14ac:dyDescent="0.3">
      <c r="A24" s="24"/>
      <c r="B24" s="26">
        <v>3000660</v>
      </c>
      <c r="C24" s="26" t="s">
        <v>1289</v>
      </c>
      <c r="D24" s="30">
        <v>0.12446709348928352</v>
      </c>
    </row>
  </sheetData>
  <mergeCells count="10">
    <mergeCell ref="A17:D17"/>
    <mergeCell ref="A19:C20"/>
    <mergeCell ref="D19:D20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"/>
  <sheetViews>
    <sheetView workbookViewId="0">
      <selection activeCell="H8" sqref="H8:H2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86</v>
      </c>
      <c r="B1" s="49" t="s">
        <v>51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1283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1348.2934950000001</v>
      </c>
      <c r="I6" s="14">
        <v>1436.1051669999999</v>
      </c>
      <c r="J6" s="14">
        <v>287.19245975730183</v>
      </c>
      <c r="K6" s="14">
        <v>77.832117317301936</v>
      </c>
      <c r="L6" s="14">
        <v>101.62436919999999</v>
      </c>
      <c r="M6" s="14">
        <v>107.73597324000002</v>
      </c>
      <c r="N6" s="15">
        <v>5.4196669649126013E-2</v>
      </c>
      <c r="O6" s="15">
        <v>0.12496054651219142</v>
      </c>
      <c r="P6" s="16">
        <v>0.1999801033772772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SUM(H8:OFFSET(H6,MATCH("PROYECTOS",$A$8:$A$26,0),0))</f>
        <v>1300.618972</v>
      </c>
      <c r="I7" s="38">
        <f ca="1">SUM(I8:OFFSET(I6,MATCH("PROYECTOS",$A$8:$A$26,0),0))</f>
        <v>1403.589588</v>
      </c>
      <c r="J7" s="38">
        <f ca="1">SUM(J8:OFFSET(J6,MATCH("PROYECTOS",$A$8:$A$26,0),0))</f>
        <v>279.16799814371177</v>
      </c>
      <c r="K7" s="38">
        <f ca="1">SUM(K8:OFFSET(K6,MATCH("PROYECTOS",$A$8:$A$26,0),0))</f>
        <v>75.732006633711762</v>
      </c>
      <c r="L7" s="38">
        <f ca="1">SUM(L8:OFFSET(L6,MATCH("PROYECTOS",$A$8:$A$26,0),0))</f>
        <v>99.35299191</v>
      </c>
      <c r="M7" s="38">
        <f ca="1">SUM(M8:OFFSET(M6,MATCH("PROYECTOS",$A$8:$A$26,0),0))</f>
        <v>104.08299960000002</v>
      </c>
      <c r="N7" s="39">
        <f ca="1">IFERROR(K7/I7,0)</f>
        <v>5.3955947864805447E-2</v>
      </c>
      <c r="O7" s="39">
        <f ca="1">IFERROR(SUM(K7,L7)/I7,0)</f>
        <v>0.12474087870172472</v>
      </c>
      <c r="P7" s="40">
        <f ca="1">IFERROR(SUM(K7,L7,M7)/I7,0)</f>
        <v>0.19889574597194273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2.3851360000000001</v>
      </c>
      <c r="I8" s="21">
        <v>3.0851360000000008</v>
      </c>
      <c r="J8" s="21">
        <f t="shared" ref="J8:J25" si="0">SUM(K8,L8,M8)</f>
        <v>0.33414915056867123</v>
      </c>
      <c r="K8" s="21">
        <v>3.6258330568671227E-2</v>
      </c>
      <c r="L8" s="21">
        <v>0.10223359999999999</v>
      </c>
      <c r="M8" s="21">
        <v>0.19565722000000005</v>
      </c>
      <c r="N8" s="22">
        <f t="shared" ref="N8:N26" si="1">IFERROR(K8/I8,0)</f>
        <v>1.1752587428454116E-2</v>
      </c>
      <c r="O8" s="22">
        <f t="shared" ref="O8:O26" si="2">IFERROR(SUM(K8,L8)/I8,0)</f>
        <v>4.4890056894954122E-2</v>
      </c>
      <c r="P8" s="23">
        <f t="shared" ref="P8:P26" si="3">IFERROR(SUM(K8,L8,M8)/I8,0)</f>
        <v>0.10830937455226322</v>
      </c>
      <c r="Q8" s="70">
        <v>0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5001196</v>
      </c>
      <c r="C9" s="19" t="s">
        <v>1290</v>
      </c>
      <c r="D9" s="68">
        <v>3000639</v>
      </c>
      <c r="E9" s="19" t="s">
        <v>1285</v>
      </c>
      <c r="F9" s="69">
        <v>107</v>
      </c>
      <c r="G9" s="19" t="s">
        <v>1305</v>
      </c>
      <c r="H9" s="20">
        <v>118.33971400000001</v>
      </c>
      <c r="I9" s="21">
        <v>144.82116499999995</v>
      </c>
      <c r="J9" s="21">
        <f t="shared" si="0"/>
        <v>26.295406915215068</v>
      </c>
      <c r="K9" s="21">
        <v>7.9508802052150713</v>
      </c>
      <c r="L9" s="21">
        <v>9.9104229099999976</v>
      </c>
      <c r="M9" s="21">
        <v>8.4341038000000008</v>
      </c>
      <c r="N9" s="22">
        <f t="shared" si="1"/>
        <v>5.4901368907059087E-2</v>
      </c>
      <c r="O9" s="22">
        <f t="shared" si="2"/>
        <v>0.12333351354558621</v>
      </c>
      <c r="P9" s="23">
        <f t="shared" si="3"/>
        <v>0.18157157425998524</v>
      </c>
      <c r="Q9" s="70">
        <v>0</v>
      </c>
      <c r="R9" s="21">
        <v>0</v>
      </c>
      <c r="S9" s="23">
        <f t="shared" ref="S9:S25" si="4">IFERROR(R9/Q9,0)</f>
        <v>0</v>
      </c>
    </row>
    <row r="10" spans="1:19" ht="25.5" x14ac:dyDescent="0.25">
      <c r="A10" s="17"/>
      <c r="B10" s="19">
        <v>5001763</v>
      </c>
      <c r="C10" s="19" t="s">
        <v>1291</v>
      </c>
      <c r="D10" s="68">
        <v>3000641</v>
      </c>
      <c r="E10" s="19" t="s">
        <v>1287</v>
      </c>
      <c r="F10" s="69">
        <v>60</v>
      </c>
      <c r="G10" s="19" t="s">
        <v>309</v>
      </c>
      <c r="H10" s="20">
        <v>1.749968</v>
      </c>
      <c r="I10" s="21">
        <v>1.749968</v>
      </c>
      <c r="J10" s="21">
        <f t="shared" si="0"/>
        <v>0.35869822679562091</v>
      </c>
      <c r="K10" s="21">
        <v>0.11721615679562092</v>
      </c>
      <c r="L10" s="21">
        <v>0.12157884999999999</v>
      </c>
      <c r="M10" s="21">
        <v>0.11990322</v>
      </c>
      <c r="N10" s="22">
        <f t="shared" si="1"/>
        <v>6.6981885837695848E-2</v>
      </c>
      <c r="O10" s="22">
        <f t="shared" si="2"/>
        <v>0.13645678480727699</v>
      </c>
      <c r="P10" s="23">
        <f t="shared" si="3"/>
        <v>0.20497416341077146</v>
      </c>
      <c r="Q10" s="70">
        <v>0</v>
      </c>
      <c r="R10" s="21">
        <v>0</v>
      </c>
      <c r="S10" s="23">
        <f t="shared" si="4"/>
        <v>0</v>
      </c>
    </row>
    <row r="11" spans="1:19" ht="51" x14ac:dyDescent="0.25">
      <c r="A11" s="17"/>
      <c r="B11" s="19">
        <v>5001766</v>
      </c>
      <c r="C11" s="19" t="s">
        <v>1292</v>
      </c>
      <c r="D11" s="68">
        <v>3000642</v>
      </c>
      <c r="E11" s="19" t="s">
        <v>1288</v>
      </c>
      <c r="F11" s="69">
        <v>105</v>
      </c>
      <c r="G11" s="19" t="s">
        <v>662</v>
      </c>
      <c r="H11" s="20">
        <v>21.598520000000001</v>
      </c>
      <c r="I11" s="21">
        <v>37.809163000000005</v>
      </c>
      <c r="J11" s="21">
        <f t="shared" si="0"/>
        <v>7.5787318573583988</v>
      </c>
      <c r="K11" s="21">
        <v>2.4321275573583989</v>
      </c>
      <c r="L11" s="21">
        <v>2.4925182799999996</v>
      </c>
      <c r="M11" s="21">
        <v>2.6540860200000007</v>
      </c>
      <c r="N11" s="22">
        <f t="shared" si="1"/>
        <v>6.4326405674687864E-2</v>
      </c>
      <c r="O11" s="22">
        <f t="shared" si="2"/>
        <v>0.1302500623290285</v>
      </c>
      <c r="P11" s="23">
        <f t="shared" si="3"/>
        <v>0.20044696195359835</v>
      </c>
      <c r="Q11" s="70">
        <v>180</v>
      </c>
      <c r="R11" s="21">
        <v>0</v>
      </c>
      <c r="S11" s="23">
        <f t="shared" si="4"/>
        <v>0</v>
      </c>
    </row>
    <row r="12" spans="1:19" ht="51" x14ac:dyDescent="0.25">
      <c r="A12" s="17"/>
      <c r="B12" s="19">
        <v>5001767</v>
      </c>
      <c r="C12" s="19" t="s">
        <v>1293</v>
      </c>
      <c r="D12" s="68">
        <v>3000642</v>
      </c>
      <c r="E12" s="19" t="s">
        <v>1288</v>
      </c>
      <c r="F12" s="69">
        <v>105</v>
      </c>
      <c r="G12" s="19" t="s">
        <v>662</v>
      </c>
      <c r="H12" s="20">
        <v>22.047314999999994</v>
      </c>
      <c r="I12" s="21">
        <v>35.163541000000002</v>
      </c>
      <c r="J12" s="21">
        <f t="shared" si="0"/>
        <v>6.864135386149214</v>
      </c>
      <c r="K12" s="21">
        <v>2.2653828161492129</v>
      </c>
      <c r="L12" s="21">
        <v>2.2097641600000002</v>
      </c>
      <c r="M12" s="21">
        <v>2.3889884100000005</v>
      </c>
      <c r="N12" s="22">
        <f t="shared" si="1"/>
        <v>6.4424194825805872E-2</v>
      </c>
      <c r="O12" s="22">
        <f t="shared" si="2"/>
        <v>0.12726667590585411</v>
      </c>
      <c r="P12" s="23">
        <f t="shared" si="3"/>
        <v>0.19520603417469287</v>
      </c>
      <c r="Q12" s="70">
        <v>31</v>
      </c>
      <c r="R12" s="21">
        <v>0</v>
      </c>
      <c r="S12" s="23">
        <f t="shared" si="4"/>
        <v>0</v>
      </c>
    </row>
    <row r="13" spans="1:19" ht="51" x14ac:dyDescent="0.25">
      <c r="A13" s="17"/>
      <c r="B13" s="19">
        <v>5002360</v>
      </c>
      <c r="C13" s="19" t="s">
        <v>1095</v>
      </c>
      <c r="D13" s="68">
        <v>3000642</v>
      </c>
      <c r="E13" s="19" t="s">
        <v>1288</v>
      </c>
      <c r="F13" s="69">
        <v>105</v>
      </c>
      <c r="G13" s="19" t="s">
        <v>662</v>
      </c>
      <c r="H13" s="20">
        <v>153.44439400000005</v>
      </c>
      <c r="I13" s="21">
        <v>143.90937099999999</v>
      </c>
      <c r="J13" s="21">
        <f t="shared" si="0"/>
        <v>37.491390785653692</v>
      </c>
      <c r="K13" s="21">
        <v>12.97741913565369</v>
      </c>
      <c r="L13" s="21">
        <v>12.3213252</v>
      </c>
      <c r="M13" s="21">
        <v>12.192646450000003</v>
      </c>
      <c r="N13" s="22">
        <f t="shared" si="1"/>
        <v>9.0177721196861405E-2</v>
      </c>
      <c r="O13" s="22">
        <f t="shared" si="2"/>
        <v>0.1757963651696712</v>
      </c>
      <c r="P13" s="23">
        <f t="shared" si="3"/>
        <v>0.26052084395291875</v>
      </c>
      <c r="Q13" s="70">
        <v>18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5003033</v>
      </c>
      <c r="C14" s="19" t="s">
        <v>1294</v>
      </c>
      <c r="D14" s="68">
        <v>3000641</v>
      </c>
      <c r="E14" s="19" t="s">
        <v>1287</v>
      </c>
      <c r="F14" s="69">
        <v>457</v>
      </c>
      <c r="G14" s="19" t="s">
        <v>1306</v>
      </c>
      <c r="H14" s="20">
        <v>96.508044999999981</v>
      </c>
      <c r="I14" s="21">
        <v>109.31880099999999</v>
      </c>
      <c r="J14" s="21">
        <f t="shared" si="0"/>
        <v>14.163650351277951</v>
      </c>
      <c r="K14" s="21">
        <v>3.3182191412779503</v>
      </c>
      <c r="L14" s="21">
        <v>5.1902978099999997</v>
      </c>
      <c r="M14" s="21">
        <v>5.6551334000000004</v>
      </c>
      <c r="N14" s="22">
        <f t="shared" si="1"/>
        <v>3.0353599846726736E-2</v>
      </c>
      <c r="O14" s="22">
        <f t="shared" si="2"/>
        <v>7.7832146652230039E-2</v>
      </c>
      <c r="P14" s="23">
        <f t="shared" si="3"/>
        <v>0.12956280366885795</v>
      </c>
      <c r="Q14" s="70">
        <v>0</v>
      </c>
      <c r="R14" s="21">
        <v>0</v>
      </c>
      <c r="S14" s="23">
        <f t="shared" si="4"/>
        <v>0</v>
      </c>
    </row>
    <row r="15" spans="1:19" ht="25.5" x14ac:dyDescent="0.25">
      <c r="A15" s="17"/>
      <c r="B15" s="19">
        <v>5003034</v>
      </c>
      <c r="C15" s="19" t="s">
        <v>1295</v>
      </c>
      <c r="D15" s="68">
        <v>3000641</v>
      </c>
      <c r="E15" s="19" t="s">
        <v>1287</v>
      </c>
      <c r="F15" s="69">
        <v>599</v>
      </c>
      <c r="G15" s="19" t="s">
        <v>1307</v>
      </c>
      <c r="H15" s="20">
        <v>0.14870899999999998</v>
      </c>
      <c r="I15" s="21">
        <v>0.14870899999999998</v>
      </c>
      <c r="J15" s="21">
        <f t="shared" si="0"/>
        <v>1.5353189954225495E-2</v>
      </c>
      <c r="K15" s="21">
        <v>2.0999999542254955E-3</v>
      </c>
      <c r="L15" s="21">
        <v>6.4672000000000002E-3</v>
      </c>
      <c r="M15" s="21">
        <v>6.7859900000000004E-3</v>
      </c>
      <c r="N15" s="22">
        <f t="shared" si="1"/>
        <v>1.4121539074470918E-2</v>
      </c>
      <c r="O15" s="22">
        <f t="shared" si="2"/>
        <v>5.7610500737853766E-2</v>
      </c>
      <c r="P15" s="23">
        <f t="shared" si="3"/>
        <v>0.10324317932489289</v>
      </c>
      <c r="Q15" s="70">
        <v>0</v>
      </c>
      <c r="R15" s="21">
        <v>0</v>
      </c>
      <c r="S15" s="23">
        <f t="shared" si="4"/>
        <v>0</v>
      </c>
    </row>
    <row r="16" spans="1:19" ht="25.5" x14ac:dyDescent="0.25">
      <c r="A16" s="17"/>
      <c r="B16" s="19">
        <v>5004393</v>
      </c>
      <c r="C16" s="19" t="s">
        <v>1296</v>
      </c>
      <c r="D16" s="68">
        <v>3000001</v>
      </c>
      <c r="E16" s="19" t="s">
        <v>275</v>
      </c>
      <c r="F16" s="69">
        <v>86</v>
      </c>
      <c r="G16" s="19" t="s">
        <v>500</v>
      </c>
      <c r="H16" s="20">
        <v>1.667203</v>
      </c>
      <c r="I16" s="21">
        <v>1.667203</v>
      </c>
      <c r="J16" s="21">
        <f t="shared" si="0"/>
        <v>8.2382199985550533E-2</v>
      </c>
      <c r="K16" s="21">
        <v>8.5999998555053025E-4</v>
      </c>
      <c r="L16" s="21">
        <v>6.4595280000000005E-2</v>
      </c>
      <c r="M16" s="21">
        <v>1.6926919999999998E-2</v>
      </c>
      <c r="N16" s="22">
        <f t="shared" si="1"/>
        <v>5.1583399595042136E-4</v>
      </c>
      <c r="O16" s="22">
        <f t="shared" si="2"/>
        <v>3.9260533951504729E-2</v>
      </c>
      <c r="P16" s="23">
        <f t="shared" si="3"/>
        <v>4.941341875317555E-2</v>
      </c>
      <c r="Q16" s="70">
        <v>0</v>
      </c>
      <c r="R16" s="21">
        <v>0</v>
      </c>
      <c r="S16" s="23">
        <f t="shared" si="4"/>
        <v>0</v>
      </c>
    </row>
    <row r="17" spans="1:19" ht="63.75" x14ac:dyDescent="0.25">
      <c r="A17" s="17"/>
      <c r="B17" s="19">
        <v>5004394</v>
      </c>
      <c r="C17" s="19" t="s">
        <v>1297</v>
      </c>
      <c r="D17" s="68">
        <v>3000001</v>
      </c>
      <c r="E17" s="19" t="s">
        <v>275</v>
      </c>
      <c r="F17" s="69">
        <v>86</v>
      </c>
      <c r="G17" s="19" t="s">
        <v>500</v>
      </c>
      <c r="H17" s="20">
        <v>0.92972100000000002</v>
      </c>
      <c r="I17" s="21">
        <v>0.92972100000000013</v>
      </c>
      <c r="J17" s="21">
        <f t="shared" si="0"/>
        <v>4.8995170134736296E-2</v>
      </c>
      <c r="K17" s="21">
        <v>6.0720001347362995E-3</v>
      </c>
      <c r="L17" s="21">
        <v>-1.9032999999999999E-3</v>
      </c>
      <c r="M17" s="21">
        <v>4.482647E-2</v>
      </c>
      <c r="N17" s="22">
        <f t="shared" si="1"/>
        <v>6.5309917004523921E-3</v>
      </c>
      <c r="O17" s="22">
        <f t="shared" si="2"/>
        <v>4.4838184086799142E-3</v>
      </c>
      <c r="P17" s="23">
        <f t="shared" si="3"/>
        <v>5.2698788275984183E-2</v>
      </c>
      <c r="Q17" s="70">
        <v>0</v>
      </c>
      <c r="R17" s="21">
        <v>0</v>
      </c>
      <c r="S17" s="23">
        <f t="shared" si="4"/>
        <v>0</v>
      </c>
    </row>
    <row r="18" spans="1:19" ht="25.5" x14ac:dyDescent="0.25">
      <c r="A18" s="17"/>
      <c r="B18" s="19">
        <v>5004395</v>
      </c>
      <c r="C18" s="19" t="s">
        <v>1298</v>
      </c>
      <c r="D18" s="68">
        <v>3000660</v>
      </c>
      <c r="E18" s="19" t="s">
        <v>1289</v>
      </c>
      <c r="F18" s="69">
        <v>598</v>
      </c>
      <c r="G18" s="19" t="s">
        <v>1308</v>
      </c>
      <c r="H18" s="20">
        <v>36.836821999999998</v>
      </c>
      <c r="I18" s="21">
        <v>45.866586999999996</v>
      </c>
      <c r="J18" s="21">
        <f t="shared" si="0"/>
        <v>5.7141083900899057</v>
      </c>
      <c r="K18" s="21">
        <v>9.3158670089906082E-2</v>
      </c>
      <c r="L18" s="21">
        <v>2.6541451499999997</v>
      </c>
      <c r="M18" s="21">
        <v>2.9668045699999999</v>
      </c>
      <c r="N18" s="22">
        <f t="shared" si="1"/>
        <v>2.0310791838491511E-3</v>
      </c>
      <c r="O18" s="22">
        <f t="shared" si="2"/>
        <v>5.9897716394069309E-2</v>
      </c>
      <c r="P18" s="23">
        <f t="shared" si="3"/>
        <v>0.12458106791529761</v>
      </c>
      <c r="Q18" s="70">
        <v>0</v>
      </c>
      <c r="R18" s="21">
        <v>0</v>
      </c>
      <c r="S18" s="23">
        <f t="shared" si="4"/>
        <v>0</v>
      </c>
    </row>
    <row r="19" spans="1:19" ht="25.5" x14ac:dyDescent="0.25">
      <c r="A19" s="17"/>
      <c r="B19" s="19">
        <v>5004396</v>
      </c>
      <c r="C19" s="19" t="s">
        <v>1299</v>
      </c>
      <c r="D19" s="68">
        <v>3000602</v>
      </c>
      <c r="E19" s="19" t="s">
        <v>1284</v>
      </c>
      <c r="F19" s="69">
        <v>60</v>
      </c>
      <c r="G19" s="19" t="s">
        <v>309</v>
      </c>
      <c r="H19" s="20">
        <v>29.728200999999999</v>
      </c>
      <c r="I19" s="21">
        <v>29.763401000000009</v>
      </c>
      <c r="J19" s="21">
        <f t="shared" si="0"/>
        <v>4.606103061710261</v>
      </c>
      <c r="K19" s="21">
        <v>0.34081750171026215</v>
      </c>
      <c r="L19" s="21">
        <v>2.1136192499999997</v>
      </c>
      <c r="M19" s="21">
        <v>2.1516663099999995</v>
      </c>
      <c r="N19" s="22">
        <f t="shared" si="1"/>
        <v>1.1450892379881656E-2</v>
      </c>
      <c r="O19" s="22">
        <f t="shared" si="2"/>
        <v>8.2464929048607763E-2</v>
      </c>
      <c r="P19" s="23">
        <f t="shared" si="3"/>
        <v>0.1547572826677388</v>
      </c>
      <c r="Q19" s="70">
        <v>1039</v>
      </c>
      <c r="R19" s="21">
        <v>0</v>
      </c>
      <c r="S19" s="23">
        <f t="shared" si="4"/>
        <v>0</v>
      </c>
    </row>
    <row r="20" spans="1:19" ht="25.5" x14ac:dyDescent="0.25">
      <c r="A20" s="17"/>
      <c r="B20" s="19">
        <v>5004397</v>
      </c>
      <c r="C20" s="19" t="s">
        <v>1300</v>
      </c>
      <c r="D20" s="68">
        <v>3000602</v>
      </c>
      <c r="E20" s="19" t="s">
        <v>1284</v>
      </c>
      <c r="F20" s="69">
        <v>60</v>
      </c>
      <c r="G20" s="19" t="s">
        <v>309</v>
      </c>
      <c r="H20" s="20">
        <v>193.71401699999998</v>
      </c>
      <c r="I20" s="21">
        <v>194.33422299999998</v>
      </c>
      <c r="J20" s="21">
        <f t="shared" si="0"/>
        <v>31.740465597909967</v>
      </c>
      <c r="K20" s="21">
        <v>0.78574939790996723</v>
      </c>
      <c r="L20" s="21">
        <v>15.2879586</v>
      </c>
      <c r="M20" s="21">
        <v>15.666757599999999</v>
      </c>
      <c r="N20" s="22">
        <f t="shared" si="1"/>
        <v>4.043288854531645E-3</v>
      </c>
      <c r="O20" s="22">
        <f t="shared" si="2"/>
        <v>8.2711669358978362E-2</v>
      </c>
      <c r="P20" s="23">
        <f t="shared" si="3"/>
        <v>0.16332926392439878</v>
      </c>
      <c r="Q20" s="70">
        <v>500</v>
      </c>
      <c r="R20" s="21">
        <v>0</v>
      </c>
      <c r="S20" s="23">
        <f t="shared" si="4"/>
        <v>0</v>
      </c>
    </row>
    <row r="21" spans="1:19" ht="38.25" x14ac:dyDescent="0.25">
      <c r="A21" s="17"/>
      <c r="B21" s="19">
        <v>5004402</v>
      </c>
      <c r="C21" s="19" t="s">
        <v>1301</v>
      </c>
      <c r="D21" s="68">
        <v>3000639</v>
      </c>
      <c r="E21" s="19" t="s">
        <v>1285</v>
      </c>
      <c r="F21" s="69">
        <v>173</v>
      </c>
      <c r="G21" s="19" t="s">
        <v>1309</v>
      </c>
      <c r="H21" s="20">
        <v>141.38562299999998</v>
      </c>
      <c r="I21" s="21">
        <v>161.29189399999998</v>
      </c>
      <c r="J21" s="21">
        <f t="shared" si="0"/>
        <v>42.455495288501112</v>
      </c>
      <c r="K21" s="21">
        <v>12.777817208501119</v>
      </c>
      <c r="L21" s="21">
        <v>14.302863289999999</v>
      </c>
      <c r="M21" s="21">
        <v>15.374814789999999</v>
      </c>
      <c r="N21" s="22">
        <f t="shared" si="1"/>
        <v>7.9221694851578345E-2</v>
      </c>
      <c r="O21" s="22">
        <f t="shared" si="2"/>
        <v>0.16789858328838969</v>
      </c>
      <c r="P21" s="23">
        <f t="shared" si="3"/>
        <v>0.26322150627421559</v>
      </c>
      <c r="Q21" s="70">
        <v>0</v>
      </c>
      <c r="R21" s="21">
        <v>0</v>
      </c>
      <c r="S21" s="23">
        <f t="shared" si="4"/>
        <v>0</v>
      </c>
    </row>
    <row r="22" spans="1:19" ht="51" x14ac:dyDescent="0.25">
      <c r="A22" s="17"/>
      <c r="B22" s="19">
        <v>5004404</v>
      </c>
      <c r="C22" s="19" t="s">
        <v>1302</v>
      </c>
      <c r="D22" s="68">
        <v>3000642</v>
      </c>
      <c r="E22" s="19" t="s">
        <v>1288</v>
      </c>
      <c r="F22" s="69">
        <v>105</v>
      </c>
      <c r="G22" s="19" t="s">
        <v>662</v>
      </c>
      <c r="H22" s="20">
        <v>16.703567000000003</v>
      </c>
      <c r="I22" s="21">
        <v>26.791050999999992</v>
      </c>
      <c r="J22" s="21">
        <f t="shared" si="0"/>
        <v>5.8497338982259635</v>
      </c>
      <c r="K22" s="21">
        <v>1.7736678582259628</v>
      </c>
      <c r="L22" s="21">
        <v>1.9786692300000006</v>
      </c>
      <c r="M22" s="21">
        <v>2.0973968100000002</v>
      </c>
      <c r="N22" s="22">
        <f t="shared" si="1"/>
        <v>6.620374311653407E-2</v>
      </c>
      <c r="O22" s="22">
        <f t="shared" si="2"/>
        <v>0.14005934624311545</v>
      </c>
      <c r="P22" s="23">
        <f t="shared" si="3"/>
        <v>0.21834656274686517</v>
      </c>
      <c r="Q22" s="70">
        <v>43</v>
      </c>
      <c r="R22" s="21">
        <v>0</v>
      </c>
      <c r="S22" s="23">
        <f t="shared" si="4"/>
        <v>0</v>
      </c>
    </row>
    <row r="23" spans="1:19" ht="25.5" x14ac:dyDescent="0.25">
      <c r="A23" s="17"/>
      <c r="B23" s="19">
        <v>5004971</v>
      </c>
      <c r="C23" s="19" t="s">
        <v>1303</v>
      </c>
      <c r="D23" s="68">
        <v>3000660</v>
      </c>
      <c r="E23" s="19" t="s">
        <v>1289</v>
      </c>
      <c r="F23" s="69">
        <v>598</v>
      </c>
      <c r="G23" s="19" t="s">
        <v>1308</v>
      </c>
      <c r="H23" s="20">
        <v>4.1999999999999996E-2</v>
      </c>
      <c r="I23" s="21">
        <v>4.1999999999999996E-2</v>
      </c>
      <c r="J23" s="21">
        <f t="shared" si="0"/>
        <v>0</v>
      </c>
      <c r="K23" s="21">
        <v>0</v>
      </c>
      <c r="L23" s="21">
        <v>0</v>
      </c>
      <c r="M23" s="21">
        <v>0</v>
      </c>
      <c r="N23" s="22">
        <f t="shared" si="1"/>
        <v>0</v>
      </c>
      <c r="O23" s="22">
        <f t="shared" si="2"/>
        <v>0</v>
      </c>
      <c r="P23" s="23">
        <f t="shared" si="3"/>
        <v>0</v>
      </c>
      <c r="Q23" s="70">
        <v>0</v>
      </c>
      <c r="R23" s="21">
        <v>0</v>
      </c>
      <c r="S23" s="23">
        <f t="shared" si="4"/>
        <v>0</v>
      </c>
    </row>
    <row r="24" spans="1:19" ht="51" x14ac:dyDescent="0.25">
      <c r="A24" s="17"/>
      <c r="B24" s="19">
        <v>5004972</v>
      </c>
      <c r="C24" s="19" t="s">
        <v>1304</v>
      </c>
      <c r="D24" s="68">
        <v>3000639</v>
      </c>
      <c r="E24" s="19" t="s">
        <v>1285</v>
      </c>
      <c r="F24" s="69">
        <v>173</v>
      </c>
      <c r="G24" s="19" t="s">
        <v>1309</v>
      </c>
      <c r="H24" s="20">
        <v>440.64399500000002</v>
      </c>
      <c r="I24" s="21">
        <v>443.43979300000001</v>
      </c>
      <c r="J24" s="21">
        <f t="shared" si="0"/>
        <v>90.643658128551962</v>
      </c>
      <c r="K24" s="21">
        <v>29.135976658551954</v>
      </c>
      <c r="L24" s="21">
        <v>28.972157150000008</v>
      </c>
      <c r="M24" s="21">
        <v>32.53552432</v>
      </c>
      <c r="N24" s="22">
        <f t="shared" si="1"/>
        <v>6.5704470186219735E-2</v>
      </c>
      <c r="O24" s="22">
        <f t="shared" si="2"/>
        <v>0.13103951139665077</v>
      </c>
      <c r="P24" s="23">
        <f t="shared" si="3"/>
        <v>0.20441029325609478</v>
      </c>
      <c r="Q24" s="70">
        <v>0</v>
      </c>
      <c r="R24" s="21">
        <v>0</v>
      </c>
      <c r="S24" s="23">
        <f t="shared" si="4"/>
        <v>0</v>
      </c>
    </row>
    <row r="25" spans="1:19" x14ac:dyDescent="0.25">
      <c r="A25" s="17"/>
      <c r="B25" s="19">
        <v>9000000</v>
      </c>
      <c r="C25" s="19" t="s">
        <v>303</v>
      </c>
      <c r="D25" s="68">
        <v>9000000</v>
      </c>
      <c r="E25" s="19" t="s">
        <v>304</v>
      </c>
      <c r="F25" s="69"/>
      <c r="G25" s="19" t="s">
        <v>311</v>
      </c>
      <c r="H25" s="20">
        <v>22.746022</v>
      </c>
      <c r="I25" s="21">
        <v>23.457860999999998</v>
      </c>
      <c r="J25" s="21">
        <f t="shared" si="0"/>
        <v>4.9255405456294623</v>
      </c>
      <c r="K25" s="21">
        <v>1.7182839956294629</v>
      </c>
      <c r="L25" s="21">
        <v>1.6262792499999996</v>
      </c>
      <c r="M25" s="21">
        <v>1.5809772999999998</v>
      </c>
      <c r="N25" s="22">
        <f t="shared" si="1"/>
        <v>7.3249815728273909E-2</v>
      </c>
      <c r="O25" s="22">
        <f t="shared" si="2"/>
        <v>0.14257750293726537</v>
      </c>
      <c r="P25" s="23">
        <f t="shared" si="3"/>
        <v>0.20997398465399136</v>
      </c>
      <c r="Q25" s="70"/>
      <c r="R25" s="21"/>
      <c r="S25" s="23">
        <f t="shared" si="4"/>
        <v>0</v>
      </c>
    </row>
    <row r="26" spans="1:19" ht="15.75" thickBot="1" x14ac:dyDescent="0.3">
      <c r="A26" s="41" t="s">
        <v>293</v>
      </c>
      <c r="B26" s="43"/>
      <c r="C26" s="43"/>
      <c r="D26" s="65"/>
      <c r="E26" s="43"/>
      <c r="F26" s="66"/>
      <c r="G26" s="43"/>
      <c r="H26" s="44">
        <f t="shared" ref="H26:M26" ca="1" si="5">OFFSET(H26,-MATCH("PROYECTOS",$A$8:$A$26,0)-1,0)-(OFFSET(H26,-MATCH("PROYECTOS",$A$8:$A$26,0),0))</f>
        <v>47.674523000000136</v>
      </c>
      <c r="I26" s="45">
        <f t="shared" ca="1" si="5"/>
        <v>32.515578999999889</v>
      </c>
      <c r="J26" s="45">
        <f t="shared" ca="1" si="5"/>
        <v>8.0244616135900628</v>
      </c>
      <c r="K26" s="45">
        <f t="shared" ca="1" si="5"/>
        <v>2.1001106835901737</v>
      </c>
      <c r="L26" s="45">
        <f t="shared" ca="1" si="5"/>
        <v>2.2713772899999896</v>
      </c>
      <c r="M26" s="45">
        <f t="shared" ca="1" si="5"/>
        <v>3.652973639999999</v>
      </c>
      <c r="N26" s="46">
        <f t="shared" ca="1" si="1"/>
        <v>6.4587829839664879E-2</v>
      </c>
      <c r="O26" s="46">
        <f t="shared" ca="1" si="2"/>
        <v>0.13444287655434886</v>
      </c>
      <c r="P26" s="47">
        <f t="shared" ca="1" si="3"/>
        <v>0.24678821230863487</v>
      </c>
      <c r="Q26" s="67"/>
      <c r="R26" s="45"/>
      <c r="S26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workbookViewId="0">
      <selection activeCell="A11" sqref="A11:L11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87</v>
      </c>
      <c r="B1" s="50" t="s">
        <v>52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1312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20.510118000000002</v>
      </c>
      <c r="E6" s="14">
        <v>20.510118000000002</v>
      </c>
      <c r="F6" s="14">
        <v>4.4548987728742917</v>
      </c>
      <c r="G6" s="14">
        <v>0.19560092287429143</v>
      </c>
      <c r="H6" s="14">
        <v>2.2143374600000003</v>
      </c>
      <c r="I6" s="14">
        <v>2.04496039</v>
      </c>
      <c r="J6" s="15">
        <v>9.5368014398694058E-3</v>
      </c>
      <c r="K6" s="15">
        <v>0.11749997649327476</v>
      </c>
      <c r="L6" s="16">
        <v>0.21720493138431926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19.700690999999999</v>
      </c>
      <c r="E7" s="38">
        <f ca="1">SUM(E8:OFFSET(E6,MATCH("GOBIERNOS REGIONALES",$A$8:$A$50,0),0))</f>
        <v>19.700691000000003</v>
      </c>
      <c r="F7" s="38">
        <f ca="1">SUM(F8:OFFSET(F6,MATCH("GOBIERNOS REGIONALES",$A$8:$A$50,0),0))</f>
        <v>4.4080889728876791</v>
      </c>
      <c r="G7" s="38">
        <f ca="1">SUM(G8:OFFSET(G6,MATCH("GOBIERNOS REGIONALES",$A$8:$A$50,0),0))</f>
        <v>0.19435092288767919</v>
      </c>
      <c r="H7" s="38">
        <f ca="1">SUM(H8:OFFSET(H6,MATCH("GOBIERNOS REGIONALES",$A$8:$A$50,0),0))</f>
        <v>2.2072752599999999</v>
      </c>
      <c r="I7" s="38">
        <f ca="1">SUM(I8:OFFSET(I6,MATCH("GOBIERNOS REGIONALES",$A$8:$A$50,0),0))</f>
        <v>2.0064627900000001</v>
      </c>
      <c r="J7" s="39">
        <f ca="1">IFERROR(G7/E7,0)</f>
        <v>9.8651830480301003E-3</v>
      </c>
      <c r="K7" s="39">
        <f ca="1">IFERROR(SUM(G7,H7)/E7,0)</f>
        <v>0.12190568254116968</v>
      </c>
      <c r="L7" s="40">
        <f ca="1">IFERROR(SUM(G7,H7,I7)/E7,0)</f>
        <v>0.22375301317540985</v>
      </c>
      <c r="M7" s="4"/>
    </row>
    <row r="8" spans="1:13" ht="25.5" x14ac:dyDescent="0.25">
      <c r="A8" s="17"/>
      <c r="B8" s="18">
        <v>35</v>
      </c>
      <c r="C8" s="19" t="s">
        <v>122</v>
      </c>
      <c r="D8" s="20">
        <v>19.700690999999999</v>
      </c>
      <c r="E8" s="21">
        <v>19.700691000000003</v>
      </c>
      <c r="F8" s="21">
        <f t="shared" ref="F8:F12" si="0">SUM(G8,H8,I8)</f>
        <v>4.4080889728876791</v>
      </c>
      <c r="G8" s="21">
        <v>0.19435092288767919</v>
      </c>
      <c r="H8" s="21">
        <v>2.2072752599999999</v>
      </c>
      <c r="I8" s="21">
        <v>2.0064627900000001</v>
      </c>
      <c r="J8" s="22">
        <f t="shared" ref="J8:J12" si="1">IFERROR(G8/E8,0)</f>
        <v>9.8651830480301003E-3</v>
      </c>
      <c r="K8" s="22">
        <f t="shared" ref="K8:K12" si="2">IFERROR(SUM(G8,H8)/E8,0)</f>
        <v>0.12190568254116968</v>
      </c>
      <c r="L8" s="23">
        <f t="shared" ref="L8:L12" si="3">IFERROR(SUM(G8,H8,I8)/E8,0)</f>
        <v>0.22375301317540985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0.80942700000000012</v>
      </c>
      <c r="E9" s="38">
        <f ca="1">SUM(E10:OFFSET(E8,(MATCH("GOBIERNOS LOCALES",$A$8:$A$50,0)-MATCH("GOBIERNOS REGIONALES",$A$8:$A$50,0)),0))</f>
        <v>0.80942700000000012</v>
      </c>
      <c r="F9" s="38">
        <f ca="1">SUM(F10:OFFSET(F8,(MATCH("GOBIERNOS LOCALES",$A$8:$A$50,0)-MATCH("GOBIERNOS REGIONALES",$A$8:$A$50,0)),0))</f>
        <v>4.6809799986612236E-2</v>
      </c>
      <c r="G9" s="38">
        <f ca="1">SUM(G10:OFFSET(G8,(MATCH("GOBIERNOS LOCALES",$A$8:$A$50,0)-MATCH("GOBIERNOS REGIONALES",$A$8:$A$50,0)),0))</f>
        <v>1.249999986612238E-3</v>
      </c>
      <c r="H9" s="38">
        <f ca="1">SUM(H10:OFFSET(H8,(MATCH("GOBIERNOS LOCALES",$A$8:$A$50,0)-MATCH("GOBIERNOS REGIONALES",$A$8:$A$50,0)),0))</f>
        <v>7.0621999999999994E-3</v>
      </c>
      <c r="I9" s="38">
        <f ca="1">SUM(I10:OFFSET(I8,(MATCH("GOBIERNOS LOCALES",$A$8:$A$50,0)-MATCH("GOBIERNOS REGIONALES",$A$8:$A$50,0)),0))</f>
        <v>3.84976E-2</v>
      </c>
      <c r="J9" s="39">
        <f t="shared" ca="1" si="1"/>
        <v>1.5443023109091218E-3</v>
      </c>
      <c r="K9" s="39">
        <f t="shared" ca="1" si="2"/>
        <v>1.026923982843695E-2</v>
      </c>
      <c r="L9" s="40">
        <f t="shared" ca="1" si="3"/>
        <v>5.7830786453395094E-2</v>
      </c>
      <c r="M9" s="4"/>
    </row>
    <row r="10" spans="1:13" x14ac:dyDescent="0.25">
      <c r="A10" s="17"/>
      <c r="B10" s="18">
        <v>457</v>
      </c>
      <c r="C10" s="19" t="s">
        <v>223</v>
      </c>
      <c r="D10" s="20">
        <v>0.10645399999999999</v>
      </c>
      <c r="E10" s="21">
        <v>0.10645399999999999</v>
      </c>
      <c r="F10" s="21">
        <f t="shared" si="0"/>
        <v>1.5533799986612237E-2</v>
      </c>
      <c r="G10" s="21">
        <v>1.249999986612238E-3</v>
      </c>
      <c r="H10" s="21">
        <v>7.0621999999999994E-3</v>
      </c>
      <c r="I10" s="21">
        <v>7.2215999999999999E-3</v>
      </c>
      <c r="J10" s="22">
        <f t="shared" si="1"/>
        <v>1.1742160807599884E-2</v>
      </c>
      <c r="K10" s="22">
        <f t="shared" si="2"/>
        <v>7.8082551962464899E-2</v>
      </c>
      <c r="L10" s="23">
        <f t="shared" si="3"/>
        <v>0.14592030347955209</v>
      </c>
      <c r="M10" s="4"/>
    </row>
    <row r="11" spans="1:13" ht="15.75" thickBot="1" x14ac:dyDescent="0.3">
      <c r="A11" s="24"/>
      <c r="B11" s="25">
        <v>458</v>
      </c>
      <c r="C11" s="26" t="s">
        <v>224</v>
      </c>
      <c r="D11" s="27">
        <v>0.70297300000000007</v>
      </c>
      <c r="E11" s="28">
        <v>0.70297300000000007</v>
      </c>
      <c r="F11" s="28">
        <f t="shared" si="0"/>
        <v>3.1275999999999998E-2</v>
      </c>
      <c r="G11" s="28">
        <v>0</v>
      </c>
      <c r="H11" s="28">
        <v>0</v>
      </c>
      <c r="I11" s="28">
        <v>3.1275999999999998E-2</v>
      </c>
      <c r="J11" s="29">
        <f t="shared" si="1"/>
        <v>0</v>
      </c>
      <c r="K11" s="29">
        <f t="shared" si="2"/>
        <v>0</v>
      </c>
      <c r="L11" s="30">
        <f t="shared" si="3"/>
        <v>4.4491040196422901E-2</v>
      </c>
      <c r="M11" s="4"/>
    </row>
    <row r="12" spans="1:13" x14ac:dyDescent="0.25">
      <c r="A12" t="s">
        <v>232</v>
      </c>
      <c r="D12" s="5"/>
      <c r="E12" s="5"/>
      <c r="F12" s="5">
        <f t="shared" si="0"/>
        <v>0</v>
      </c>
      <c r="G12" s="5"/>
      <c r="H12" s="5"/>
      <c r="I12" s="5"/>
      <c r="J12" s="4">
        <f t="shared" si="1"/>
        <v>0</v>
      </c>
      <c r="K12" s="4">
        <f t="shared" si="2"/>
        <v>0</v>
      </c>
      <c r="L12" s="4">
        <f t="shared" si="3"/>
        <v>0</v>
      </c>
      <c r="M12" s="4"/>
    </row>
    <row r="13" spans="1:13" x14ac:dyDescent="0.25">
      <c r="D13" s="5"/>
      <c r="E13" s="5"/>
      <c r="F13" s="5"/>
      <c r="G13" s="5"/>
      <c r="H13" s="5"/>
      <c r="I13" s="5"/>
      <c r="J13" s="4"/>
      <c r="K13" s="4"/>
      <c r="L13" s="4"/>
      <c r="M13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17</v>
      </c>
      <c r="B1" s="51" t="s">
        <v>16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400</v>
      </c>
      <c r="N2" s="72" t="s">
        <v>422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265.01292899999999</v>
      </c>
      <c r="E6" s="14">
        <f ca="1">SUM(E7:OFFSET(E7,50,0))</f>
        <v>273.17194299999994</v>
      </c>
      <c r="F6" s="14">
        <f ca="1">SUM(F7:OFFSET(F7,50,0))</f>
        <v>41.509147061583732</v>
      </c>
      <c r="G6" s="14">
        <f ca="1">SUM(G7:OFFSET(G7,50,0))</f>
        <v>11.910002081583734</v>
      </c>
      <c r="H6" s="14">
        <f ca="1">SUM(H7:OFFSET(H7,50,0))</f>
        <v>13.485944889999999</v>
      </c>
      <c r="I6" s="14">
        <f ca="1">SUM(I7:OFFSET(I7,50,0))</f>
        <v>16.113200089999996</v>
      </c>
      <c r="J6" s="15">
        <f ca="1">IFERROR(G6/E6,0)</f>
        <v>4.3598921436758739E-2</v>
      </c>
      <c r="K6" s="15">
        <f ca="1">IFERROR(SUM(G6,H6)/E6,0)</f>
        <v>9.2966893644651272E-2</v>
      </c>
      <c r="L6" s="16">
        <f ca="1">IFERROR(SUM(G6,H6,I6)/E6,0)</f>
        <v>0.15195245384912659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3.3966899999999995</v>
      </c>
      <c r="E7" s="21">
        <v>3.7465510000000006</v>
      </c>
      <c r="F7" s="21">
        <f t="shared" ref="F7:F31" si="0">SUM(G7,H7,I7)</f>
        <v>0.74128399079981078</v>
      </c>
      <c r="G7" s="21">
        <v>8.7935010799810698E-2</v>
      </c>
      <c r="H7" s="21">
        <v>0.13594334000000002</v>
      </c>
      <c r="I7" s="21">
        <v>0.51740564</v>
      </c>
      <c r="J7" s="22">
        <f t="shared" ref="J7:J31" si="1">IFERROR(G7/E7,0)</f>
        <v>2.3470923203717416E-2</v>
      </c>
      <c r="K7" s="22">
        <f t="shared" ref="K7:K31" si="2">IFERROR(SUM(G7,H7)/E7,0)</f>
        <v>5.9755852996478807E-2</v>
      </c>
      <c r="L7" s="23">
        <f t="shared" ref="L7:L31" si="3">IFERROR(SUM(G7,H7,I7)/E7,0)</f>
        <v>0.19785770720852611</v>
      </c>
      <c r="M7" s="4"/>
      <c r="N7" t="s">
        <v>251</v>
      </c>
      <c r="O7" s="5">
        <v>0.86293324875422273</v>
      </c>
      <c r="P7" s="71">
        <v>0.30284629054934975</v>
      </c>
    </row>
    <row r="8" spans="1:16" x14ac:dyDescent="0.25">
      <c r="A8" s="17"/>
      <c r="B8" s="55">
        <v>2</v>
      </c>
      <c r="C8" s="19" t="s">
        <v>250</v>
      </c>
      <c r="D8" s="20">
        <v>3.1890229999999988</v>
      </c>
      <c r="E8" s="21">
        <v>3.2183089999999992</v>
      </c>
      <c r="F8" s="21">
        <f t="shared" si="0"/>
        <v>0.64586631285933027</v>
      </c>
      <c r="G8" s="21">
        <v>0.30899831285933033</v>
      </c>
      <c r="H8" s="21">
        <v>0.13453108999999999</v>
      </c>
      <c r="I8" s="21">
        <v>0.20233691000000001</v>
      </c>
      <c r="J8" s="22">
        <f t="shared" si="1"/>
        <v>9.6012630502332247E-2</v>
      </c>
      <c r="K8" s="22">
        <f t="shared" si="2"/>
        <v>0.13781442455007595</v>
      </c>
      <c r="L8" s="23">
        <f t="shared" si="3"/>
        <v>0.20068499104943946</v>
      </c>
      <c r="M8" s="4"/>
      <c r="N8" t="s">
        <v>253</v>
      </c>
      <c r="O8" s="5">
        <v>1.6509326926151346</v>
      </c>
      <c r="P8" s="71">
        <v>0.25710456571775514</v>
      </c>
    </row>
    <row r="9" spans="1:16" x14ac:dyDescent="0.25">
      <c r="A9" s="17"/>
      <c r="B9" s="55">
        <v>3</v>
      </c>
      <c r="C9" s="19" t="s">
        <v>251</v>
      </c>
      <c r="D9" s="20">
        <v>2.6889360000000004</v>
      </c>
      <c r="E9" s="21">
        <v>2.8494100000000002</v>
      </c>
      <c r="F9" s="21">
        <f t="shared" si="0"/>
        <v>0.86293324875422273</v>
      </c>
      <c r="G9" s="21">
        <v>0.27111054875422269</v>
      </c>
      <c r="H9" s="21">
        <v>9.8893320000000035E-2</v>
      </c>
      <c r="I9" s="21">
        <v>0.49292938000000003</v>
      </c>
      <c r="J9" s="22">
        <f t="shared" si="1"/>
        <v>9.5146205268537232E-2</v>
      </c>
      <c r="K9" s="22">
        <f t="shared" si="2"/>
        <v>0.12985280066898858</v>
      </c>
      <c r="L9" s="23">
        <f t="shared" si="3"/>
        <v>0.30284629054934975</v>
      </c>
      <c r="M9" s="4"/>
      <c r="N9" t="s">
        <v>261</v>
      </c>
      <c r="O9" s="5">
        <v>1.6224283894324945</v>
      </c>
      <c r="P9" s="71">
        <v>0.22923367571300052</v>
      </c>
    </row>
    <row r="10" spans="1:16" x14ac:dyDescent="0.25">
      <c r="A10" s="17"/>
      <c r="B10" s="55">
        <v>4</v>
      </c>
      <c r="C10" s="19" t="s">
        <v>252</v>
      </c>
      <c r="D10" s="20">
        <v>10.244201</v>
      </c>
      <c r="E10" s="21">
        <v>11.447587999999998</v>
      </c>
      <c r="F10" s="21">
        <f t="shared" si="0"/>
        <v>1.7427006247123038</v>
      </c>
      <c r="G10" s="21">
        <v>0.56054750471230363</v>
      </c>
      <c r="H10" s="21">
        <v>0.51395815</v>
      </c>
      <c r="I10" s="21">
        <v>0.66819496999999994</v>
      </c>
      <c r="J10" s="22">
        <f t="shared" si="1"/>
        <v>4.8966428972837227E-2</v>
      </c>
      <c r="K10" s="22">
        <f t="shared" si="2"/>
        <v>9.3863061346399254E-2</v>
      </c>
      <c r="L10" s="23">
        <f t="shared" si="3"/>
        <v>0.15223299656768779</v>
      </c>
      <c r="M10" s="4"/>
      <c r="N10" t="s">
        <v>254</v>
      </c>
      <c r="O10" s="5">
        <v>2.4407905297942323</v>
      </c>
      <c r="P10" s="71">
        <v>0.21376797289969235</v>
      </c>
    </row>
    <row r="11" spans="1:16" x14ac:dyDescent="0.25">
      <c r="A11" s="17"/>
      <c r="B11" s="55">
        <v>5</v>
      </c>
      <c r="C11" s="19" t="s">
        <v>253</v>
      </c>
      <c r="D11" s="20">
        <v>5.8109559999999991</v>
      </c>
      <c r="E11" s="21">
        <v>6.4212499999999979</v>
      </c>
      <c r="F11" s="21">
        <f t="shared" si="0"/>
        <v>1.6509326926151346</v>
      </c>
      <c r="G11" s="21">
        <v>0.52928562261513434</v>
      </c>
      <c r="H11" s="21">
        <v>0.45643758000000001</v>
      </c>
      <c r="I11" s="21">
        <v>0.66520949000000018</v>
      </c>
      <c r="J11" s="22">
        <f t="shared" si="1"/>
        <v>8.2427194489411645E-2</v>
      </c>
      <c r="K11" s="22">
        <f t="shared" si="2"/>
        <v>0.1535095507284617</v>
      </c>
      <c r="L11" s="23">
        <f t="shared" si="3"/>
        <v>0.25710456571775514</v>
      </c>
      <c r="M11" s="4"/>
      <c r="N11" t="s">
        <v>255</v>
      </c>
      <c r="O11" s="5">
        <v>0.99146263209201613</v>
      </c>
      <c r="P11" s="71">
        <v>0.21170903614030082</v>
      </c>
    </row>
    <row r="12" spans="1:16" x14ac:dyDescent="0.25">
      <c r="A12" s="17"/>
      <c r="B12" s="55">
        <v>6</v>
      </c>
      <c r="C12" s="19" t="s">
        <v>254</v>
      </c>
      <c r="D12" s="20">
        <v>10.330879999999999</v>
      </c>
      <c r="E12" s="21">
        <v>11.417943000000001</v>
      </c>
      <c r="F12" s="21">
        <f t="shared" si="0"/>
        <v>2.4407905297942323</v>
      </c>
      <c r="G12" s="21">
        <v>0.77778701979423204</v>
      </c>
      <c r="H12" s="21">
        <v>0.92532267000000001</v>
      </c>
      <c r="I12" s="21">
        <v>0.73768084000000012</v>
      </c>
      <c r="J12" s="22">
        <f t="shared" si="1"/>
        <v>6.8119714715183979E-2</v>
      </c>
      <c r="K12" s="22">
        <f t="shared" si="2"/>
        <v>0.14916081555094746</v>
      </c>
      <c r="L12" s="23">
        <f t="shared" si="3"/>
        <v>0.21376797289969235</v>
      </c>
      <c r="M12" s="4"/>
      <c r="N12" t="s">
        <v>259</v>
      </c>
      <c r="O12" s="5">
        <v>0.70189944267999382</v>
      </c>
      <c r="P12" s="71">
        <v>0.21155453454047013</v>
      </c>
    </row>
    <row r="13" spans="1:16" x14ac:dyDescent="0.25">
      <c r="A13" s="17"/>
      <c r="B13" s="55">
        <v>7</v>
      </c>
      <c r="C13" s="19" t="s">
        <v>255</v>
      </c>
      <c r="D13" s="20">
        <v>4.7882750000000005</v>
      </c>
      <c r="E13" s="21">
        <v>4.6831380000000005</v>
      </c>
      <c r="F13" s="21">
        <f t="shared" si="0"/>
        <v>0.99146263209201613</v>
      </c>
      <c r="G13" s="21">
        <v>0.30227765209201607</v>
      </c>
      <c r="H13" s="21">
        <v>0.35583216000000001</v>
      </c>
      <c r="I13" s="21">
        <v>0.33335281999999999</v>
      </c>
      <c r="J13" s="22">
        <f t="shared" si="1"/>
        <v>6.45459630042967E-2</v>
      </c>
      <c r="K13" s="22">
        <f t="shared" si="2"/>
        <v>0.14052752921054559</v>
      </c>
      <c r="L13" s="23">
        <f t="shared" si="3"/>
        <v>0.21170903614030082</v>
      </c>
      <c r="M13" s="4"/>
      <c r="N13" t="s">
        <v>250</v>
      </c>
      <c r="O13" s="5">
        <v>0.64586631285933027</v>
      </c>
      <c r="P13" s="71">
        <v>0.20068499104943946</v>
      </c>
    </row>
    <row r="14" spans="1:16" x14ac:dyDescent="0.25">
      <c r="A14" s="17"/>
      <c r="B14" s="55">
        <v>8</v>
      </c>
      <c r="C14" s="19" t="s">
        <v>256</v>
      </c>
      <c r="D14" s="20">
        <v>8.6495880000000032</v>
      </c>
      <c r="E14" s="21">
        <v>8.8759390000000042</v>
      </c>
      <c r="F14" s="21">
        <f t="shared" si="0"/>
        <v>1.5919574623584196</v>
      </c>
      <c r="G14" s="21">
        <v>0.43867128235841957</v>
      </c>
      <c r="H14" s="21">
        <v>0.38286143</v>
      </c>
      <c r="I14" s="21">
        <v>0.7704247500000001</v>
      </c>
      <c r="J14" s="22">
        <f t="shared" si="1"/>
        <v>4.9422521082943378E-2</v>
      </c>
      <c r="K14" s="22">
        <f t="shared" si="2"/>
        <v>9.2557273360984016E-2</v>
      </c>
      <c r="L14" s="23">
        <f t="shared" si="3"/>
        <v>0.17935651229221145</v>
      </c>
      <c r="M14" s="4"/>
      <c r="N14" t="s">
        <v>249</v>
      </c>
      <c r="O14" s="5">
        <v>0.74128399079981078</v>
      </c>
      <c r="P14" s="71">
        <v>0.19785770720852611</v>
      </c>
    </row>
    <row r="15" spans="1:16" x14ac:dyDescent="0.25">
      <c r="A15" s="17"/>
      <c r="B15" s="55">
        <v>9</v>
      </c>
      <c r="C15" s="19" t="s">
        <v>257</v>
      </c>
      <c r="D15" s="20">
        <v>1.0378840000000003</v>
      </c>
      <c r="E15" s="21">
        <v>0.79927499999999996</v>
      </c>
      <c r="F15" s="21">
        <f t="shared" si="0"/>
        <v>4.7105920011395547E-2</v>
      </c>
      <c r="G15" s="21">
        <v>1.2210630011395551E-2</v>
      </c>
      <c r="H15" s="21">
        <v>1.6680529999999999E-2</v>
      </c>
      <c r="I15" s="21">
        <v>1.8214759999999997E-2</v>
      </c>
      <c r="J15" s="22">
        <f t="shared" si="1"/>
        <v>1.5277132415495984E-2</v>
      </c>
      <c r="K15" s="22">
        <f t="shared" si="2"/>
        <v>3.6146707968340748E-2</v>
      </c>
      <c r="L15" s="23">
        <f t="shared" si="3"/>
        <v>5.8935810592593972E-2</v>
      </c>
      <c r="M15" s="4"/>
      <c r="N15" t="s">
        <v>269</v>
      </c>
      <c r="O15" s="5">
        <v>1.093140108130473</v>
      </c>
      <c r="P15" s="71">
        <v>0.18614149165373486</v>
      </c>
    </row>
    <row r="16" spans="1:16" x14ac:dyDescent="0.25">
      <c r="A16" s="17"/>
      <c r="B16" s="55">
        <v>10</v>
      </c>
      <c r="C16" s="19" t="s">
        <v>258</v>
      </c>
      <c r="D16" s="20">
        <v>4.8851409999999991</v>
      </c>
      <c r="E16" s="21">
        <v>4.8995879999999987</v>
      </c>
      <c r="F16" s="21">
        <f t="shared" si="0"/>
        <v>0.78998429071021303</v>
      </c>
      <c r="G16" s="21">
        <v>0.23724469071021304</v>
      </c>
      <c r="H16" s="21">
        <v>0.29149590000000003</v>
      </c>
      <c r="I16" s="21">
        <v>0.26124370000000002</v>
      </c>
      <c r="J16" s="22">
        <f t="shared" si="1"/>
        <v>4.8421355165008381E-2</v>
      </c>
      <c r="K16" s="22">
        <f t="shared" si="2"/>
        <v>0.10791531669810057</v>
      </c>
      <c r="L16" s="23">
        <f t="shared" si="3"/>
        <v>0.16123484070705807</v>
      </c>
      <c r="M16" s="4"/>
      <c r="N16" t="s">
        <v>262</v>
      </c>
      <c r="O16" s="5">
        <v>1.5652893587449128</v>
      </c>
      <c r="P16" s="71">
        <v>0.18171919610504519</v>
      </c>
    </row>
    <row r="17" spans="1:16" x14ac:dyDescent="0.25">
      <c r="A17" s="17"/>
      <c r="B17" s="55">
        <v>11</v>
      </c>
      <c r="C17" s="19" t="s">
        <v>259</v>
      </c>
      <c r="D17" s="20">
        <v>3.3124160000000011</v>
      </c>
      <c r="E17" s="21">
        <v>3.3178180000000013</v>
      </c>
      <c r="F17" s="21">
        <f t="shared" si="0"/>
        <v>0.70189944267999382</v>
      </c>
      <c r="G17" s="21">
        <v>0.25771096267999383</v>
      </c>
      <c r="H17" s="21">
        <v>0.21214826000000001</v>
      </c>
      <c r="I17" s="21">
        <v>0.23204022000000002</v>
      </c>
      <c r="J17" s="22">
        <f t="shared" si="1"/>
        <v>7.7674834086738254E-2</v>
      </c>
      <c r="K17" s="22">
        <f t="shared" si="2"/>
        <v>0.14161693699895342</v>
      </c>
      <c r="L17" s="23">
        <f t="shared" si="3"/>
        <v>0.21155453454047013</v>
      </c>
      <c r="M17" s="4"/>
      <c r="N17" t="s">
        <v>256</v>
      </c>
      <c r="O17" s="5">
        <v>1.5919574623584196</v>
      </c>
      <c r="P17" s="71">
        <v>0.17935651229221145</v>
      </c>
    </row>
    <row r="18" spans="1:16" x14ac:dyDescent="0.25">
      <c r="A18" s="17"/>
      <c r="B18" s="55">
        <v>12</v>
      </c>
      <c r="C18" s="19" t="s">
        <v>260</v>
      </c>
      <c r="D18" s="20">
        <v>7.3499059999999998</v>
      </c>
      <c r="E18" s="21">
        <v>7.4043630000000009</v>
      </c>
      <c r="F18" s="21">
        <f t="shared" si="0"/>
        <v>1.189703290269865</v>
      </c>
      <c r="G18" s="21">
        <v>0.32855834026986486</v>
      </c>
      <c r="H18" s="21">
        <v>0.43606999000000007</v>
      </c>
      <c r="I18" s="21">
        <v>0.42507496000000011</v>
      </c>
      <c r="J18" s="22">
        <f t="shared" si="1"/>
        <v>4.4373613269617494E-2</v>
      </c>
      <c r="K18" s="22">
        <f t="shared" si="2"/>
        <v>0.10326726691679822</v>
      </c>
      <c r="L18" s="23">
        <f t="shared" si="3"/>
        <v>0.1606759812113297</v>
      </c>
      <c r="M18" s="4"/>
      <c r="N18" t="s">
        <v>271</v>
      </c>
      <c r="O18" s="5">
        <v>0.17556994032412193</v>
      </c>
      <c r="P18" s="71">
        <v>0.17415527700897801</v>
      </c>
    </row>
    <row r="19" spans="1:16" x14ac:dyDescent="0.25">
      <c r="A19" s="17"/>
      <c r="B19" s="55">
        <v>13</v>
      </c>
      <c r="C19" s="19" t="s">
        <v>261</v>
      </c>
      <c r="D19" s="20">
        <v>7.0473089999999967</v>
      </c>
      <c r="E19" s="21">
        <v>7.0776179999999966</v>
      </c>
      <c r="F19" s="21">
        <f t="shared" si="0"/>
        <v>1.6224283894324945</v>
      </c>
      <c r="G19" s="21">
        <v>0.44334083943249425</v>
      </c>
      <c r="H19" s="21">
        <v>0.64938152999999998</v>
      </c>
      <c r="I19" s="21">
        <v>0.52970602000000022</v>
      </c>
      <c r="J19" s="22">
        <f t="shared" si="1"/>
        <v>6.2639837221010575E-2</v>
      </c>
      <c r="K19" s="22">
        <f t="shared" si="2"/>
        <v>0.15439126121704996</v>
      </c>
      <c r="L19" s="23">
        <f t="shared" si="3"/>
        <v>0.22923367571300052</v>
      </c>
      <c r="M19" s="4"/>
      <c r="N19" t="s">
        <v>264</v>
      </c>
      <c r="O19" s="5">
        <v>4.5444199366997662</v>
      </c>
      <c r="P19" s="71">
        <v>0.17269844764369785</v>
      </c>
    </row>
    <row r="20" spans="1:16" x14ac:dyDescent="0.25">
      <c r="A20" s="17"/>
      <c r="B20" s="55">
        <v>14</v>
      </c>
      <c r="C20" s="19" t="s">
        <v>262</v>
      </c>
      <c r="D20" s="20">
        <v>8.366282</v>
      </c>
      <c r="E20" s="21">
        <v>8.613781000000003</v>
      </c>
      <c r="F20" s="21">
        <f t="shared" si="0"/>
        <v>1.5652893587449128</v>
      </c>
      <c r="G20" s="21">
        <v>0.31014468874491286</v>
      </c>
      <c r="H20" s="21">
        <v>0.55395205000000003</v>
      </c>
      <c r="I20" s="21">
        <v>0.70119261999999993</v>
      </c>
      <c r="J20" s="22">
        <f t="shared" si="1"/>
        <v>3.6005638957492966E-2</v>
      </c>
      <c r="K20" s="22">
        <f t="shared" si="2"/>
        <v>0.10031561502955701</v>
      </c>
      <c r="L20" s="23">
        <f t="shared" si="3"/>
        <v>0.18171919610504519</v>
      </c>
      <c r="M20" s="4"/>
      <c r="N20" t="s">
        <v>273</v>
      </c>
      <c r="O20" s="5">
        <v>1.1596729216286061</v>
      </c>
      <c r="P20" s="71">
        <v>0.16391764569760994</v>
      </c>
    </row>
    <row r="21" spans="1:16" x14ac:dyDescent="0.25">
      <c r="A21" s="17"/>
      <c r="B21" s="55">
        <v>15</v>
      </c>
      <c r="C21" s="19" t="s">
        <v>263</v>
      </c>
      <c r="D21" s="20">
        <v>94.130966000000029</v>
      </c>
      <c r="E21" s="21">
        <v>96.879825000000011</v>
      </c>
      <c r="F21" s="21">
        <f t="shared" si="0"/>
        <v>11.471893979202076</v>
      </c>
      <c r="G21" s="21">
        <v>3.8002280492020759</v>
      </c>
      <c r="H21" s="21">
        <v>3.6464526399999997</v>
      </c>
      <c r="I21" s="21">
        <v>4.0252132899999999</v>
      </c>
      <c r="J21" s="22">
        <f t="shared" si="1"/>
        <v>3.9226206789721961E-2</v>
      </c>
      <c r="K21" s="22">
        <f t="shared" si="2"/>
        <v>7.6865133573497627E-2</v>
      </c>
      <c r="L21" s="23">
        <f t="shared" si="3"/>
        <v>0.11841365298917576</v>
      </c>
      <c r="M21" s="4"/>
      <c r="N21" t="s">
        <v>258</v>
      </c>
      <c r="O21" s="5">
        <v>0.78998429071021303</v>
      </c>
      <c r="P21" s="71">
        <v>0.16123484070705807</v>
      </c>
    </row>
    <row r="22" spans="1:16" x14ac:dyDescent="0.25">
      <c r="A22" s="17"/>
      <c r="B22" s="55">
        <v>16</v>
      </c>
      <c r="C22" s="19" t="s">
        <v>264</v>
      </c>
      <c r="D22" s="20">
        <v>25.363995999999997</v>
      </c>
      <c r="E22" s="21">
        <v>26.314191000000005</v>
      </c>
      <c r="F22" s="21">
        <f t="shared" si="0"/>
        <v>4.5444199366997662</v>
      </c>
      <c r="G22" s="21">
        <v>1.1208710166997662</v>
      </c>
      <c r="H22" s="21">
        <v>1.4228507099999996</v>
      </c>
      <c r="I22" s="21">
        <v>2.0006982100000004</v>
      </c>
      <c r="J22" s="22">
        <f t="shared" si="1"/>
        <v>4.259568598174901E-2</v>
      </c>
      <c r="K22" s="22">
        <f t="shared" si="2"/>
        <v>9.6667297379568515E-2</v>
      </c>
      <c r="L22" s="23">
        <f t="shared" si="3"/>
        <v>0.17269844764369785</v>
      </c>
      <c r="M22" s="4"/>
      <c r="N22" t="s">
        <v>260</v>
      </c>
      <c r="O22" s="5">
        <v>1.189703290269865</v>
      </c>
      <c r="P22" s="71">
        <v>0.1606759812113297</v>
      </c>
    </row>
    <row r="23" spans="1:16" x14ac:dyDescent="0.25">
      <c r="A23" s="17"/>
      <c r="B23" s="55">
        <v>17</v>
      </c>
      <c r="C23" s="19" t="s">
        <v>265</v>
      </c>
      <c r="D23" s="20">
        <v>6.1273229999999996</v>
      </c>
      <c r="E23" s="21">
        <v>6.238429</v>
      </c>
      <c r="F23" s="21">
        <f t="shared" si="0"/>
        <v>0.99797188135778381</v>
      </c>
      <c r="G23" s="21">
        <v>0.29130937135778368</v>
      </c>
      <c r="H23" s="21">
        <v>0.35583071000000005</v>
      </c>
      <c r="I23" s="21">
        <v>0.35083180000000008</v>
      </c>
      <c r="J23" s="22">
        <f t="shared" si="1"/>
        <v>4.6695950432037246E-2</v>
      </c>
      <c r="K23" s="22">
        <f t="shared" si="2"/>
        <v>0.1037344628523918</v>
      </c>
      <c r="L23" s="23">
        <f t="shared" si="3"/>
        <v>0.15997166616110944</v>
      </c>
      <c r="M23" s="4"/>
      <c r="N23" t="s">
        <v>270</v>
      </c>
      <c r="O23" s="5">
        <v>2.1493128416822973</v>
      </c>
      <c r="P23" s="71">
        <v>0.16065002002281642</v>
      </c>
    </row>
    <row r="24" spans="1:16" x14ac:dyDescent="0.25">
      <c r="A24" s="17"/>
      <c r="B24" s="55">
        <v>18</v>
      </c>
      <c r="C24" s="19" t="s">
        <v>266</v>
      </c>
      <c r="D24" s="20">
        <v>0.62933300000000014</v>
      </c>
      <c r="E24" s="21">
        <v>0.56606200000000018</v>
      </c>
      <c r="F24" s="21">
        <f t="shared" si="0"/>
        <v>6.7064330235682354E-2</v>
      </c>
      <c r="G24" s="21">
        <v>2.8555750235682353E-2</v>
      </c>
      <c r="H24" s="21">
        <v>2.3919079999999999E-2</v>
      </c>
      <c r="I24" s="21">
        <v>1.4589500000000002E-2</v>
      </c>
      <c r="J24" s="22">
        <f t="shared" si="1"/>
        <v>5.0446329617042561E-2</v>
      </c>
      <c r="K24" s="22">
        <f t="shared" si="2"/>
        <v>9.2701559609516856E-2</v>
      </c>
      <c r="L24" s="23">
        <f t="shared" si="3"/>
        <v>0.11847523811116509</v>
      </c>
      <c r="M24" s="4"/>
      <c r="N24" t="s">
        <v>265</v>
      </c>
      <c r="O24" s="5">
        <v>0.99797188135778381</v>
      </c>
      <c r="P24" s="71">
        <v>0.15997166616110944</v>
      </c>
    </row>
    <row r="25" spans="1:16" x14ac:dyDescent="0.25">
      <c r="A25" s="17"/>
      <c r="B25" s="55">
        <v>19</v>
      </c>
      <c r="C25" s="19" t="s">
        <v>267</v>
      </c>
      <c r="D25" s="20">
        <v>1.3816070000000003</v>
      </c>
      <c r="E25" s="21">
        <v>1.4459229999999996</v>
      </c>
      <c r="F25" s="21">
        <f t="shared" si="0"/>
        <v>0.15899882032388668</v>
      </c>
      <c r="G25" s="21">
        <v>3.8536680323886685E-2</v>
      </c>
      <c r="H25" s="21">
        <v>4.4411060000000002E-2</v>
      </c>
      <c r="I25" s="21">
        <v>7.6051080000000007E-2</v>
      </c>
      <c r="J25" s="22">
        <f t="shared" si="1"/>
        <v>2.6651958869100701E-2</v>
      </c>
      <c r="K25" s="22">
        <f t="shared" si="2"/>
        <v>5.7366637313250229E-2</v>
      </c>
      <c r="L25" s="23">
        <f t="shared" si="3"/>
        <v>0.1099635460006423</v>
      </c>
      <c r="M25" s="4"/>
      <c r="N25" t="s">
        <v>252</v>
      </c>
      <c r="O25" s="5">
        <v>1.7427006247123038</v>
      </c>
      <c r="P25" s="71">
        <v>0.15223299656768779</v>
      </c>
    </row>
    <row r="26" spans="1:16" x14ac:dyDescent="0.25">
      <c r="A26" s="17"/>
      <c r="B26" s="55">
        <v>20</v>
      </c>
      <c r="C26" s="19" t="s">
        <v>268</v>
      </c>
      <c r="D26" s="20">
        <v>21.605627999999992</v>
      </c>
      <c r="E26" s="21">
        <v>22.002395999999987</v>
      </c>
      <c r="F26" s="21">
        <f t="shared" si="0"/>
        <v>2.1750922853013077</v>
      </c>
      <c r="G26" s="21">
        <v>0.45357239530130755</v>
      </c>
      <c r="H26" s="21">
        <v>0.85291409000000007</v>
      </c>
      <c r="I26" s="21">
        <v>0.86860580000000009</v>
      </c>
      <c r="J26" s="22">
        <f t="shared" si="1"/>
        <v>2.0614681932881667E-2</v>
      </c>
      <c r="K26" s="22">
        <f t="shared" si="2"/>
        <v>5.9379282388213918E-2</v>
      </c>
      <c r="L26" s="23">
        <f t="shared" si="3"/>
        <v>9.8857064717011237E-2</v>
      </c>
      <c r="M26" s="4"/>
      <c r="N26" t="s">
        <v>272</v>
      </c>
      <c r="O26" s="5">
        <v>0.93167183086338867</v>
      </c>
      <c r="P26" s="71">
        <v>0.12229534054229377</v>
      </c>
    </row>
    <row r="27" spans="1:16" x14ac:dyDescent="0.25">
      <c r="A27" s="17"/>
      <c r="B27" s="55">
        <v>21</v>
      </c>
      <c r="C27" s="19" t="s">
        <v>269</v>
      </c>
      <c r="D27" s="20">
        <v>5.8157059999999996</v>
      </c>
      <c r="E27" s="21">
        <v>5.87263</v>
      </c>
      <c r="F27" s="21">
        <f t="shared" si="0"/>
        <v>1.093140108130473</v>
      </c>
      <c r="G27" s="21">
        <v>0.38683231813047314</v>
      </c>
      <c r="H27" s="21">
        <v>0.35751840000000001</v>
      </c>
      <c r="I27" s="21">
        <v>0.34878938999999998</v>
      </c>
      <c r="J27" s="22">
        <f t="shared" si="1"/>
        <v>6.5870371218767931E-2</v>
      </c>
      <c r="K27" s="22">
        <f t="shared" si="2"/>
        <v>0.12674912571206992</v>
      </c>
      <c r="L27" s="23">
        <f t="shared" si="3"/>
        <v>0.18614149165373486</v>
      </c>
      <c r="M27" s="4"/>
      <c r="N27" t="s">
        <v>266</v>
      </c>
      <c r="O27" s="5">
        <v>6.7064330235682354E-2</v>
      </c>
      <c r="P27" s="71">
        <v>0.11847523811116509</v>
      </c>
    </row>
    <row r="28" spans="1:16" x14ac:dyDescent="0.25">
      <c r="A28" s="17"/>
      <c r="B28" s="55">
        <v>22</v>
      </c>
      <c r="C28" s="19" t="s">
        <v>270</v>
      </c>
      <c r="D28" s="20">
        <v>12.858186999999999</v>
      </c>
      <c r="E28" s="21">
        <v>13.378851999999998</v>
      </c>
      <c r="F28" s="21">
        <f t="shared" si="0"/>
        <v>2.1493128416822973</v>
      </c>
      <c r="G28" s="21">
        <v>0.44377199168229708</v>
      </c>
      <c r="H28" s="21">
        <v>0.90288751</v>
      </c>
      <c r="I28" s="21">
        <v>0.80265333999999999</v>
      </c>
      <c r="J28" s="22">
        <f t="shared" si="1"/>
        <v>3.3169661468883664E-2</v>
      </c>
      <c r="K28" s="22">
        <f t="shared" si="2"/>
        <v>0.10065583367558721</v>
      </c>
      <c r="L28" s="23">
        <f t="shared" si="3"/>
        <v>0.16065002002281642</v>
      </c>
      <c r="M28" s="4"/>
      <c r="N28" t="s">
        <v>263</v>
      </c>
      <c r="O28" s="5">
        <v>11.471893979202076</v>
      </c>
      <c r="P28" s="71">
        <v>0.11841365298917576</v>
      </c>
    </row>
    <row r="29" spans="1:16" x14ac:dyDescent="0.25">
      <c r="A29" s="17"/>
      <c r="B29" s="55">
        <v>23</v>
      </c>
      <c r="C29" s="19" t="s">
        <v>271</v>
      </c>
      <c r="D29" s="20">
        <v>1.001215</v>
      </c>
      <c r="E29" s="21">
        <v>1.0081229999999999</v>
      </c>
      <c r="F29" s="21">
        <f t="shared" si="0"/>
        <v>0.17556994032412193</v>
      </c>
      <c r="G29" s="21">
        <v>5.5958820324121916E-2</v>
      </c>
      <c r="H29" s="21">
        <v>5.8820709999999991E-2</v>
      </c>
      <c r="I29" s="21">
        <v>6.0790410000000003E-2</v>
      </c>
      <c r="J29" s="22">
        <f t="shared" si="1"/>
        <v>5.5507929413496096E-2</v>
      </c>
      <c r="K29" s="22">
        <f t="shared" si="2"/>
        <v>0.11385468868791003</v>
      </c>
      <c r="L29" s="23">
        <f t="shared" si="3"/>
        <v>0.17415527700897801</v>
      </c>
      <c r="M29" s="4"/>
      <c r="N29" t="s">
        <v>267</v>
      </c>
      <c r="O29" s="5">
        <v>0.15899882032388668</v>
      </c>
      <c r="P29" s="71">
        <v>0.1099635460006423</v>
      </c>
    </row>
    <row r="30" spans="1:16" x14ac:dyDescent="0.25">
      <c r="A30" s="17"/>
      <c r="B30" s="55">
        <v>24</v>
      </c>
      <c r="C30" s="19" t="s">
        <v>272</v>
      </c>
      <c r="D30" s="20">
        <v>7.5927079999999982</v>
      </c>
      <c r="E30" s="21">
        <v>7.618211999999998</v>
      </c>
      <c r="F30" s="21">
        <f t="shared" si="0"/>
        <v>0.93167183086338867</v>
      </c>
      <c r="G30" s="21">
        <v>0.30187464086338878</v>
      </c>
      <c r="H30" s="21">
        <v>0.28148399999999996</v>
      </c>
      <c r="I30" s="21">
        <v>0.34831318999999999</v>
      </c>
      <c r="J30" s="22">
        <f t="shared" si="1"/>
        <v>3.9625392528245325E-2</v>
      </c>
      <c r="K30" s="22">
        <f t="shared" si="2"/>
        <v>7.6574219890886322E-2</v>
      </c>
      <c r="L30" s="23">
        <f t="shared" si="3"/>
        <v>0.12229534054229377</v>
      </c>
      <c r="M30" s="4"/>
      <c r="N30" t="s">
        <v>268</v>
      </c>
      <c r="O30" s="5">
        <v>2.1750922853013077</v>
      </c>
      <c r="P30" s="71">
        <v>9.8857064717011237E-2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7.4087730000000001</v>
      </c>
      <c r="E31" s="28">
        <v>7.0747289999999996</v>
      </c>
      <c r="F31" s="28">
        <f t="shared" si="0"/>
        <v>1.1596729216286061</v>
      </c>
      <c r="G31" s="28">
        <v>0.12266794162860606</v>
      </c>
      <c r="H31" s="28">
        <v>0.37534797999999997</v>
      </c>
      <c r="I31" s="28">
        <v>0.66165700000000005</v>
      </c>
      <c r="J31" s="29">
        <f t="shared" si="1"/>
        <v>1.7338889112021968E-2</v>
      </c>
      <c r="K31" s="29">
        <f t="shared" si="2"/>
        <v>7.0393639336376851E-2</v>
      </c>
      <c r="L31" s="30">
        <f t="shared" si="3"/>
        <v>0.16391764569760994</v>
      </c>
      <c r="M31" s="4"/>
      <c r="N31" t="s">
        <v>257</v>
      </c>
      <c r="O31" s="5">
        <v>4.7105920011395547E-2</v>
      </c>
      <c r="P31" s="71">
        <v>5.8935810592593972E-2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87</v>
      </c>
      <c r="B1" s="51" t="s">
        <v>52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1313</v>
      </c>
      <c r="N2" s="72" t="s">
        <v>1329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20.510118000000002</v>
      </c>
      <c r="E6" s="14">
        <f ca="1">SUM(E7:OFFSET(E7,50,0))</f>
        <v>20.510118000000002</v>
      </c>
      <c r="F6" s="14">
        <f ca="1">SUM(F7:OFFSET(F7,50,0))</f>
        <v>4.4548987728742917</v>
      </c>
      <c r="G6" s="14">
        <f ca="1">SUM(G7:OFFSET(G7,50,0))</f>
        <v>0.19560092287429143</v>
      </c>
      <c r="H6" s="14">
        <f ca="1">SUM(H7:OFFSET(H7,50,0))</f>
        <v>2.2143374600000003</v>
      </c>
      <c r="I6" s="14">
        <f ca="1">SUM(I7:OFFSET(I7,50,0))</f>
        <v>2.04496039</v>
      </c>
      <c r="J6" s="15">
        <f ca="1">IFERROR(G6/E6,0)</f>
        <v>9.5368014398694058E-3</v>
      </c>
      <c r="K6" s="15">
        <f ca="1">IFERROR(SUM(G6,H6)/E6,0)</f>
        <v>0.11749997649327476</v>
      </c>
      <c r="L6" s="16">
        <f ca="1">IFERROR(SUM(G6,H6,I6)/E6,0)</f>
        <v>0.21720493138431926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15</v>
      </c>
      <c r="C7" s="19" t="s">
        <v>263</v>
      </c>
      <c r="D7" s="20">
        <v>19.700691000000003</v>
      </c>
      <c r="E7" s="21">
        <v>19.700691000000003</v>
      </c>
      <c r="F7" s="21">
        <f t="shared" ref="F7:F9" si="0">SUM(G7,H7,I7)</f>
        <v>4.4080889728876791</v>
      </c>
      <c r="G7" s="21">
        <v>0.19435092288767919</v>
      </c>
      <c r="H7" s="21">
        <v>2.2072752600000003</v>
      </c>
      <c r="I7" s="21">
        <v>2.0064627900000001</v>
      </c>
      <c r="J7" s="22">
        <f t="shared" ref="J7:J9" si="1">IFERROR(G7/E7,0)</f>
        <v>9.8651830480301003E-3</v>
      </c>
      <c r="K7" s="22">
        <f t="shared" ref="K7:K9" si="2">IFERROR(SUM(G7,H7)/E7,0)</f>
        <v>0.12190568254116971</v>
      </c>
      <c r="L7" s="23">
        <f t="shared" ref="L7:L9" si="3">IFERROR(SUM(G7,H7,I7)/E7,0)</f>
        <v>0.22375301317540985</v>
      </c>
      <c r="M7" s="4"/>
      <c r="N7" t="s">
        <v>263</v>
      </c>
      <c r="O7" s="5">
        <v>4.4080889728876791</v>
      </c>
      <c r="P7" s="71">
        <v>0.22375301317540985</v>
      </c>
    </row>
    <row r="8" spans="1:16" x14ac:dyDescent="0.25">
      <c r="A8" s="17"/>
      <c r="B8" s="55">
        <v>20</v>
      </c>
      <c r="C8" s="19" t="s">
        <v>268</v>
      </c>
      <c r="D8" s="20">
        <v>0.10645399999999999</v>
      </c>
      <c r="E8" s="21">
        <v>0.10645399999999999</v>
      </c>
      <c r="F8" s="21">
        <f t="shared" si="0"/>
        <v>1.5533799986612237E-2</v>
      </c>
      <c r="G8" s="21">
        <v>1.249999986612238E-3</v>
      </c>
      <c r="H8" s="21">
        <v>7.0621999999999994E-3</v>
      </c>
      <c r="I8" s="21">
        <v>7.2215999999999999E-3</v>
      </c>
      <c r="J8" s="22">
        <f t="shared" si="1"/>
        <v>1.1742160807599884E-2</v>
      </c>
      <c r="K8" s="22">
        <f t="shared" si="2"/>
        <v>7.8082551962464899E-2</v>
      </c>
      <c r="L8" s="23">
        <f t="shared" si="3"/>
        <v>0.14592030347955209</v>
      </c>
      <c r="M8" s="4"/>
      <c r="N8" t="s">
        <v>268</v>
      </c>
      <c r="O8" s="5">
        <v>1.5533799986612237E-2</v>
      </c>
      <c r="P8" s="71">
        <v>0.14592030347955209</v>
      </c>
    </row>
    <row r="9" spans="1:16" ht="15.75" thickBot="1" x14ac:dyDescent="0.3">
      <c r="A9" s="24"/>
      <c r="B9" s="56">
        <v>21</v>
      </c>
      <c r="C9" s="26" t="s">
        <v>269</v>
      </c>
      <c r="D9" s="27">
        <v>0.70297300000000007</v>
      </c>
      <c r="E9" s="28">
        <v>0.70297300000000007</v>
      </c>
      <c r="F9" s="28">
        <f t="shared" si="0"/>
        <v>3.1275999999999998E-2</v>
      </c>
      <c r="G9" s="28">
        <v>0</v>
      </c>
      <c r="H9" s="28">
        <v>0</v>
      </c>
      <c r="I9" s="28">
        <v>3.1275999999999998E-2</v>
      </c>
      <c r="J9" s="29">
        <f t="shared" si="1"/>
        <v>0</v>
      </c>
      <c r="K9" s="29">
        <f t="shared" si="2"/>
        <v>0</v>
      </c>
      <c r="L9" s="30">
        <f t="shared" si="3"/>
        <v>4.4491040196422901E-2</v>
      </c>
      <c r="M9" s="4"/>
      <c r="N9" t="s">
        <v>269</v>
      </c>
      <c r="O9" s="5">
        <v>3.1275999999999998E-2</v>
      </c>
      <c r="P9" s="71">
        <v>4.4491040196422901E-2</v>
      </c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topLeftCell="A4" workbookViewId="0">
      <selection activeCell="A15" sqref="A15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85546875" customWidth="1"/>
    <col min="6" max="6" width="13.5703125" customWidth="1"/>
    <col min="7" max="9" width="0" hidden="1" customWidth="1"/>
  </cols>
  <sheetData>
    <row r="1" spans="1:13" ht="15.75" x14ac:dyDescent="0.25">
      <c r="A1" s="50">
        <v>87</v>
      </c>
      <c r="B1" s="49" t="s">
        <v>52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1314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20.510118000000002</v>
      </c>
      <c r="E6" s="14">
        <v>20.510118000000002</v>
      </c>
      <c r="F6" s="14">
        <v>4.4548987728742917</v>
      </c>
      <c r="G6" s="14">
        <v>0.19560092287429143</v>
      </c>
      <c r="H6" s="14">
        <v>2.2143374600000003</v>
      </c>
      <c r="I6" s="14">
        <v>2.04496039</v>
      </c>
      <c r="J6" s="15">
        <v>9.5368014398694058E-3</v>
      </c>
      <c r="K6" s="15">
        <v>0.11749997649327476</v>
      </c>
      <c r="L6" s="16">
        <v>0.21720493138431926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19.807145000000002</v>
      </c>
      <c r="E7" s="38">
        <f ca="1">SUM(E8:OFFSET(E6,MATCH("PROYECTOS",$A$8:$A$50,0),0))</f>
        <v>19.807145000000002</v>
      </c>
      <c r="F7" s="38">
        <f ca="1">SUM(F8:OFFSET(F6,MATCH("PROYECTOS",$A$8:$A$50,0),0))</f>
        <v>4.4236227728742916</v>
      </c>
      <c r="G7" s="38">
        <f ca="1">SUM(G8:OFFSET(G6,MATCH("PROYECTOS",$A$8:$A$50,0),0))</f>
        <v>0.19560092287429143</v>
      </c>
      <c r="H7" s="38">
        <f ca="1">SUM(H8:OFFSET(H6,MATCH("PROYECTOS",$A$8:$A$50,0),0))</f>
        <v>2.2143374599999999</v>
      </c>
      <c r="I7" s="38">
        <f ca="1">SUM(I8:OFFSET(I6,MATCH("PROYECTOS",$A$8:$A$50,0),0))</f>
        <v>2.0136843899999999</v>
      </c>
      <c r="J7" s="39">
        <f ca="1">IFERROR(G7/E7,0)</f>
        <v>9.8752709123041925E-3</v>
      </c>
      <c r="K7" s="39">
        <f ca="1">IFERROR(SUM(G7,H7)/E7,0)</f>
        <v>0.12167015402140445</v>
      </c>
      <c r="L7" s="40">
        <f ca="1">IFERROR(SUM(G7,H7,I7)/E7,0)</f>
        <v>0.22333469931553943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4.7053580000000004</v>
      </c>
      <c r="E8" s="21">
        <v>4.7053580000000004</v>
      </c>
      <c r="F8" s="21">
        <f t="shared" ref="F8:F10" si="0">SUM(G8,H8,I8)</f>
        <v>1.7993542710458956</v>
      </c>
      <c r="G8" s="21">
        <v>0.15925092104589567</v>
      </c>
      <c r="H8" s="21">
        <v>1.4774340699999999</v>
      </c>
      <c r="I8" s="21">
        <v>0.16266927999999997</v>
      </c>
      <c r="J8" s="22">
        <f t="shared" ref="J8:J11" si="1">IFERROR(G8/E8,0)</f>
        <v>3.3844591855900372E-2</v>
      </c>
      <c r="K8" s="22">
        <f t="shared" ref="K8:K11" si="2">IFERROR(SUM(G8,H8)/E8,0)</f>
        <v>0.34783431803613996</v>
      </c>
      <c r="L8" s="23">
        <f t="shared" ref="L8:L11" si="3">IFERROR(SUM(G8,H8,I8)/E8,0)</f>
        <v>0.38240539211806956</v>
      </c>
      <c r="M8" s="4"/>
    </row>
    <row r="9" spans="1:13" ht="38.25" x14ac:dyDescent="0.25">
      <c r="A9" s="17"/>
      <c r="B9" s="19">
        <v>3000662</v>
      </c>
      <c r="C9" s="19" t="s">
        <v>1316</v>
      </c>
      <c r="D9" s="20">
        <v>11.169466</v>
      </c>
      <c r="E9" s="21">
        <v>10.086872000000001</v>
      </c>
      <c r="F9" s="21">
        <f t="shared" si="0"/>
        <v>2.2381035018283959</v>
      </c>
      <c r="G9" s="21">
        <v>3.6350001828395762E-2</v>
      </c>
      <c r="H9" s="21">
        <v>0.72069338999999999</v>
      </c>
      <c r="I9" s="21">
        <v>1.48106011</v>
      </c>
      <c r="J9" s="22">
        <f t="shared" si="1"/>
        <v>3.6036941708386659E-3</v>
      </c>
      <c r="K9" s="22">
        <f t="shared" si="2"/>
        <v>7.5052344456080694E-2</v>
      </c>
      <c r="L9" s="23">
        <f t="shared" si="3"/>
        <v>0.22188280983722164</v>
      </c>
      <c r="M9" s="4"/>
    </row>
    <row r="10" spans="1:13" ht="25.5" x14ac:dyDescent="0.25">
      <c r="A10" s="17"/>
      <c r="B10" s="19">
        <v>3000663</v>
      </c>
      <c r="C10" s="19" t="s">
        <v>1317</v>
      </c>
      <c r="D10" s="20">
        <v>3.9323210000000004</v>
      </c>
      <c r="E10" s="21">
        <v>5.0149149999999993</v>
      </c>
      <c r="F10" s="21">
        <f t="shared" si="0"/>
        <v>0.38616499999999998</v>
      </c>
      <c r="G10" s="21">
        <v>0</v>
      </c>
      <c r="H10" s="21">
        <v>1.6209999999999999E-2</v>
      </c>
      <c r="I10" s="21">
        <v>0.36995499999999998</v>
      </c>
      <c r="J10" s="22">
        <f t="shared" si="1"/>
        <v>0</v>
      </c>
      <c r="K10" s="22">
        <f t="shared" si="2"/>
        <v>3.2323578764545365E-3</v>
      </c>
      <c r="L10" s="23">
        <f t="shared" si="3"/>
        <v>7.7003299158609873E-2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0.70297300000000007</v>
      </c>
      <c r="E11" s="45">
        <f t="shared" ref="E11:I11" ca="1" si="4">OFFSET(E11,-MATCH("PROYECTOS",$A$8:$A$50,0)-1,0)-(OFFSET(E11,-MATCH("PROYECTOS",$A$8:$A$50,0),0))</f>
        <v>0.70297300000000007</v>
      </c>
      <c r="F11" s="45">
        <f t="shared" ca="1" si="4"/>
        <v>3.1276000000000082E-2</v>
      </c>
      <c r="G11" s="45">
        <f t="shared" ca="1" si="4"/>
        <v>0</v>
      </c>
      <c r="H11" s="45">
        <f t="shared" ca="1" si="4"/>
        <v>0</v>
      </c>
      <c r="I11" s="45">
        <f t="shared" ca="1" si="4"/>
        <v>3.1276000000000082E-2</v>
      </c>
      <c r="J11" s="46">
        <f t="shared" ca="1" si="1"/>
        <v>0</v>
      </c>
      <c r="K11" s="46">
        <f t="shared" ca="1" si="2"/>
        <v>0</v>
      </c>
      <c r="L11" s="47">
        <f t="shared" ca="1" si="3"/>
        <v>4.4491040196423019E-2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1330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83"/>
      <c r="B16" s="84"/>
      <c r="C16" s="84"/>
      <c r="D16" s="103"/>
    </row>
    <row r="17" spans="1:4" ht="26.25" thickBot="1" x14ac:dyDescent="0.3">
      <c r="A17" s="73"/>
      <c r="B17" s="74">
        <v>3000663</v>
      </c>
      <c r="C17" s="74" t="s">
        <v>1317</v>
      </c>
      <c r="D17" s="75">
        <v>7.7003299158609873E-2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"/>
  <sheetViews>
    <sheetView workbookViewId="0">
      <selection activeCell="H8" sqref="H8:H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87</v>
      </c>
      <c r="B1" s="49" t="s">
        <v>52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1315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20.510118000000002</v>
      </c>
      <c r="I6" s="14">
        <v>20.510118000000002</v>
      </c>
      <c r="J6" s="14">
        <v>4.4548987728742917</v>
      </c>
      <c r="K6" s="14">
        <v>0.19560092287429143</v>
      </c>
      <c r="L6" s="14">
        <v>2.2143374600000003</v>
      </c>
      <c r="M6" s="14">
        <v>2.04496039</v>
      </c>
      <c r="N6" s="15">
        <v>9.5368014398694058E-3</v>
      </c>
      <c r="O6" s="15">
        <v>0.11749997649327476</v>
      </c>
      <c r="P6" s="16">
        <v>0.21720493138431926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SUM(H8:OFFSET(H6,MATCH("PROYECTOS",$A$8:$A$19,0),0))</f>
        <v>19.807144999999998</v>
      </c>
      <c r="I7" s="38">
        <f ca="1">SUM(I8:OFFSET(I6,MATCH("PROYECTOS",$A$8:$A$19,0),0))</f>
        <v>19.807145000000002</v>
      </c>
      <c r="J7" s="38">
        <f ca="1">SUM(J8:OFFSET(J6,MATCH("PROYECTOS",$A$8:$A$19,0),0))</f>
        <v>4.4236227728742916</v>
      </c>
      <c r="K7" s="38">
        <f ca="1">SUM(K8:OFFSET(K6,MATCH("PROYECTOS",$A$8:$A$19,0),0))</f>
        <v>0.19560092287429143</v>
      </c>
      <c r="L7" s="38">
        <f ca="1">SUM(L8:OFFSET(L6,MATCH("PROYECTOS",$A$8:$A$19,0),0))</f>
        <v>2.2143374599999999</v>
      </c>
      <c r="M7" s="38">
        <f ca="1">SUM(M8:OFFSET(M6,MATCH("PROYECTOS",$A$8:$A$19,0),0))</f>
        <v>2.0136843899999999</v>
      </c>
      <c r="N7" s="39">
        <f ca="1">IFERROR(K7/I7,0)</f>
        <v>9.8752709123041925E-3</v>
      </c>
      <c r="O7" s="39">
        <f ca="1">IFERROR(SUM(K7,L7)/I7,0)</f>
        <v>0.12167015402140445</v>
      </c>
      <c r="P7" s="40">
        <f ca="1">IFERROR(SUM(K7,L7,M7)/I7,0)</f>
        <v>0.22333469931553943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4.7053580000000004</v>
      </c>
      <c r="I8" s="21">
        <v>4.7053580000000004</v>
      </c>
      <c r="J8" s="21">
        <f t="shared" ref="J8:J18" si="0">SUM(K8,L8,M8)</f>
        <v>1.7993542710458956</v>
      </c>
      <c r="K8" s="21">
        <v>0.15925092104589567</v>
      </c>
      <c r="L8" s="21">
        <v>1.4774340699999999</v>
      </c>
      <c r="M8" s="21">
        <v>0.16266927999999997</v>
      </c>
      <c r="N8" s="22">
        <f t="shared" ref="N8:N19" si="1">IFERROR(K8/I8,0)</f>
        <v>3.3844591855900372E-2</v>
      </c>
      <c r="O8" s="22">
        <f t="shared" ref="O8:O19" si="2">IFERROR(SUM(K8,L8)/I8,0)</f>
        <v>0.34783431803613996</v>
      </c>
      <c r="P8" s="23">
        <f t="shared" ref="P8:P19" si="3">IFERROR(SUM(K8,L8,M8)/I8,0)</f>
        <v>0.38240539211806956</v>
      </c>
      <c r="Q8" s="70">
        <v>0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5002720</v>
      </c>
      <c r="C9" s="19" t="s">
        <v>1318</v>
      </c>
      <c r="D9" s="68">
        <v>3000662</v>
      </c>
      <c r="E9" s="19" t="s">
        <v>1316</v>
      </c>
      <c r="F9" s="69">
        <v>416</v>
      </c>
      <c r="G9" s="19" t="s">
        <v>663</v>
      </c>
      <c r="H9" s="20">
        <v>0.4798</v>
      </c>
      <c r="I9" s="21">
        <v>0.4798</v>
      </c>
      <c r="J9" s="21">
        <f t="shared" si="0"/>
        <v>0</v>
      </c>
      <c r="K9" s="21">
        <v>0</v>
      </c>
      <c r="L9" s="21">
        <v>0</v>
      </c>
      <c r="M9" s="21">
        <v>0</v>
      </c>
      <c r="N9" s="22">
        <f t="shared" si="1"/>
        <v>0</v>
      </c>
      <c r="O9" s="22">
        <f t="shared" si="2"/>
        <v>0</v>
      </c>
      <c r="P9" s="23">
        <f t="shared" si="3"/>
        <v>0</v>
      </c>
      <c r="Q9" s="70">
        <v>0</v>
      </c>
      <c r="R9" s="21">
        <v>0</v>
      </c>
      <c r="S9" s="23">
        <f t="shared" ref="S9:S18" si="4">IFERROR(R9/Q9,0)</f>
        <v>0</v>
      </c>
    </row>
    <row r="10" spans="1:19" ht="38.25" x14ac:dyDescent="0.25">
      <c r="A10" s="17"/>
      <c r="B10" s="19">
        <v>5005034</v>
      </c>
      <c r="C10" s="19" t="s">
        <v>1319</v>
      </c>
      <c r="D10" s="68">
        <v>3000662</v>
      </c>
      <c r="E10" s="19" t="s">
        <v>1316</v>
      </c>
      <c r="F10" s="69">
        <v>86</v>
      </c>
      <c r="G10" s="19" t="s">
        <v>500</v>
      </c>
      <c r="H10" s="20">
        <v>1.50024</v>
      </c>
      <c r="I10" s="21">
        <v>1.50024</v>
      </c>
      <c r="J10" s="21">
        <f t="shared" si="0"/>
        <v>0.63671263998661232</v>
      </c>
      <c r="K10" s="21">
        <v>1.249999986612238E-3</v>
      </c>
      <c r="L10" s="21">
        <v>0.36256104</v>
      </c>
      <c r="M10" s="21">
        <v>0.27290160000000002</v>
      </c>
      <c r="N10" s="22">
        <f t="shared" si="1"/>
        <v>8.3320001240617361E-4</v>
      </c>
      <c r="O10" s="22">
        <f t="shared" si="2"/>
        <v>0.24250189302152472</v>
      </c>
      <c r="P10" s="23">
        <f t="shared" si="3"/>
        <v>0.42440718817430034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5005035</v>
      </c>
      <c r="C11" s="19" t="s">
        <v>1320</v>
      </c>
      <c r="D11" s="68">
        <v>3000662</v>
      </c>
      <c r="E11" s="19" t="s">
        <v>1316</v>
      </c>
      <c r="F11" s="69">
        <v>86</v>
      </c>
      <c r="G11" s="19" t="s">
        <v>500</v>
      </c>
      <c r="H11" s="20">
        <v>1.2838959999999999</v>
      </c>
      <c r="I11" s="21">
        <v>1.208896</v>
      </c>
      <c r="J11" s="21">
        <f t="shared" si="0"/>
        <v>0.44742399999999999</v>
      </c>
      <c r="K11" s="21">
        <v>0</v>
      </c>
      <c r="L11" s="21">
        <v>0</v>
      </c>
      <c r="M11" s="21">
        <v>0.44742399999999999</v>
      </c>
      <c r="N11" s="22">
        <f t="shared" si="1"/>
        <v>0</v>
      </c>
      <c r="O11" s="22">
        <f t="shared" si="2"/>
        <v>0</v>
      </c>
      <c r="P11" s="23">
        <f t="shared" si="3"/>
        <v>0.3701095875906612</v>
      </c>
      <c r="Q11" s="70">
        <v>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5005036</v>
      </c>
      <c r="C12" s="19" t="s">
        <v>1321</v>
      </c>
      <c r="D12" s="68">
        <v>3000662</v>
      </c>
      <c r="E12" s="19" t="s">
        <v>1316</v>
      </c>
      <c r="F12" s="69">
        <v>117</v>
      </c>
      <c r="G12" s="19" t="s">
        <v>687</v>
      </c>
      <c r="H12" s="20">
        <v>0.34053000000000005</v>
      </c>
      <c r="I12" s="21">
        <v>0.34053</v>
      </c>
      <c r="J12" s="21">
        <f t="shared" si="0"/>
        <v>1.5386249999999999E-2</v>
      </c>
      <c r="K12" s="21">
        <v>0</v>
      </c>
      <c r="L12" s="21">
        <v>2.3999999999999998E-3</v>
      </c>
      <c r="M12" s="21">
        <v>1.298625E-2</v>
      </c>
      <c r="N12" s="22">
        <f t="shared" si="1"/>
        <v>0</v>
      </c>
      <c r="O12" s="22">
        <f t="shared" si="2"/>
        <v>7.0478371949607961E-3</v>
      </c>
      <c r="P12" s="23">
        <f t="shared" si="3"/>
        <v>4.5183243767068976E-2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5005037</v>
      </c>
      <c r="C13" s="19" t="s">
        <v>1322</v>
      </c>
      <c r="D13" s="68">
        <v>3000662</v>
      </c>
      <c r="E13" s="19" t="s">
        <v>1316</v>
      </c>
      <c r="F13" s="69">
        <v>46</v>
      </c>
      <c r="G13" s="19" t="s">
        <v>736</v>
      </c>
      <c r="H13" s="20">
        <v>0.155</v>
      </c>
      <c r="I13" s="21">
        <v>0.155</v>
      </c>
      <c r="J13" s="21">
        <f t="shared" si="0"/>
        <v>5.9471999999999997E-2</v>
      </c>
      <c r="K13" s="21">
        <v>0</v>
      </c>
      <c r="L13" s="21">
        <v>5.9471999999999997E-2</v>
      </c>
      <c r="M13" s="21">
        <v>0</v>
      </c>
      <c r="N13" s="22">
        <f t="shared" si="1"/>
        <v>0</v>
      </c>
      <c r="O13" s="22">
        <f t="shared" si="2"/>
        <v>0.38369032258064517</v>
      </c>
      <c r="P13" s="23">
        <f t="shared" si="3"/>
        <v>0.38369032258064517</v>
      </c>
      <c r="Q13" s="70">
        <v>0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5005038</v>
      </c>
      <c r="C14" s="19" t="s">
        <v>1323</v>
      </c>
      <c r="D14" s="68">
        <v>3000662</v>
      </c>
      <c r="E14" s="19" t="s">
        <v>1316</v>
      </c>
      <c r="F14" s="69">
        <v>120</v>
      </c>
      <c r="G14" s="19" t="s">
        <v>689</v>
      </c>
      <c r="H14" s="20">
        <v>3.26</v>
      </c>
      <c r="I14" s="21">
        <v>2.1774060000000008</v>
      </c>
      <c r="J14" s="21">
        <f t="shared" si="0"/>
        <v>0.56035861184178348</v>
      </c>
      <c r="K14" s="21">
        <v>3.5100001841783524E-2</v>
      </c>
      <c r="L14" s="21">
        <v>0.29626035000000001</v>
      </c>
      <c r="M14" s="21">
        <v>0.22899825999999998</v>
      </c>
      <c r="N14" s="22">
        <f t="shared" si="1"/>
        <v>1.6120099715801053E-2</v>
      </c>
      <c r="O14" s="22">
        <f t="shared" si="2"/>
        <v>0.15218124311303607</v>
      </c>
      <c r="P14" s="23">
        <f t="shared" si="3"/>
        <v>0.25735145941628856</v>
      </c>
      <c r="Q14" s="70">
        <v>0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5005039</v>
      </c>
      <c r="C15" s="19" t="s">
        <v>1324</v>
      </c>
      <c r="D15" s="68">
        <v>3000662</v>
      </c>
      <c r="E15" s="19" t="s">
        <v>1316</v>
      </c>
      <c r="F15" s="69">
        <v>86</v>
      </c>
      <c r="G15" s="19" t="s">
        <v>500</v>
      </c>
      <c r="H15" s="20">
        <v>4.1500000000000004</v>
      </c>
      <c r="I15" s="21">
        <v>4.2250000000000005</v>
      </c>
      <c r="J15" s="21">
        <f t="shared" si="0"/>
        <v>0.51875000000000004</v>
      </c>
      <c r="K15" s="21">
        <v>0</v>
      </c>
      <c r="L15" s="21">
        <v>0</v>
      </c>
      <c r="M15" s="21">
        <v>0.51875000000000004</v>
      </c>
      <c r="N15" s="22">
        <f t="shared" si="1"/>
        <v>0</v>
      </c>
      <c r="O15" s="22">
        <f t="shared" si="2"/>
        <v>0</v>
      </c>
      <c r="P15" s="23">
        <f t="shared" si="3"/>
        <v>0.12278106508875739</v>
      </c>
      <c r="Q15" s="70">
        <v>0</v>
      </c>
      <c r="R15" s="21">
        <v>0</v>
      </c>
      <c r="S15" s="23">
        <f t="shared" si="4"/>
        <v>0</v>
      </c>
    </row>
    <row r="16" spans="1:19" ht="38.25" x14ac:dyDescent="0.25">
      <c r="A16" s="17"/>
      <c r="B16" s="19">
        <v>5005040</v>
      </c>
      <c r="C16" s="19" t="s">
        <v>1325</v>
      </c>
      <c r="D16" s="68">
        <v>3000663</v>
      </c>
      <c r="E16" s="19" t="s">
        <v>1317</v>
      </c>
      <c r="F16" s="69">
        <v>245</v>
      </c>
      <c r="G16" s="19" t="s">
        <v>1328</v>
      </c>
      <c r="H16" s="20">
        <v>1.7853570000000003</v>
      </c>
      <c r="I16" s="21">
        <v>1.8341240000000001</v>
      </c>
      <c r="J16" s="21">
        <f t="shared" si="0"/>
        <v>0</v>
      </c>
      <c r="K16" s="21">
        <v>0</v>
      </c>
      <c r="L16" s="21">
        <v>0</v>
      </c>
      <c r="M16" s="21">
        <v>0</v>
      </c>
      <c r="N16" s="22">
        <f t="shared" si="1"/>
        <v>0</v>
      </c>
      <c r="O16" s="22">
        <f t="shared" si="2"/>
        <v>0</v>
      </c>
      <c r="P16" s="23">
        <f t="shared" si="3"/>
        <v>0</v>
      </c>
      <c r="Q16" s="70">
        <v>0</v>
      </c>
      <c r="R16" s="21">
        <v>0</v>
      </c>
      <c r="S16" s="23">
        <f t="shared" si="4"/>
        <v>0</v>
      </c>
    </row>
    <row r="17" spans="1:19" ht="38.25" x14ac:dyDescent="0.25">
      <c r="A17" s="17"/>
      <c r="B17" s="19">
        <v>5005041</v>
      </c>
      <c r="C17" s="19" t="s">
        <v>1326</v>
      </c>
      <c r="D17" s="68">
        <v>3000663</v>
      </c>
      <c r="E17" s="19" t="s">
        <v>1317</v>
      </c>
      <c r="F17" s="69">
        <v>14</v>
      </c>
      <c r="G17" s="19" t="s">
        <v>690</v>
      </c>
      <c r="H17" s="20">
        <v>1.9969640000000002</v>
      </c>
      <c r="I17" s="21">
        <v>3.0312660000000005</v>
      </c>
      <c r="J17" s="21">
        <f t="shared" si="0"/>
        <v>0.3669</v>
      </c>
      <c r="K17" s="21">
        <v>0</v>
      </c>
      <c r="L17" s="21">
        <v>1.9E-3</v>
      </c>
      <c r="M17" s="21">
        <v>0.36499999999999999</v>
      </c>
      <c r="N17" s="22">
        <f t="shared" si="1"/>
        <v>0</v>
      </c>
      <c r="O17" s="22">
        <f t="shared" si="2"/>
        <v>6.268008152369339E-4</v>
      </c>
      <c r="P17" s="23">
        <f t="shared" si="3"/>
        <v>0.12103853637391108</v>
      </c>
      <c r="Q17" s="70">
        <v>0</v>
      </c>
      <c r="R17" s="21">
        <v>0</v>
      </c>
      <c r="S17" s="23">
        <f t="shared" si="4"/>
        <v>0</v>
      </c>
    </row>
    <row r="18" spans="1:19" ht="25.5" x14ac:dyDescent="0.25">
      <c r="A18" s="17"/>
      <c r="B18" s="19">
        <v>5005042</v>
      </c>
      <c r="C18" s="19" t="s">
        <v>1327</v>
      </c>
      <c r="D18" s="68">
        <v>3000663</v>
      </c>
      <c r="E18" s="19" t="s">
        <v>1317</v>
      </c>
      <c r="F18" s="69">
        <v>486</v>
      </c>
      <c r="G18" s="19" t="s">
        <v>773</v>
      </c>
      <c r="H18" s="20">
        <v>0.15</v>
      </c>
      <c r="I18" s="21">
        <v>0.14952500000000002</v>
      </c>
      <c r="J18" s="21">
        <f t="shared" si="0"/>
        <v>1.9265000000000001E-2</v>
      </c>
      <c r="K18" s="21">
        <v>0</v>
      </c>
      <c r="L18" s="21">
        <v>1.431E-2</v>
      </c>
      <c r="M18" s="21">
        <v>4.9550000000000002E-3</v>
      </c>
      <c r="N18" s="22">
        <f t="shared" si="1"/>
        <v>0</v>
      </c>
      <c r="O18" s="22">
        <f t="shared" si="2"/>
        <v>9.5703059689015199E-2</v>
      </c>
      <c r="P18" s="23">
        <f t="shared" si="3"/>
        <v>0.12884133088112354</v>
      </c>
      <c r="Q18" s="70">
        <v>0</v>
      </c>
      <c r="R18" s="21">
        <v>0</v>
      </c>
      <c r="S18" s="23">
        <f t="shared" si="4"/>
        <v>0</v>
      </c>
    </row>
    <row r="19" spans="1:19" ht="15.75" thickBot="1" x14ac:dyDescent="0.3">
      <c r="A19" s="41" t="s">
        <v>293</v>
      </c>
      <c r="B19" s="43"/>
      <c r="C19" s="43"/>
      <c r="D19" s="65"/>
      <c r="E19" s="43"/>
      <c r="F19" s="66"/>
      <c r="G19" s="43"/>
      <c r="H19" s="44">
        <f t="shared" ref="H19:M19" ca="1" si="5">OFFSET(H19,-MATCH("PROYECTOS",$A$8:$A$19,0)-1,0)-(OFFSET(H19,-MATCH("PROYECTOS",$A$8:$A$19,0),0))</f>
        <v>0.70297300000000362</v>
      </c>
      <c r="I19" s="45">
        <f t="shared" ca="1" si="5"/>
        <v>0.70297300000000007</v>
      </c>
      <c r="J19" s="45">
        <f t="shared" ca="1" si="5"/>
        <v>3.1276000000000082E-2</v>
      </c>
      <c r="K19" s="45">
        <f t="shared" ca="1" si="5"/>
        <v>0</v>
      </c>
      <c r="L19" s="45">
        <f t="shared" ca="1" si="5"/>
        <v>0</v>
      </c>
      <c r="M19" s="45">
        <f t="shared" ca="1" si="5"/>
        <v>3.1276000000000082E-2</v>
      </c>
      <c r="N19" s="46">
        <f t="shared" ca="1" si="1"/>
        <v>0</v>
      </c>
      <c r="O19" s="46">
        <f t="shared" ca="1" si="2"/>
        <v>0</v>
      </c>
      <c r="P19" s="47">
        <f t="shared" ca="1" si="3"/>
        <v>4.4491040196423019E-2</v>
      </c>
      <c r="Q19" s="67"/>
      <c r="R19" s="45"/>
      <c r="S19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"/>
  <sheetViews>
    <sheetView workbookViewId="0">
      <selection activeCell="A12" sqref="A12:L12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88</v>
      </c>
      <c r="B1" s="50" t="s">
        <v>53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1331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14.881080000000003</v>
      </c>
      <c r="E6" s="14">
        <v>15.019195999999999</v>
      </c>
      <c r="F6" s="14">
        <v>1.7932907998413226</v>
      </c>
      <c r="G6" s="14">
        <v>0.4921681898413226</v>
      </c>
      <c r="H6" s="14">
        <v>0.64954969000000007</v>
      </c>
      <c r="I6" s="14">
        <v>0.65157291999999989</v>
      </c>
      <c r="J6" s="15">
        <v>3.2769276720359904E-2</v>
      </c>
      <c r="K6" s="15">
        <v>7.6017243522311234E-2</v>
      </c>
      <c r="L6" s="16">
        <v>0.11939991993188735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14.876079999999998</v>
      </c>
      <c r="E7" s="38">
        <f ca="1">SUM(E8:OFFSET(E6,MATCH("GOBIERNOS REGIONALES",$A$8:$A$50,0),0))</f>
        <v>14.876079999999998</v>
      </c>
      <c r="F7" s="38">
        <f ca="1">SUM(F8:OFFSET(F6,MATCH("GOBIERNOS REGIONALES",$A$8:$A$50,0),0))</f>
        <v>1.7848607998413226</v>
      </c>
      <c r="G7" s="38">
        <f ca="1">SUM(G8:OFFSET(G6,MATCH("GOBIERNOS REGIONALES",$A$8:$A$50,0),0))</f>
        <v>0.4921681898413226</v>
      </c>
      <c r="H7" s="38">
        <f ca="1">SUM(H8:OFFSET(H6,MATCH("GOBIERNOS REGIONALES",$A$8:$A$50,0),0))</f>
        <v>0.64954968999999996</v>
      </c>
      <c r="I7" s="38">
        <f ca="1">SUM(I8:OFFSET(I6,MATCH("GOBIERNOS REGIONALES",$A$8:$A$50,0),0))</f>
        <v>0.64314292000000006</v>
      </c>
      <c r="J7" s="39">
        <f ca="1">IFERROR(G7/E7,0)</f>
        <v>3.3084535028133938E-2</v>
      </c>
      <c r="K7" s="39">
        <f ca="1">IFERROR(SUM(G7,H7)/E7,0)</f>
        <v>7.6748570849398678E-2</v>
      </c>
      <c r="L7" s="40">
        <f ca="1">IFERROR(SUM(G7,H7,I7)/E7,0)</f>
        <v>0.11998193071301867</v>
      </c>
      <c r="M7" s="4"/>
    </row>
    <row r="8" spans="1:13" x14ac:dyDescent="0.25">
      <c r="A8" s="17"/>
      <c r="B8" s="18">
        <v>1</v>
      </c>
      <c r="C8" s="19" t="s">
        <v>100</v>
      </c>
      <c r="D8" s="20">
        <v>14.876079999999998</v>
      </c>
      <c r="E8" s="21">
        <v>14.876079999999998</v>
      </c>
      <c r="F8" s="21">
        <f t="shared" ref="F8:F13" si="0">SUM(G8,H8,I8)</f>
        <v>1.7848607998413226</v>
      </c>
      <c r="G8" s="21">
        <v>0.4921681898413226</v>
      </c>
      <c r="H8" s="21">
        <v>0.64954968999999996</v>
      </c>
      <c r="I8" s="21">
        <v>0.64314292000000006</v>
      </c>
      <c r="J8" s="22">
        <f t="shared" ref="J8:J13" si="1">IFERROR(G8/E8,0)</f>
        <v>3.3084535028133938E-2</v>
      </c>
      <c r="K8" s="22">
        <f t="shared" ref="K8:K13" si="2">IFERROR(SUM(G8,H8)/E8,0)</f>
        <v>7.6748570849398678E-2</v>
      </c>
      <c r="L8" s="23">
        <f t="shared" ref="L8:L13" si="3">IFERROR(SUM(G8,H8,I8)/E8,0)</f>
        <v>0.11998193071301867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5.0000000000000001E-3</v>
      </c>
      <c r="E9" s="38">
        <f ca="1">SUM(E10:OFFSET(E8,(MATCH("GOBIERNOS LOCALES",$A$8:$A$50,0)-MATCH("GOBIERNOS REGIONALES",$A$8:$A$50,0)),0))</f>
        <v>0.14311599999999999</v>
      </c>
      <c r="F9" s="38">
        <f ca="1">SUM(F10:OFFSET(F8,(MATCH("GOBIERNOS LOCALES",$A$8:$A$50,0)-MATCH("GOBIERNOS REGIONALES",$A$8:$A$50,0)),0))</f>
        <v>8.43E-3</v>
      </c>
      <c r="G9" s="38">
        <f ca="1">SUM(G10:OFFSET(G8,(MATCH("GOBIERNOS LOCALES",$A$8:$A$50,0)-MATCH("GOBIERNOS REGIONALES",$A$8:$A$50,0)),0))</f>
        <v>0</v>
      </c>
      <c r="H9" s="38">
        <f ca="1">SUM(H10:OFFSET(H8,(MATCH("GOBIERNOS LOCALES",$A$8:$A$50,0)-MATCH("GOBIERNOS REGIONALES",$A$8:$A$50,0)),0))</f>
        <v>0</v>
      </c>
      <c r="I9" s="38">
        <f ca="1">SUM(I10:OFFSET(I8,(MATCH("GOBIERNOS LOCALES",$A$8:$A$50,0)-MATCH("GOBIERNOS REGIONALES",$A$8:$A$50,0)),0))</f>
        <v>8.43E-3</v>
      </c>
      <c r="J9" s="39">
        <f t="shared" ca="1" si="1"/>
        <v>0</v>
      </c>
      <c r="K9" s="39">
        <f t="shared" ca="1" si="2"/>
        <v>0</v>
      </c>
      <c r="L9" s="40">
        <f t="shared" ca="1" si="3"/>
        <v>5.8903267279689205E-2</v>
      </c>
      <c r="M9" s="4"/>
    </row>
    <row r="10" spans="1:13" x14ac:dyDescent="0.25">
      <c r="A10" s="17"/>
      <c r="B10" s="18">
        <v>440</v>
      </c>
      <c r="C10" s="19" t="s">
        <v>206</v>
      </c>
      <c r="D10" s="20">
        <v>0</v>
      </c>
      <c r="E10" s="21">
        <v>6.097E-3</v>
      </c>
      <c r="F10" s="21">
        <f t="shared" si="0"/>
        <v>0</v>
      </c>
      <c r="G10" s="21">
        <v>0</v>
      </c>
      <c r="H10" s="21">
        <v>0</v>
      </c>
      <c r="I10" s="21">
        <v>0</v>
      </c>
      <c r="J10" s="22">
        <f t="shared" si="1"/>
        <v>0</v>
      </c>
      <c r="K10" s="22">
        <f t="shared" si="2"/>
        <v>0</v>
      </c>
      <c r="L10" s="23">
        <f t="shared" si="3"/>
        <v>0</v>
      </c>
      <c r="M10" s="4"/>
    </row>
    <row r="11" spans="1:13" x14ac:dyDescent="0.25">
      <c r="A11" s="17"/>
      <c r="B11" s="18">
        <v>442</v>
      </c>
      <c r="C11" s="19" t="s">
        <v>208</v>
      </c>
      <c r="D11" s="20">
        <v>5.0000000000000001E-3</v>
      </c>
      <c r="E11" s="21">
        <v>5.0000000000000001E-3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</row>
    <row r="12" spans="1:13" ht="15.75" thickBot="1" x14ac:dyDescent="0.3">
      <c r="A12" s="24"/>
      <c r="B12" s="25">
        <v>459</v>
      </c>
      <c r="C12" s="26" t="s">
        <v>225</v>
      </c>
      <c r="D12" s="27">
        <v>0</v>
      </c>
      <c r="E12" s="28">
        <v>0.132019</v>
      </c>
      <c r="F12" s="28">
        <f t="shared" si="0"/>
        <v>8.43E-3</v>
      </c>
      <c r="G12" s="28">
        <v>0</v>
      </c>
      <c r="H12" s="28">
        <v>0</v>
      </c>
      <c r="I12" s="28">
        <v>8.43E-3</v>
      </c>
      <c r="J12" s="29">
        <f t="shared" si="1"/>
        <v>0</v>
      </c>
      <c r="K12" s="29">
        <f t="shared" si="2"/>
        <v>0</v>
      </c>
      <c r="L12" s="30">
        <f t="shared" si="3"/>
        <v>6.3854445193494883E-2</v>
      </c>
      <c r="M12" s="4"/>
    </row>
    <row r="13" spans="1:13" x14ac:dyDescent="0.25">
      <c r="A13" t="s">
        <v>232</v>
      </c>
      <c r="D13" s="5"/>
      <c r="E13" s="5"/>
      <c r="F13" s="5">
        <f t="shared" si="0"/>
        <v>0</v>
      </c>
      <c r="G13" s="5"/>
      <c r="H13" s="5"/>
      <c r="I13" s="5"/>
      <c r="J13" s="4">
        <f t="shared" si="1"/>
        <v>0</v>
      </c>
      <c r="K13" s="4">
        <f t="shared" si="2"/>
        <v>0</v>
      </c>
      <c r="L13" s="4">
        <f t="shared" si="3"/>
        <v>0</v>
      </c>
      <c r="M13" s="4"/>
    </row>
    <row r="14" spans="1:13" x14ac:dyDescent="0.25">
      <c r="D14" s="5"/>
      <c r="E14" s="5"/>
      <c r="F14" s="5"/>
      <c r="G14" s="5"/>
      <c r="H14" s="5"/>
      <c r="I14" s="5"/>
      <c r="J14" s="4"/>
      <c r="K14" s="4"/>
      <c r="L14" s="4"/>
      <c r="M14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88</v>
      </c>
      <c r="B1" s="51" t="s">
        <v>53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1332</v>
      </c>
      <c r="N2" s="72" t="s">
        <v>1350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14.881080000000003</v>
      </c>
      <c r="E6" s="14">
        <f ca="1">SUM(E7:OFFSET(E7,50,0))</f>
        <v>15.019195999999999</v>
      </c>
      <c r="F6" s="14">
        <f ca="1">SUM(F7:OFFSET(F7,50,0))</f>
        <v>1.7932907998413226</v>
      </c>
      <c r="G6" s="14">
        <f ca="1">SUM(G7:OFFSET(G7,50,0))</f>
        <v>0.4921681898413226</v>
      </c>
      <c r="H6" s="14">
        <f ca="1">SUM(H7:OFFSET(H7,50,0))</f>
        <v>0.64954969000000007</v>
      </c>
      <c r="I6" s="14">
        <f ca="1">SUM(I7:OFFSET(I7,50,0))</f>
        <v>0.65157291999999989</v>
      </c>
      <c r="J6" s="15">
        <f ca="1">IFERROR(G6/E6,0)</f>
        <v>3.2769276720359904E-2</v>
      </c>
      <c r="K6" s="15">
        <f ca="1">IFERROR(SUM(G6,H6)/E6,0)</f>
        <v>7.6017243522311234E-2</v>
      </c>
      <c r="L6" s="16">
        <f ca="1">IFERROR(SUM(G6,H6,I6)/E6,0)</f>
        <v>0.11939991993188735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0</v>
      </c>
      <c r="E7" s="21">
        <v>6.097E-3</v>
      </c>
      <c r="F7" s="21">
        <f t="shared" ref="F7:F10" si="0">SUM(G7,H7,I7)</f>
        <v>0</v>
      </c>
      <c r="G7" s="21">
        <v>0</v>
      </c>
      <c r="H7" s="21">
        <v>0</v>
      </c>
      <c r="I7" s="21">
        <v>0</v>
      </c>
      <c r="J7" s="22">
        <f t="shared" ref="J7:J10" si="1">IFERROR(G7/E7,0)</f>
        <v>0</v>
      </c>
      <c r="K7" s="22">
        <f t="shared" ref="K7:K10" si="2">IFERROR(SUM(G7,H7)/E7,0)</f>
        <v>0</v>
      </c>
      <c r="L7" s="23">
        <f t="shared" ref="L7:L10" si="3">IFERROR(SUM(G7,H7,I7)/E7,0)</f>
        <v>0</v>
      </c>
      <c r="M7" s="4"/>
      <c r="N7" t="s">
        <v>263</v>
      </c>
      <c r="O7" s="5">
        <v>1.7848607998413226</v>
      </c>
      <c r="P7" s="71">
        <v>0.11998193071301866</v>
      </c>
    </row>
    <row r="8" spans="1:16" x14ac:dyDescent="0.25">
      <c r="A8" s="17"/>
      <c r="B8" s="55">
        <v>3</v>
      </c>
      <c r="C8" s="19" t="s">
        <v>251</v>
      </c>
      <c r="D8" s="20">
        <v>5.0000000000000001E-3</v>
      </c>
      <c r="E8" s="21">
        <v>5.0000000000000001E-3</v>
      </c>
      <c r="F8" s="21">
        <f t="shared" si="0"/>
        <v>0</v>
      </c>
      <c r="G8" s="21">
        <v>0</v>
      </c>
      <c r="H8" s="21">
        <v>0</v>
      </c>
      <c r="I8" s="21">
        <v>0</v>
      </c>
      <c r="J8" s="22">
        <f t="shared" si="1"/>
        <v>0</v>
      </c>
      <c r="K8" s="22">
        <f t="shared" si="2"/>
        <v>0</v>
      </c>
      <c r="L8" s="23">
        <f t="shared" si="3"/>
        <v>0</v>
      </c>
      <c r="M8" s="4"/>
      <c r="N8" t="s">
        <v>270</v>
      </c>
      <c r="O8" s="5">
        <v>8.43E-3</v>
      </c>
      <c r="P8" s="71">
        <v>6.3854445193494883E-2</v>
      </c>
    </row>
    <row r="9" spans="1:16" x14ac:dyDescent="0.25">
      <c r="A9" s="17"/>
      <c r="B9" s="55">
        <v>15</v>
      </c>
      <c r="C9" s="19" t="s">
        <v>263</v>
      </c>
      <c r="D9" s="20">
        <v>14.876080000000002</v>
      </c>
      <c r="E9" s="21">
        <v>14.87608</v>
      </c>
      <c r="F9" s="21">
        <f t="shared" si="0"/>
        <v>1.7848607998413226</v>
      </c>
      <c r="G9" s="21">
        <v>0.4921681898413226</v>
      </c>
      <c r="H9" s="21">
        <v>0.64954969000000007</v>
      </c>
      <c r="I9" s="21">
        <v>0.64314291999999984</v>
      </c>
      <c r="J9" s="22">
        <f t="shared" si="1"/>
        <v>3.3084535028133931E-2</v>
      </c>
      <c r="K9" s="22">
        <f t="shared" si="2"/>
        <v>7.6748570849398678E-2</v>
      </c>
      <c r="L9" s="23">
        <f t="shared" si="3"/>
        <v>0.11998193071301866</v>
      </c>
      <c r="M9" s="4"/>
      <c r="N9" t="s">
        <v>249</v>
      </c>
      <c r="O9" s="5">
        <v>0</v>
      </c>
      <c r="P9" s="71">
        <v>0</v>
      </c>
    </row>
    <row r="10" spans="1:16" ht="15.75" thickBot="1" x14ac:dyDescent="0.3">
      <c r="A10" s="24"/>
      <c r="B10" s="56">
        <v>22</v>
      </c>
      <c r="C10" s="26" t="s">
        <v>270</v>
      </c>
      <c r="D10" s="27">
        <v>0</v>
      </c>
      <c r="E10" s="28">
        <v>0.132019</v>
      </c>
      <c r="F10" s="28">
        <f t="shared" si="0"/>
        <v>8.43E-3</v>
      </c>
      <c r="G10" s="28">
        <v>0</v>
      </c>
      <c r="H10" s="28">
        <v>0</v>
      </c>
      <c r="I10" s="28">
        <v>8.43E-3</v>
      </c>
      <c r="J10" s="29">
        <f t="shared" si="1"/>
        <v>0</v>
      </c>
      <c r="K10" s="29">
        <f t="shared" si="2"/>
        <v>0</v>
      </c>
      <c r="L10" s="30">
        <f t="shared" si="3"/>
        <v>6.3854445193494883E-2</v>
      </c>
      <c r="M10" s="4"/>
      <c r="N10" t="s">
        <v>251</v>
      </c>
      <c r="O10" s="5">
        <v>0</v>
      </c>
      <c r="P10" s="71">
        <v>0</v>
      </c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topLeftCell="A13" workbookViewId="0">
      <selection activeCell="A22" sqref="A22:D22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88</v>
      </c>
      <c r="B1" s="49" t="s">
        <v>53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1333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14.881080000000003</v>
      </c>
      <c r="E6" s="14">
        <v>15.019195999999999</v>
      </c>
      <c r="F6" s="14">
        <v>1.7932907998413226</v>
      </c>
      <c r="G6" s="14">
        <v>0.4921681898413226</v>
      </c>
      <c r="H6" s="14">
        <v>0.64954969000000007</v>
      </c>
      <c r="I6" s="14">
        <v>0.65157291999999989</v>
      </c>
      <c r="J6" s="15">
        <v>3.2769276720359904E-2</v>
      </c>
      <c r="K6" s="15">
        <v>7.6017243522311234E-2</v>
      </c>
      <c r="L6" s="16">
        <v>0.11939991993188735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14.881079999999999</v>
      </c>
      <c r="E7" s="38">
        <f ca="1">SUM(E8:OFFSET(E6,MATCH("PROYECTOS",$A$8:$A$50,0),0))</f>
        <v>14.881079999999999</v>
      </c>
      <c r="F7" s="38">
        <f ca="1">SUM(F8:OFFSET(F6,MATCH("PROYECTOS",$A$8:$A$50,0),0))</f>
        <v>1.7848607998413226</v>
      </c>
      <c r="G7" s="38">
        <f ca="1">SUM(G8:OFFSET(G6,MATCH("PROYECTOS",$A$8:$A$50,0),0))</f>
        <v>0.4921681898413226</v>
      </c>
      <c r="H7" s="38">
        <f ca="1">SUM(H8:OFFSET(H6,MATCH("PROYECTOS",$A$8:$A$50,0),0))</f>
        <v>0.64954968999999996</v>
      </c>
      <c r="I7" s="38">
        <f ca="1">SUM(I8:OFFSET(I6,MATCH("PROYECTOS",$A$8:$A$50,0),0))</f>
        <v>0.64314291999999995</v>
      </c>
      <c r="J7" s="39">
        <f ca="1">IFERROR(G7/E7,0)</f>
        <v>3.307341871969794E-2</v>
      </c>
      <c r="K7" s="39">
        <f ca="1">IFERROR(SUM(G7,H7)/E7,0)</f>
        <v>7.6722783550745147E-2</v>
      </c>
      <c r="L7" s="40">
        <f ca="1">IFERROR(SUM(G7,H7,I7)/E7,0)</f>
        <v>0.11994161713002838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1.6804839999999999</v>
      </c>
      <c r="E8" s="21">
        <v>1.6804839999999999</v>
      </c>
      <c r="F8" s="21">
        <f t="shared" ref="F8:F12" si="0">SUM(G8,H8,I8)</f>
        <v>0.3201408718631979</v>
      </c>
      <c r="G8" s="21">
        <v>9.3773771863197908E-2</v>
      </c>
      <c r="H8" s="21">
        <v>0.11736173000000001</v>
      </c>
      <c r="I8" s="21">
        <v>0.10900536999999999</v>
      </c>
      <c r="J8" s="22">
        <f t="shared" ref="J8:J13" si="1">IFERROR(G8/E8,0)</f>
        <v>5.5801645158893458E-2</v>
      </c>
      <c r="K8" s="22">
        <f t="shared" ref="K8:K13" si="2">IFERROR(SUM(G8,H8)/E8,0)</f>
        <v>0.12563969776754669</v>
      </c>
      <c r="L8" s="23">
        <f t="shared" ref="L8:L13" si="3">IFERROR(SUM(G8,H8,I8)/E8,0)</f>
        <v>0.19050515914653035</v>
      </c>
      <c r="M8" s="4"/>
    </row>
    <row r="9" spans="1:13" ht="25.5" x14ac:dyDescent="0.25">
      <c r="A9" s="17"/>
      <c r="B9" s="19">
        <v>3000531</v>
      </c>
      <c r="C9" s="19" t="s">
        <v>1335</v>
      </c>
      <c r="D9" s="20">
        <v>3.4784680000000003</v>
      </c>
      <c r="E9" s="21">
        <v>3.4784679999999999</v>
      </c>
      <c r="F9" s="21">
        <f t="shared" si="0"/>
        <v>0.12767647991801045</v>
      </c>
      <c r="G9" s="21">
        <v>3.082662991801044E-2</v>
      </c>
      <c r="H9" s="21">
        <v>3.1334669999999995E-2</v>
      </c>
      <c r="I9" s="21">
        <v>6.5515180000000006E-2</v>
      </c>
      <c r="J9" s="22">
        <f t="shared" si="1"/>
        <v>8.8621283616840633E-3</v>
      </c>
      <c r="K9" s="22">
        <f t="shared" si="2"/>
        <v>1.7870309549494329E-2</v>
      </c>
      <c r="L9" s="23">
        <f t="shared" si="3"/>
        <v>3.6704802205456674E-2</v>
      </c>
      <c r="M9" s="4"/>
    </row>
    <row r="10" spans="1:13" ht="25.5" x14ac:dyDescent="0.25">
      <c r="A10" s="17"/>
      <c r="B10" s="19">
        <v>3000532</v>
      </c>
      <c r="C10" s="19" t="s">
        <v>1336</v>
      </c>
      <c r="D10" s="20">
        <v>3.018348</v>
      </c>
      <c r="E10" s="21">
        <v>3.018348</v>
      </c>
      <c r="F10" s="21">
        <f t="shared" si="0"/>
        <v>0.42928433267546268</v>
      </c>
      <c r="G10" s="21">
        <v>0.14545441267546266</v>
      </c>
      <c r="H10" s="21">
        <v>0.12518719</v>
      </c>
      <c r="I10" s="21">
        <v>0.15864273000000001</v>
      </c>
      <c r="J10" s="22">
        <f t="shared" si="1"/>
        <v>4.8190073734195878E-2</v>
      </c>
      <c r="K10" s="22">
        <f t="shared" si="2"/>
        <v>8.9665473522424405E-2</v>
      </c>
      <c r="L10" s="23">
        <f t="shared" si="3"/>
        <v>0.14222492988729685</v>
      </c>
      <c r="M10" s="4"/>
    </row>
    <row r="11" spans="1:13" ht="25.5" x14ac:dyDescent="0.25">
      <c r="A11" s="17"/>
      <c r="B11" s="19">
        <v>3000533</v>
      </c>
      <c r="C11" s="19" t="s">
        <v>1337</v>
      </c>
      <c r="D11" s="20">
        <v>3.1973919999999998</v>
      </c>
      <c r="E11" s="21">
        <v>3.1973919999999998</v>
      </c>
      <c r="F11" s="21">
        <f t="shared" si="0"/>
        <v>0.34760709031698078</v>
      </c>
      <c r="G11" s="21">
        <v>6.7565670316980686E-2</v>
      </c>
      <c r="H11" s="21">
        <v>0.19039871000000005</v>
      </c>
      <c r="I11" s="21">
        <v>8.9642709999999987E-2</v>
      </c>
      <c r="J11" s="22">
        <f t="shared" si="1"/>
        <v>2.1131494141782017E-2</v>
      </c>
      <c r="K11" s="22">
        <f t="shared" si="2"/>
        <v>8.0679622741590892E-2</v>
      </c>
      <c r="L11" s="23">
        <f t="shared" si="3"/>
        <v>0.10871581911663657</v>
      </c>
      <c r="M11" s="4"/>
    </row>
    <row r="12" spans="1:13" ht="25.5" x14ac:dyDescent="0.25">
      <c r="A12" s="17"/>
      <c r="B12" s="19">
        <v>3000643</v>
      </c>
      <c r="C12" s="19" t="s">
        <v>1338</v>
      </c>
      <c r="D12" s="20">
        <v>3.506387999999999</v>
      </c>
      <c r="E12" s="21">
        <v>3.5063879999999994</v>
      </c>
      <c r="F12" s="21">
        <f t="shared" si="0"/>
        <v>0.56015202506767081</v>
      </c>
      <c r="G12" s="21">
        <v>0.1545477050676709</v>
      </c>
      <c r="H12" s="21">
        <v>0.18526738999999998</v>
      </c>
      <c r="I12" s="21">
        <v>0.22033692999999999</v>
      </c>
      <c r="J12" s="22">
        <f t="shared" si="1"/>
        <v>4.4076042088802191E-2</v>
      </c>
      <c r="K12" s="22">
        <f t="shared" si="2"/>
        <v>9.6913146824501722E-2</v>
      </c>
      <c r="L12" s="23">
        <f t="shared" si="3"/>
        <v>0.15975186575691877</v>
      </c>
      <c r="M12" s="4"/>
    </row>
    <row r="13" spans="1:13" ht="15.75" thickBot="1" x14ac:dyDescent="0.3">
      <c r="A13" s="41" t="s">
        <v>293</v>
      </c>
      <c r="B13" s="43"/>
      <c r="C13" s="43"/>
      <c r="D13" s="44">
        <f ca="1">OFFSET(D13,-MATCH("PROYECTOS",$A$8:$A$50,0)-1,0)-(OFFSET(D13,-MATCH("PROYECTOS",$A$8:$A$50,0),0))</f>
        <v>0</v>
      </c>
      <c r="E13" s="45">
        <f t="shared" ref="E13:I13" ca="1" si="4">OFFSET(E13,-MATCH("PROYECTOS",$A$8:$A$50,0)-1,0)-(OFFSET(E13,-MATCH("PROYECTOS",$A$8:$A$50,0),0))</f>
        <v>0.13811600000000013</v>
      </c>
      <c r="F13" s="45">
        <f t="shared" ca="1" si="4"/>
        <v>8.4299999999999375E-3</v>
      </c>
      <c r="G13" s="45">
        <f t="shared" ca="1" si="4"/>
        <v>0</v>
      </c>
      <c r="H13" s="45">
        <f t="shared" ca="1" si="4"/>
        <v>0</v>
      </c>
      <c r="I13" s="45">
        <f t="shared" ca="1" si="4"/>
        <v>8.4299999999999375E-3</v>
      </c>
      <c r="J13" s="46">
        <f t="shared" ca="1" si="1"/>
        <v>0</v>
      </c>
      <c r="K13" s="46">
        <f t="shared" ca="1" si="2"/>
        <v>0</v>
      </c>
      <c r="L13" s="47">
        <f t="shared" ca="1" si="3"/>
        <v>6.1035651191751354E-2</v>
      </c>
      <c r="M13" s="4"/>
    </row>
    <row r="14" spans="1:13" ht="15.75" thickBot="1" x14ac:dyDescent="0.3"/>
    <row r="15" spans="1:13" ht="15.75" thickBot="1" x14ac:dyDescent="0.3">
      <c r="A15" s="87" t="s">
        <v>315</v>
      </c>
      <c r="B15" s="88"/>
      <c r="C15" s="88"/>
      <c r="D15" s="89"/>
    </row>
    <row r="16" spans="1:13" ht="15.75" thickBot="1" x14ac:dyDescent="0.3">
      <c r="A16" s="1" t="s">
        <v>1351</v>
      </c>
    </row>
    <row r="17" spans="1:4" ht="45" customHeight="1" x14ac:dyDescent="0.25">
      <c r="A17" s="80" t="s">
        <v>317</v>
      </c>
      <c r="B17" s="81"/>
      <c r="C17" s="81"/>
      <c r="D17" s="92" t="s">
        <v>318</v>
      </c>
    </row>
    <row r="18" spans="1:4" ht="15.75" thickBot="1" x14ac:dyDescent="0.3">
      <c r="A18" s="90"/>
      <c r="B18" s="91"/>
      <c r="C18" s="91"/>
      <c r="D18" s="93"/>
    </row>
    <row r="19" spans="1:4" ht="25.5" x14ac:dyDescent="0.25">
      <c r="A19" s="17"/>
      <c r="B19" s="19">
        <v>3000531</v>
      </c>
      <c r="C19" s="19" t="s">
        <v>1335</v>
      </c>
      <c r="D19" s="23">
        <v>3.6704802205456674E-2</v>
      </c>
    </row>
    <row r="20" spans="1:4" ht="25.5" x14ac:dyDescent="0.25">
      <c r="A20" s="17"/>
      <c r="B20" s="19">
        <v>3000532</v>
      </c>
      <c r="C20" s="19" t="s">
        <v>1336</v>
      </c>
      <c r="D20" s="23">
        <v>0.14222492988729685</v>
      </c>
    </row>
    <row r="21" spans="1:4" ht="25.5" x14ac:dyDescent="0.25">
      <c r="A21" s="17"/>
      <c r="B21" s="19">
        <v>3000533</v>
      </c>
      <c r="C21" s="19" t="s">
        <v>1337</v>
      </c>
      <c r="D21" s="23">
        <v>0.10871581911663657</v>
      </c>
    </row>
    <row r="22" spans="1:4" ht="26.25" thickBot="1" x14ac:dyDescent="0.3">
      <c r="A22" s="24"/>
      <c r="B22" s="26">
        <v>3000643</v>
      </c>
      <c r="C22" s="26" t="s">
        <v>1338</v>
      </c>
      <c r="D22" s="30">
        <v>0.15975186575691877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topLeftCell="A6" workbookViewId="0">
      <selection activeCell="H8" sqref="H8:H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88</v>
      </c>
      <c r="B1" s="49" t="s">
        <v>53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1334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14.881080000000003</v>
      </c>
      <c r="I6" s="14">
        <v>15.019195999999999</v>
      </c>
      <c r="J6" s="14">
        <v>1.7932907998413226</v>
      </c>
      <c r="K6" s="14">
        <v>0.4921681898413226</v>
      </c>
      <c r="L6" s="14">
        <v>0.64954969000000007</v>
      </c>
      <c r="M6" s="14">
        <v>0.65157291999999989</v>
      </c>
      <c r="N6" s="15">
        <v>3.2769276720359904E-2</v>
      </c>
      <c r="O6" s="15">
        <v>7.6017243522311234E-2</v>
      </c>
      <c r="P6" s="16">
        <v>0.11939991993188735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SUM(H8:OFFSET(H6,MATCH("PROYECTOS",$A$8:$A$18,0),0))</f>
        <v>14.881079999999999</v>
      </c>
      <c r="I7" s="38">
        <f ca="1">SUM(I8:OFFSET(I6,MATCH("PROYECTOS",$A$8:$A$18,0),0))</f>
        <v>14.881079999999999</v>
      </c>
      <c r="J7" s="38">
        <f ca="1">SUM(J8:OFFSET(J6,MATCH("PROYECTOS",$A$8:$A$18,0),0))</f>
        <v>1.7848607998413226</v>
      </c>
      <c r="K7" s="38">
        <f ca="1">SUM(K8:OFFSET(K6,MATCH("PROYECTOS",$A$8:$A$18,0),0))</f>
        <v>0.4921681898413226</v>
      </c>
      <c r="L7" s="38">
        <f ca="1">SUM(L8:OFFSET(L6,MATCH("PROYECTOS",$A$8:$A$18,0),0))</f>
        <v>0.64954969000000007</v>
      </c>
      <c r="M7" s="38">
        <f ca="1">SUM(M8:OFFSET(M6,MATCH("PROYECTOS",$A$8:$A$18,0),0))</f>
        <v>0.64314291999999995</v>
      </c>
      <c r="N7" s="39">
        <f ca="1">IFERROR(K7/I7,0)</f>
        <v>3.307341871969794E-2</v>
      </c>
      <c r="O7" s="39">
        <f ca="1">IFERROR(SUM(K7,L7)/I7,0)</f>
        <v>7.6722783550745161E-2</v>
      </c>
      <c r="P7" s="40">
        <f ca="1">IFERROR(SUM(K7,L7,M7)/I7,0)</f>
        <v>0.11994161713002838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60</v>
      </c>
      <c r="G8" s="19" t="s">
        <v>309</v>
      </c>
      <c r="H8" s="20">
        <v>1.6804839999999999</v>
      </c>
      <c r="I8" s="21">
        <v>1.6804839999999999</v>
      </c>
      <c r="J8" s="21">
        <f t="shared" ref="J8:J17" si="0">SUM(K8,L8,M8)</f>
        <v>0.3201408718631979</v>
      </c>
      <c r="K8" s="21">
        <v>9.3773771863197908E-2</v>
      </c>
      <c r="L8" s="21">
        <v>0.11736173000000001</v>
      </c>
      <c r="M8" s="21">
        <v>0.10900536999999999</v>
      </c>
      <c r="N8" s="22">
        <f t="shared" ref="N8:N18" si="1">IFERROR(K8/I8,0)</f>
        <v>5.5801645158893458E-2</v>
      </c>
      <c r="O8" s="22">
        <f t="shared" ref="O8:O18" si="2">IFERROR(SUM(K8,L8)/I8,0)</f>
        <v>0.12563969776754669</v>
      </c>
      <c r="P8" s="23">
        <f t="shared" ref="P8:P18" si="3">IFERROR(SUM(K8,L8,M8)/I8,0)</f>
        <v>0.19050515914653035</v>
      </c>
      <c r="Q8" s="70">
        <v>0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5004181</v>
      </c>
      <c r="C9" s="19" t="s">
        <v>1339</v>
      </c>
      <c r="D9" s="68">
        <v>3000531</v>
      </c>
      <c r="E9" s="19" t="s">
        <v>1335</v>
      </c>
      <c r="F9" s="69">
        <v>416</v>
      </c>
      <c r="G9" s="19" t="s">
        <v>663</v>
      </c>
      <c r="H9" s="20">
        <v>1.72438</v>
      </c>
      <c r="I9" s="21">
        <v>1.8339159999999999</v>
      </c>
      <c r="J9" s="21">
        <f t="shared" si="0"/>
        <v>9.4271300143080661E-2</v>
      </c>
      <c r="K9" s="21">
        <v>2.0722680143080652E-2</v>
      </c>
      <c r="L9" s="21">
        <v>1.9630719999999997E-2</v>
      </c>
      <c r="M9" s="21">
        <v>5.3917900000000005E-2</v>
      </c>
      <c r="N9" s="22">
        <f t="shared" si="1"/>
        <v>1.129968883148446E-2</v>
      </c>
      <c r="O9" s="22">
        <f t="shared" si="2"/>
        <v>2.2003952276484121E-2</v>
      </c>
      <c r="P9" s="23">
        <f t="shared" si="3"/>
        <v>5.1404371924930407E-2</v>
      </c>
      <c r="Q9" s="70">
        <v>0</v>
      </c>
      <c r="R9" s="21">
        <v>0</v>
      </c>
      <c r="S9" s="23">
        <f t="shared" ref="S9:S17" si="4">IFERROR(R9/Q9,0)</f>
        <v>0</v>
      </c>
    </row>
    <row r="10" spans="1:19" ht="38.25" x14ac:dyDescent="0.25">
      <c r="A10" s="17"/>
      <c r="B10" s="19">
        <v>5004182</v>
      </c>
      <c r="C10" s="19" t="s">
        <v>1340</v>
      </c>
      <c r="D10" s="68">
        <v>3000531</v>
      </c>
      <c r="E10" s="19" t="s">
        <v>1335</v>
      </c>
      <c r="F10" s="69">
        <v>539</v>
      </c>
      <c r="G10" s="19" t="s">
        <v>1348</v>
      </c>
      <c r="H10" s="20">
        <v>0.74775200000000008</v>
      </c>
      <c r="I10" s="21">
        <v>0.74775200000000019</v>
      </c>
      <c r="J10" s="21">
        <f t="shared" si="0"/>
        <v>3.3405179774929787E-2</v>
      </c>
      <c r="K10" s="21">
        <v>1.0103949774929788E-2</v>
      </c>
      <c r="L10" s="21">
        <v>1.1703950000000001E-2</v>
      </c>
      <c r="M10" s="21">
        <v>1.159728E-2</v>
      </c>
      <c r="N10" s="22">
        <f t="shared" si="1"/>
        <v>1.3512434302990544E-2</v>
      </c>
      <c r="O10" s="22">
        <f t="shared" si="2"/>
        <v>2.9164615774922412E-2</v>
      </c>
      <c r="P10" s="23">
        <f t="shared" si="3"/>
        <v>4.4674142997851933E-2</v>
      </c>
      <c r="Q10" s="70">
        <v>0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5004183</v>
      </c>
      <c r="C11" s="19" t="s">
        <v>1341</v>
      </c>
      <c r="D11" s="68">
        <v>3000531</v>
      </c>
      <c r="E11" s="19" t="s">
        <v>1335</v>
      </c>
      <c r="F11" s="69">
        <v>120</v>
      </c>
      <c r="G11" s="19" t="s">
        <v>689</v>
      </c>
      <c r="H11" s="20">
        <v>1.0063360000000001</v>
      </c>
      <c r="I11" s="21">
        <v>0.89679999999999993</v>
      </c>
      <c r="J11" s="21">
        <f t="shared" si="0"/>
        <v>0</v>
      </c>
      <c r="K11" s="21">
        <v>0</v>
      </c>
      <c r="L11" s="21">
        <v>0</v>
      </c>
      <c r="M11" s="21">
        <v>0</v>
      </c>
      <c r="N11" s="22">
        <f t="shared" si="1"/>
        <v>0</v>
      </c>
      <c r="O11" s="22">
        <f t="shared" si="2"/>
        <v>0</v>
      </c>
      <c r="P11" s="23">
        <f t="shared" si="3"/>
        <v>0</v>
      </c>
      <c r="Q11" s="70">
        <v>0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5004187</v>
      </c>
      <c r="C12" s="19" t="s">
        <v>1342</v>
      </c>
      <c r="D12" s="68">
        <v>3000533</v>
      </c>
      <c r="E12" s="19" t="s">
        <v>1337</v>
      </c>
      <c r="F12" s="69">
        <v>152</v>
      </c>
      <c r="G12" s="19" t="s">
        <v>1078</v>
      </c>
      <c r="H12" s="20">
        <v>2.9793159999999999</v>
      </c>
      <c r="I12" s="21">
        <v>2.9793159999999999</v>
      </c>
      <c r="J12" s="21">
        <f t="shared" si="0"/>
        <v>0.31739106999251043</v>
      </c>
      <c r="K12" s="21">
        <v>5.7510329992510378E-2</v>
      </c>
      <c r="L12" s="21">
        <v>0.18034198000000004</v>
      </c>
      <c r="M12" s="21">
        <v>7.9538759999999986E-2</v>
      </c>
      <c r="N12" s="22">
        <f t="shared" si="1"/>
        <v>1.9303199121043346E-2</v>
      </c>
      <c r="O12" s="22">
        <f t="shared" si="2"/>
        <v>7.9834535843969032E-2</v>
      </c>
      <c r="P12" s="23">
        <f t="shared" si="3"/>
        <v>0.10653152266913293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5004974</v>
      </c>
      <c r="C13" s="19" t="s">
        <v>1343</v>
      </c>
      <c r="D13" s="68">
        <v>3000532</v>
      </c>
      <c r="E13" s="19" t="s">
        <v>1336</v>
      </c>
      <c r="F13" s="69">
        <v>86</v>
      </c>
      <c r="G13" s="19" t="s">
        <v>500</v>
      </c>
      <c r="H13" s="20">
        <v>0.63991600000000004</v>
      </c>
      <c r="I13" s="21">
        <v>0.59491600000000011</v>
      </c>
      <c r="J13" s="21">
        <f t="shared" si="0"/>
        <v>9.3387000000000006E-4</v>
      </c>
      <c r="K13" s="21">
        <v>0</v>
      </c>
      <c r="L13" s="21">
        <v>9.3387000000000006E-4</v>
      </c>
      <c r="M13" s="21">
        <v>0</v>
      </c>
      <c r="N13" s="22">
        <f t="shared" si="1"/>
        <v>0</v>
      </c>
      <c r="O13" s="22">
        <f t="shared" si="2"/>
        <v>1.5697510236739303E-3</v>
      </c>
      <c r="P13" s="23">
        <f t="shared" si="3"/>
        <v>1.5697510236739303E-3</v>
      </c>
      <c r="Q13" s="70">
        <v>0</v>
      </c>
      <c r="R13" s="21">
        <v>0</v>
      </c>
      <c r="S13" s="23">
        <f t="shared" si="4"/>
        <v>0</v>
      </c>
    </row>
    <row r="14" spans="1:19" ht="51" x14ac:dyDescent="0.25">
      <c r="A14" s="17"/>
      <c r="B14" s="19">
        <v>5004975</v>
      </c>
      <c r="C14" s="19" t="s">
        <v>1344</v>
      </c>
      <c r="D14" s="68">
        <v>3000532</v>
      </c>
      <c r="E14" s="19" t="s">
        <v>1336</v>
      </c>
      <c r="F14" s="69">
        <v>120</v>
      </c>
      <c r="G14" s="19" t="s">
        <v>689</v>
      </c>
      <c r="H14" s="20">
        <v>2.3784320000000001</v>
      </c>
      <c r="I14" s="21">
        <v>2.423432</v>
      </c>
      <c r="J14" s="21">
        <f t="shared" si="0"/>
        <v>0.42835046267546267</v>
      </c>
      <c r="K14" s="21">
        <v>0.14545441267546266</v>
      </c>
      <c r="L14" s="21">
        <v>0.12425332</v>
      </c>
      <c r="M14" s="21">
        <v>0.15864273000000001</v>
      </c>
      <c r="N14" s="22">
        <f t="shared" si="1"/>
        <v>6.0020009917943914E-2</v>
      </c>
      <c r="O14" s="22">
        <f t="shared" si="2"/>
        <v>0.11129164452539318</v>
      </c>
      <c r="P14" s="23">
        <f t="shared" si="3"/>
        <v>0.17675365460036124</v>
      </c>
      <c r="Q14" s="70">
        <v>0</v>
      </c>
      <c r="R14" s="21">
        <v>0</v>
      </c>
      <c r="S14" s="23">
        <f t="shared" si="4"/>
        <v>0</v>
      </c>
    </row>
    <row r="15" spans="1:19" ht="25.5" x14ac:dyDescent="0.25">
      <c r="A15" s="17"/>
      <c r="B15" s="19">
        <v>5004976</v>
      </c>
      <c r="C15" s="19" t="s">
        <v>1345</v>
      </c>
      <c r="D15" s="68">
        <v>3000533</v>
      </c>
      <c r="E15" s="19" t="s">
        <v>1337</v>
      </c>
      <c r="F15" s="69">
        <v>120</v>
      </c>
      <c r="G15" s="19" t="s">
        <v>689</v>
      </c>
      <c r="H15" s="20">
        <v>0.21807599999999999</v>
      </c>
      <c r="I15" s="21">
        <v>0.21807599999999999</v>
      </c>
      <c r="J15" s="21">
        <f t="shared" si="0"/>
        <v>3.0216020324470308E-2</v>
      </c>
      <c r="K15" s="21">
        <v>1.0055340324470308E-2</v>
      </c>
      <c r="L15" s="21">
        <v>1.0056730000000002E-2</v>
      </c>
      <c r="M15" s="21">
        <v>1.010395E-2</v>
      </c>
      <c r="N15" s="22">
        <f t="shared" si="1"/>
        <v>4.6109339516821238E-2</v>
      </c>
      <c r="O15" s="22">
        <f t="shared" si="2"/>
        <v>9.2225051470452082E-2</v>
      </c>
      <c r="P15" s="23">
        <f t="shared" si="3"/>
        <v>0.1385572934411412</v>
      </c>
      <c r="Q15" s="70">
        <v>0</v>
      </c>
      <c r="R15" s="21">
        <v>0</v>
      </c>
      <c r="S15" s="23">
        <f t="shared" si="4"/>
        <v>0</v>
      </c>
    </row>
    <row r="16" spans="1:19" ht="25.5" x14ac:dyDescent="0.25">
      <c r="A16" s="17"/>
      <c r="B16" s="19">
        <v>5004977</v>
      </c>
      <c r="C16" s="19" t="s">
        <v>1346</v>
      </c>
      <c r="D16" s="68">
        <v>3000643</v>
      </c>
      <c r="E16" s="19" t="s">
        <v>1338</v>
      </c>
      <c r="F16" s="69">
        <v>509</v>
      </c>
      <c r="G16" s="19" t="s">
        <v>1349</v>
      </c>
      <c r="H16" s="20">
        <v>2.5599569999999989</v>
      </c>
      <c r="I16" s="21">
        <v>2.5599569999999994</v>
      </c>
      <c r="J16" s="21">
        <f t="shared" si="0"/>
        <v>0.4858577050676709</v>
      </c>
      <c r="K16" s="21">
        <v>0.1545477050676709</v>
      </c>
      <c r="L16" s="21">
        <v>0.16086938999999997</v>
      </c>
      <c r="M16" s="21">
        <v>0.17044060999999996</v>
      </c>
      <c r="N16" s="22">
        <f t="shared" si="1"/>
        <v>6.0371211339749431E-2</v>
      </c>
      <c r="O16" s="22">
        <f t="shared" si="2"/>
        <v>0.12321187233522711</v>
      </c>
      <c r="P16" s="23">
        <f t="shared" si="3"/>
        <v>0.18979135394370727</v>
      </c>
      <c r="Q16" s="70">
        <v>0</v>
      </c>
      <c r="R16" s="21">
        <v>0</v>
      </c>
      <c r="S16" s="23">
        <f t="shared" si="4"/>
        <v>0</v>
      </c>
    </row>
    <row r="17" spans="1:19" ht="25.5" x14ac:dyDescent="0.25">
      <c r="A17" s="17"/>
      <c r="B17" s="19">
        <v>5004978</v>
      </c>
      <c r="C17" s="19" t="s">
        <v>1347</v>
      </c>
      <c r="D17" s="68">
        <v>3000643</v>
      </c>
      <c r="E17" s="19" t="s">
        <v>1338</v>
      </c>
      <c r="F17" s="69">
        <v>152</v>
      </c>
      <c r="G17" s="19" t="s">
        <v>1078</v>
      </c>
      <c r="H17" s="20">
        <v>0.94643100000000013</v>
      </c>
      <c r="I17" s="21">
        <v>0.94643100000000013</v>
      </c>
      <c r="J17" s="21">
        <f t="shared" si="0"/>
        <v>7.4294320000000011E-2</v>
      </c>
      <c r="K17" s="21">
        <v>0</v>
      </c>
      <c r="L17" s="21">
        <v>2.4398E-2</v>
      </c>
      <c r="M17" s="21">
        <v>4.9896320000000008E-2</v>
      </c>
      <c r="N17" s="22">
        <f t="shared" si="1"/>
        <v>0</v>
      </c>
      <c r="O17" s="22">
        <f t="shared" si="2"/>
        <v>2.5778952718159057E-2</v>
      </c>
      <c r="P17" s="23">
        <f t="shared" si="3"/>
        <v>7.8499457435354511E-2</v>
      </c>
      <c r="Q17" s="70">
        <v>0</v>
      </c>
      <c r="R17" s="21">
        <v>0</v>
      </c>
      <c r="S17" s="23">
        <f t="shared" si="4"/>
        <v>0</v>
      </c>
    </row>
    <row r="18" spans="1:19" ht="15.75" thickBot="1" x14ac:dyDescent="0.3">
      <c r="A18" s="41" t="s">
        <v>293</v>
      </c>
      <c r="B18" s="43"/>
      <c r="C18" s="43"/>
      <c r="D18" s="65"/>
      <c r="E18" s="43"/>
      <c r="F18" s="66"/>
      <c r="G18" s="43"/>
      <c r="H18" s="44">
        <f t="shared" ref="H18:M18" ca="1" si="5">OFFSET(H18,-MATCH("PROYECTOS",$A$8:$A$18,0)-1,0)-(OFFSET(H18,-MATCH("PROYECTOS",$A$8:$A$18,0),0))</f>
        <v>0</v>
      </c>
      <c r="I18" s="45">
        <f t="shared" ca="1" si="5"/>
        <v>0.13811600000000013</v>
      </c>
      <c r="J18" s="45">
        <f t="shared" ca="1" si="5"/>
        <v>8.4299999999999375E-3</v>
      </c>
      <c r="K18" s="45">
        <f t="shared" ca="1" si="5"/>
        <v>0</v>
      </c>
      <c r="L18" s="45">
        <f t="shared" ca="1" si="5"/>
        <v>0</v>
      </c>
      <c r="M18" s="45">
        <f t="shared" ca="1" si="5"/>
        <v>8.4299999999999375E-3</v>
      </c>
      <c r="N18" s="46">
        <f t="shared" ca="1" si="1"/>
        <v>0</v>
      </c>
      <c r="O18" s="46">
        <f t="shared" ca="1" si="2"/>
        <v>0</v>
      </c>
      <c r="P18" s="47">
        <f t="shared" ca="1" si="3"/>
        <v>6.1035651191751354E-2</v>
      </c>
      <c r="Q18" s="67"/>
      <c r="R18" s="45"/>
      <c r="S18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workbookViewId="0">
      <selection activeCell="A13" sqref="A13:L13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89</v>
      </c>
      <c r="B1" s="50" t="s">
        <v>54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1352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29.666166</v>
      </c>
      <c r="E6" s="14">
        <v>41.880041000000006</v>
      </c>
      <c r="F6" s="14">
        <v>2.8055522689994925</v>
      </c>
      <c r="G6" s="14">
        <v>0.2611812489994918</v>
      </c>
      <c r="H6" s="14">
        <v>0.61389945999999995</v>
      </c>
      <c r="I6" s="14">
        <v>1.9304715600000006</v>
      </c>
      <c r="J6" s="15">
        <v>6.2364134027350108E-3</v>
      </c>
      <c r="K6" s="15">
        <v>2.089493439128896E-2</v>
      </c>
      <c r="L6" s="16">
        <v>6.6990198720184926E-2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8.3776319999999984</v>
      </c>
      <c r="E7" s="38">
        <f ca="1">SUM(E8:OFFSET(E6,MATCH("GOBIERNOS REGIONALES",$A$8:$A$50,0),0))</f>
        <v>8.4634019999999985</v>
      </c>
      <c r="F7" s="38">
        <f ca="1">SUM(F8:OFFSET(F6,MATCH("GOBIERNOS REGIONALES",$A$8:$A$50,0),0))</f>
        <v>0.764919768495543</v>
      </c>
      <c r="G7" s="38">
        <f ca="1">SUM(G8:OFFSET(G6,MATCH("GOBIERNOS REGIONALES",$A$8:$A$50,0),0))</f>
        <v>0.23912845849554287</v>
      </c>
      <c r="H7" s="38">
        <f ca="1">SUM(H8:OFFSET(H6,MATCH("GOBIERNOS REGIONALES",$A$8:$A$50,0),0))</f>
        <v>0.24866184000000002</v>
      </c>
      <c r="I7" s="38">
        <f ca="1">SUM(I8:OFFSET(I6,MATCH("GOBIERNOS REGIONALES",$A$8:$A$50,0),0))</f>
        <v>0.27712947000000004</v>
      </c>
      <c r="J7" s="39">
        <f ca="1">IFERROR(G7/E7,0)</f>
        <v>2.8254413354764776E-2</v>
      </c>
      <c r="K7" s="39">
        <f ca="1">IFERROR(SUM(G7,H7)/E7,0)</f>
        <v>5.7635250989559871E-2</v>
      </c>
      <c r="L7" s="40">
        <f ca="1">IFERROR(SUM(G7,H7,I7)/E7,0)</f>
        <v>9.0379704106639744E-2</v>
      </c>
      <c r="M7" s="4"/>
    </row>
    <row r="8" spans="1:13" x14ac:dyDescent="0.25">
      <c r="A8" s="17"/>
      <c r="B8" s="18">
        <v>13</v>
      </c>
      <c r="C8" s="19" t="s">
        <v>114</v>
      </c>
      <c r="D8" s="20">
        <v>6.6902399999999984</v>
      </c>
      <c r="E8" s="21">
        <v>6.7169299999999987</v>
      </c>
      <c r="F8" s="21">
        <f t="shared" ref="F8:F14" si="0">SUM(G8,H8,I8)</f>
        <v>0.42327732722735839</v>
      </c>
      <c r="G8" s="21">
        <v>0.11688146722735837</v>
      </c>
      <c r="H8" s="21">
        <v>0.14485821000000002</v>
      </c>
      <c r="I8" s="21">
        <v>0.16153765000000003</v>
      </c>
      <c r="J8" s="22">
        <f t="shared" ref="J8:J14" si="1">IFERROR(G8/E8,0)</f>
        <v>1.7401025055696337E-2</v>
      </c>
      <c r="K8" s="22">
        <f t="shared" ref="K8:K14" si="2">IFERROR(SUM(G8,H8)/E8,0)</f>
        <v>3.8967158691151825E-2</v>
      </c>
      <c r="L8" s="23">
        <f t="shared" ref="L8:L14" si="3">IFERROR(SUM(G8,H8,I8)/E8,0)</f>
        <v>6.3016486285752335E-2</v>
      </c>
      <c r="M8" s="4"/>
    </row>
    <row r="9" spans="1:13" ht="25.5" x14ac:dyDescent="0.25">
      <c r="A9" s="17"/>
      <c r="B9" s="18">
        <v>163</v>
      </c>
      <c r="C9" s="19" t="s">
        <v>148</v>
      </c>
      <c r="D9" s="20">
        <v>1.3757680000000003</v>
      </c>
      <c r="E9" s="21">
        <v>1.4348479999999999</v>
      </c>
      <c r="F9" s="21">
        <f t="shared" si="0"/>
        <v>0.31866225113166502</v>
      </c>
      <c r="G9" s="21">
        <v>0.11647556113166502</v>
      </c>
      <c r="H9" s="21">
        <v>9.801586000000001E-2</v>
      </c>
      <c r="I9" s="21">
        <v>0.10417082999999999</v>
      </c>
      <c r="J9" s="22">
        <f t="shared" si="1"/>
        <v>8.1176236877819136E-2</v>
      </c>
      <c r="K9" s="22">
        <f t="shared" si="2"/>
        <v>0.14948720779599306</v>
      </c>
      <c r="L9" s="23">
        <f t="shared" si="3"/>
        <v>0.22208781078669312</v>
      </c>
      <c r="M9" s="4"/>
    </row>
    <row r="10" spans="1:13" ht="25.5" x14ac:dyDescent="0.25">
      <c r="A10" s="17"/>
      <c r="B10" s="18">
        <v>331</v>
      </c>
      <c r="C10" s="19" t="s">
        <v>159</v>
      </c>
      <c r="D10" s="20">
        <v>0.31162400000000001</v>
      </c>
      <c r="E10" s="21">
        <v>0.31162400000000001</v>
      </c>
      <c r="F10" s="21">
        <f t="shared" si="0"/>
        <v>2.2980190136519484E-2</v>
      </c>
      <c r="G10" s="21">
        <v>5.7714301365194842E-3</v>
      </c>
      <c r="H10" s="21">
        <v>5.7877699999999994E-3</v>
      </c>
      <c r="I10" s="21">
        <v>1.1420990000000001E-2</v>
      </c>
      <c r="J10" s="22">
        <f t="shared" si="1"/>
        <v>1.8520493083072818E-2</v>
      </c>
      <c r="K10" s="22">
        <f t="shared" si="2"/>
        <v>3.7093420713807293E-2</v>
      </c>
      <c r="L10" s="23">
        <f t="shared" si="3"/>
        <v>7.3743325727541789E-2</v>
      </c>
      <c r="M10" s="4"/>
    </row>
    <row r="11" spans="1:13" x14ac:dyDescent="0.25">
      <c r="A11" s="34" t="s">
        <v>205</v>
      </c>
      <c r="B11" s="57"/>
      <c r="C11" s="36"/>
      <c r="D11" s="37">
        <f ca="1">SUM(D12:OFFSET(D10,(MATCH("GOBIERNOS LOCALES",$A$8:$A$50,0)-MATCH("GOBIERNOS REGIONALES",$A$8:$A$50,0)),0))</f>
        <v>1.316487</v>
      </c>
      <c r="E11" s="38">
        <f ca="1">SUM(E12:OFFSET(E10,(MATCH("GOBIERNOS LOCALES",$A$8:$A$50,0)-MATCH("GOBIERNOS REGIONALES",$A$8:$A$50,0)),0))</f>
        <v>1.326897</v>
      </c>
      <c r="F11" s="38">
        <f ca="1">SUM(F12:OFFSET(F10,(MATCH("GOBIERNOS LOCALES",$A$8:$A$50,0)-MATCH("GOBIERNOS REGIONALES",$A$8:$A$50,0)),0))</f>
        <v>0.19650653000000001</v>
      </c>
      <c r="G11" s="38">
        <f ca="1">SUM(G12:OFFSET(G10,(MATCH("GOBIERNOS LOCALES",$A$8:$A$50,0)-MATCH("GOBIERNOS REGIONALES",$A$8:$A$50,0)),0))</f>
        <v>0</v>
      </c>
      <c r="H11" s="38">
        <f ca="1">SUM(H12:OFFSET(H10,(MATCH("GOBIERNOS LOCALES",$A$8:$A$50,0)-MATCH("GOBIERNOS REGIONALES",$A$8:$A$50,0)),0))</f>
        <v>6.01731E-2</v>
      </c>
      <c r="I11" s="38">
        <f ca="1">SUM(I12:OFFSET(I10,(MATCH("GOBIERNOS LOCALES",$A$8:$A$50,0)-MATCH("GOBIERNOS REGIONALES",$A$8:$A$50,0)),0))</f>
        <v>0.13633343000000001</v>
      </c>
      <c r="J11" s="39">
        <f t="shared" ca="1" si="1"/>
        <v>0</v>
      </c>
      <c r="K11" s="39">
        <f t="shared" ca="1" si="2"/>
        <v>4.5348734679481528E-2</v>
      </c>
      <c r="L11" s="40">
        <f t="shared" ca="1" si="3"/>
        <v>0.14809478806569012</v>
      </c>
      <c r="M11" s="4"/>
    </row>
    <row r="12" spans="1:13" x14ac:dyDescent="0.25">
      <c r="A12" s="17"/>
      <c r="B12" s="18">
        <v>454</v>
      </c>
      <c r="C12" s="19" t="s">
        <v>220</v>
      </c>
      <c r="D12" s="20">
        <v>1.296262</v>
      </c>
      <c r="E12" s="21">
        <v>1.3066720000000001</v>
      </c>
      <c r="F12" s="21">
        <f t="shared" si="0"/>
        <v>0.19633853000000001</v>
      </c>
      <c r="G12" s="21">
        <v>0</v>
      </c>
      <c r="H12" s="21">
        <v>6.01731E-2</v>
      </c>
      <c r="I12" s="21">
        <v>0.13616543</v>
      </c>
      <c r="J12" s="22">
        <f t="shared" si="1"/>
        <v>0</v>
      </c>
      <c r="K12" s="22">
        <f t="shared" si="2"/>
        <v>4.6050653874882143E-2</v>
      </c>
      <c r="L12" s="23">
        <f t="shared" si="3"/>
        <v>0.15025846578177232</v>
      </c>
      <c r="M12" s="4"/>
    </row>
    <row r="13" spans="1:13" x14ac:dyDescent="0.25">
      <c r="A13" s="17"/>
      <c r="B13" s="18">
        <v>455</v>
      </c>
      <c r="C13" s="19" t="s">
        <v>221</v>
      </c>
      <c r="D13" s="20">
        <v>2.0225000000000003E-2</v>
      </c>
      <c r="E13" s="21">
        <v>2.0225000000000003E-2</v>
      </c>
      <c r="F13" s="21">
        <f t="shared" si="0"/>
        <v>1.6800000000000002E-4</v>
      </c>
      <c r="G13" s="21">
        <v>0</v>
      </c>
      <c r="H13" s="21">
        <v>0</v>
      </c>
      <c r="I13" s="21">
        <v>1.6800000000000002E-4</v>
      </c>
      <c r="J13" s="22">
        <f t="shared" si="1"/>
        <v>0</v>
      </c>
      <c r="K13" s="22">
        <f t="shared" si="2"/>
        <v>0</v>
      </c>
      <c r="L13" s="23">
        <f t="shared" si="3"/>
        <v>8.3065512978986403E-3</v>
      </c>
      <c r="M13" s="4"/>
    </row>
    <row r="14" spans="1:13" ht="15.75" thickBot="1" x14ac:dyDescent="0.3">
      <c r="A14" s="41" t="s">
        <v>232</v>
      </c>
      <c r="B14" s="58"/>
      <c r="C14" s="43"/>
      <c r="D14" s="44">
        <v>19.972046999999993</v>
      </c>
      <c r="E14" s="45">
        <v>32.089741999999994</v>
      </c>
      <c r="F14" s="45">
        <f t="shared" si="0"/>
        <v>1.8441259705039492</v>
      </c>
      <c r="G14" s="45">
        <v>2.2052790503948927E-2</v>
      </c>
      <c r="H14" s="45">
        <v>0.30506452000000001</v>
      </c>
      <c r="I14" s="45">
        <v>1.5170086600000003</v>
      </c>
      <c r="J14" s="46">
        <f t="shared" si="1"/>
        <v>6.8722243089236836E-4</v>
      </c>
      <c r="K14" s="46">
        <f t="shared" si="2"/>
        <v>1.0193827999737393E-2</v>
      </c>
      <c r="L14" s="47">
        <f t="shared" si="3"/>
        <v>5.7467771803959955E-2</v>
      </c>
      <c r="M14" s="4"/>
    </row>
    <row r="15" spans="1:13" x14ac:dyDescent="0.25">
      <c r="D15" s="5"/>
      <c r="E15" s="5"/>
      <c r="F15" s="5"/>
      <c r="G15" s="5"/>
      <c r="H15" s="5"/>
      <c r="I15" s="5"/>
      <c r="J15" s="4"/>
      <c r="K15" s="4"/>
      <c r="L15" s="4"/>
      <c r="M15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89</v>
      </c>
      <c r="B1" s="51" t="s">
        <v>54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1353</v>
      </c>
      <c r="N2" s="72" t="s">
        <v>1367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29.666166</v>
      </c>
      <c r="E6" s="14">
        <f ca="1">SUM(E7:OFFSET(E7,50,0))</f>
        <v>41.880041000000006</v>
      </c>
      <c r="F6" s="14">
        <f ca="1">SUM(F7:OFFSET(F7,50,0))</f>
        <v>2.8055522689994925</v>
      </c>
      <c r="G6" s="14">
        <f ca="1">SUM(G7:OFFSET(G7,50,0))</f>
        <v>0.2611812489994918</v>
      </c>
      <c r="H6" s="14">
        <f ca="1">SUM(H7:OFFSET(H7,50,0))</f>
        <v>0.61389945999999995</v>
      </c>
      <c r="I6" s="14">
        <f ca="1">SUM(I7:OFFSET(I7,50,0))</f>
        <v>1.9304715600000006</v>
      </c>
      <c r="J6" s="15">
        <f ca="1">IFERROR(G6/E6,0)</f>
        <v>6.2364134027350108E-3</v>
      </c>
      <c r="K6" s="15">
        <f ca="1">IFERROR(SUM(G6,H6)/E6,0)</f>
        <v>2.089493439128896E-2</v>
      </c>
      <c r="L6" s="16">
        <f ca="1">IFERROR(SUM(G6,H6,I6)/E6,0)</f>
        <v>6.6990198720184926E-2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0</v>
      </c>
      <c r="E7" s="21">
        <v>2.6689999999999998E-2</v>
      </c>
      <c r="F7" s="21">
        <f t="shared" ref="F7:F25" si="0">SUM(G7,H7,I7)</f>
        <v>0</v>
      </c>
      <c r="G7" s="21">
        <v>0</v>
      </c>
      <c r="H7" s="21">
        <v>0</v>
      </c>
      <c r="I7" s="21">
        <v>0</v>
      </c>
      <c r="J7" s="22">
        <f t="shared" ref="J7:J25" si="1">IFERROR(G7/E7,0)</f>
        <v>0</v>
      </c>
      <c r="K7" s="22">
        <f t="shared" ref="K7:K25" si="2">IFERROR(SUM(G7,H7)/E7,0)</f>
        <v>0</v>
      </c>
      <c r="L7" s="23">
        <f t="shared" ref="L7:L25" si="3">IFERROR(SUM(G7,H7,I7)/E7,0)</f>
        <v>0</v>
      </c>
      <c r="M7" s="4"/>
      <c r="N7" t="s">
        <v>250</v>
      </c>
      <c r="O7" s="5">
        <v>0.46366016766545248</v>
      </c>
      <c r="P7" s="71">
        <v>0.32406293082717053</v>
      </c>
    </row>
    <row r="8" spans="1:16" x14ac:dyDescent="0.25">
      <c r="A8" s="17"/>
      <c r="B8" s="55">
        <v>2</v>
      </c>
      <c r="C8" s="19" t="s">
        <v>250</v>
      </c>
      <c r="D8" s="20">
        <v>1.1613609999999999</v>
      </c>
      <c r="E8" s="21">
        <v>1.4307720000000002</v>
      </c>
      <c r="F8" s="21">
        <f t="shared" si="0"/>
        <v>0.46366016766545248</v>
      </c>
      <c r="G8" s="21">
        <v>0.12978146766545251</v>
      </c>
      <c r="H8" s="21">
        <v>0.13862418000000001</v>
      </c>
      <c r="I8" s="21">
        <v>0.19525452000000001</v>
      </c>
      <c r="J8" s="22">
        <f t="shared" si="1"/>
        <v>9.0707301838065385E-2</v>
      </c>
      <c r="K8" s="22">
        <f t="shared" si="2"/>
        <v>0.18759498205545849</v>
      </c>
      <c r="L8" s="23">
        <f t="shared" si="3"/>
        <v>0.32406293082717053</v>
      </c>
      <c r="M8" s="4"/>
      <c r="N8" t="s">
        <v>263</v>
      </c>
      <c r="O8" s="5">
        <v>0.26785959141702687</v>
      </c>
      <c r="P8" s="71">
        <v>0.19614058893306333</v>
      </c>
    </row>
    <row r="9" spans="1:16" x14ac:dyDescent="0.25">
      <c r="A9" s="17"/>
      <c r="B9" s="55">
        <v>3</v>
      </c>
      <c r="C9" s="19" t="s">
        <v>251</v>
      </c>
      <c r="D9" s="20">
        <v>0.19333399999999998</v>
      </c>
      <c r="E9" s="21">
        <v>0.199791</v>
      </c>
      <c r="F9" s="21">
        <f t="shared" si="0"/>
        <v>2.9864999999999999E-2</v>
      </c>
      <c r="G9" s="21">
        <v>0</v>
      </c>
      <c r="H9" s="21">
        <v>1.4999999999999999E-2</v>
      </c>
      <c r="I9" s="21">
        <v>1.4865E-2</v>
      </c>
      <c r="J9" s="22">
        <f t="shared" si="1"/>
        <v>0</v>
      </c>
      <c r="K9" s="22">
        <f t="shared" si="2"/>
        <v>7.5078456987551986E-2</v>
      </c>
      <c r="L9" s="23">
        <f t="shared" si="3"/>
        <v>0.14948120786221603</v>
      </c>
      <c r="M9" s="4"/>
      <c r="N9" t="s">
        <v>251</v>
      </c>
      <c r="O9" s="5">
        <v>2.9864999999999999E-2</v>
      </c>
      <c r="P9" s="71">
        <v>0.14948120786221603</v>
      </c>
    </row>
    <row r="10" spans="1:16" x14ac:dyDescent="0.25">
      <c r="A10" s="17"/>
      <c r="B10" s="55">
        <v>5</v>
      </c>
      <c r="C10" s="19" t="s">
        <v>253</v>
      </c>
      <c r="D10" s="20">
        <v>1.5148249999999999</v>
      </c>
      <c r="E10" s="21">
        <v>1.8015919999999999</v>
      </c>
      <c r="F10" s="21">
        <f t="shared" si="0"/>
        <v>3.6367310014547252E-2</v>
      </c>
      <c r="G10" s="21">
        <v>8.8387500145472586E-3</v>
      </c>
      <c r="H10" s="21">
        <v>1.023204E-2</v>
      </c>
      <c r="I10" s="21">
        <v>1.7296519999999999E-2</v>
      </c>
      <c r="J10" s="22">
        <f t="shared" si="1"/>
        <v>4.9060775217403601E-3</v>
      </c>
      <c r="K10" s="22">
        <f t="shared" si="2"/>
        <v>1.0585521036143178E-2</v>
      </c>
      <c r="L10" s="23">
        <f t="shared" si="3"/>
        <v>2.0186207540079694E-2</v>
      </c>
      <c r="M10" s="4"/>
      <c r="N10" t="s">
        <v>265</v>
      </c>
      <c r="O10" s="5">
        <v>0.19633853000000001</v>
      </c>
      <c r="P10" s="71">
        <v>0.14007451814689886</v>
      </c>
    </row>
    <row r="11" spans="1:16" x14ac:dyDescent="0.25">
      <c r="A11" s="17"/>
      <c r="B11" s="55">
        <v>6</v>
      </c>
      <c r="C11" s="19" t="s">
        <v>254</v>
      </c>
      <c r="D11" s="20">
        <v>1.1081669999999999</v>
      </c>
      <c r="E11" s="21">
        <v>1.0274889999999999</v>
      </c>
      <c r="F11" s="21">
        <f t="shared" si="0"/>
        <v>2.4220080105289369E-2</v>
      </c>
      <c r="G11" s="21">
        <v>8.8736001052893698E-3</v>
      </c>
      <c r="H11" s="21">
        <v>7.6734999999999998E-3</v>
      </c>
      <c r="I11" s="21">
        <v>7.6729800000000003E-3</v>
      </c>
      <c r="J11" s="22">
        <f t="shared" si="1"/>
        <v>8.6361996140974454E-3</v>
      </c>
      <c r="K11" s="22">
        <f t="shared" si="2"/>
        <v>1.6104406086380849E-2</v>
      </c>
      <c r="L11" s="23">
        <f t="shared" si="3"/>
        <v>2.3572106470521215E-2</v>
      </c>
      <c r="M11" s="4"/>
      <c r="N11" t="s">
        <v>270</v>
      </c>
      <c r="O11" s="5">
        <v>5.9071849902484944E-2</v>
      </c>
      <c r="P11" s="71">
        <v>0.10675892774973786</v>
      </c>
    </row>
    <row r="12" spans="1:16" x14ac:dyDescent="0.25">
      <c r="A12" s="17"/>
      <c r="B12" s="55">
        <v>8</v>
      </c>
      <c r="C12" s="19" t="s">
        <v>256</v>
      </c>
      <c r="D12" s="20">
        <v>17.879000999999999</v>
      </c>
      <c r="E12" s="21">
        <v>29.110396999999995</v>
      </c>
      <c r="F12" s="21">
        <f t="shared" si="0"/>
        <v>1.6074336100367002</v>
      </c>
      <c r="G12" s="21">
        <v>4.1060000366996974E-3</v>
      </c>
      <c r="H12" s="21">
        <v>0.25016363999999996</v>
      </c>
      <c r="I12" s="21">
        <v>1.3531639700000004</v>
      </c>
      <c r="J12" s="22">
        <f t="shared" si="1"/>
        <v>1.4104926280118055E-4</v>
      </c>
      <c r="K12" s="22">
        <f t="shared" si="2"/>
        <v>8.7346675497658004E-3</v>
      </c>
      <c r="L12" s="23">
        <f t="shared" si="3"/>
        <v>5.5218539617879495E-2</v>
      </c>
      <c r="M12" s="4"/>
      <c r="N12" t="s">
        <v>260</v>
      </c>
      <c r="O12" s="5">
        <v>5.5733659977292113E-2</v>
      </c>
      <c r="P12" s="71">
        <v>7.7994335149712032E-2</v>
      </c>
    </row>
    <row r="13" spans="1:16" x14ac:dyDescent="0.25">
      <c r="A13" s="17"/>
      <c r="B13" s="55">
        <v>9</v>
      </c>
      <c r="C13" s="19" t="s">
        <v>257</v>
      </c>
      <c r="D13" s="20">
        <v>0.253606</v>
      </c>
      <c r="E13" s="21">
        <v>0.51741400000000004</v>
      </c>
      <c r="F13" s="21">
        <f t="shared" si="0"/>
        <v>0</v>
      </c>
      <c r="G13" s="21">
        <v>0</v>
      </c>
      <c r="H13" s="21">
        <v>0</v>
      </c>
      <c r="I13" s="21">
        <v>0</v>
      </c>
      <c r="J13" s="22">
        <f t="shared" si="1"/>
        <v>0</v>
      </c>
      <c r="K13" s="22">
        <f t="shared" si="2"/>
        <v>0</v>
      </c>
      <c r="L13" s="23">
        <f t="shared" si="3"/>
        <v>0</v>
      </c>
      <c r="M13" s="4"/>
      <c r="N13" t="s">
        <v>256</v>
      </c>
      <c r="O13" s="5">
        <v>1.6074336100367002</v>
      </c>
      <c r="P13" s="71">
        <v>5.5218539617879495E-2</v>
      </c>
    </row>
    <row r="14" spans="1:16" x14ac:dyDescent="0.25">
      <c r="A14" s="17"/>
      <c r="B14" s="55">
        <v>10</v>
      </c>
      <c r="C14" s="19" t="s">
        <v>258</v>
      </c>
      <c r="D14" s="20">
        <v>1.3612660000000001</v>
      </c>
      <c r="E14" s="21">
        <v>1.5116790000000002</v>
      </c>
      <c r="F14" s="21">
        <f t="shared" si="0"/>
        <v>2.3175919999999999E-2</v>
      </c>
      <c r="G14" s="21">
        <v>0</v>
      </c>
      <c r="H14" s="21">
        <v>2.0496000000000002E-4</v>
      </c>
      <c r="I14" s="21">
        <v>2.2970959999999999E-2</v>
      </c>
      <c r="J14" s="22">
        <f t="shared" si="1"/>
        <v>0</v>
      </c>
      <c r="K14" s="22">
        <f t="shared" si="2"/>
        <v>1.3558434032622004E-4</v>
      </c>
      <c r="L14" s="23">
        <f t="shared" si="3"/>
        <v>1.5331244265482286E-2</v>
      </c>
      <c r="M14" s="4"/>
      <c r="N14" t="s">
        <v>269</v>
      </c>
      <c r="O14" s="5">
        <v>3.3858549880699071E-2</v>
      </c>
      <c r="P14" s="71">
        <v>4.83254498494212E-2</v>
      </c>
    </row>
    <row r="15" spans="1:16" x14ac:dyDescent="0.25">
      <c r="A15" s="17"/>
      <c r="B15" s="55">
        <v>12</v>
      </c>
      <c r="C15" s="19" t="s">
        <v>260</v>
      </c>
      <c r="D15" s="20">
        <v>0.74870100000000006</v>
      </c>
      <c r="E15" s="21">
        <v>0.71458599999999994</v>
      </c>
      <c r="F15" s="21">
        <f t="shared" si="0"/>
        <v>5.5733659977292113E-2</v>
      </c>
      <c r="G15" s="21">
        <v>1.605009997729212E-2</v>
      </c>
      <c r="H15" s="21">
        <v>1.8017899999999996E-2</v>
      </c>
      <c r="I15" s="21">
        <v>2.166566E-2</v>
      </c>
      <c r="J15" s="22">
        <f t="shared" si="1"/>
        <v>2.2460697490983762E-2</v>
      </c>
      <c r="K15" s="22">
        <f t="shared" si="2"/>
        <v>4.7675157332066564E-2</v>
      </c>
      <c r="L15" s="23">
        <f t="shared" si="3"/>
        <v>7.7994335149712032E-2</v>
      </c>
      <c r="M15" s="4"/>
      <c r="N15" t="s">
        <v>268</v>
      </c>
      <c r="O15" s="5">
        <v>7.7999999999999996E-3</v>
      </c>
      <c r="P15" s="71">
        <v>2.9721305603609232E-2</v>
      </c>
    </row>
    <row r="16" spans="1:16" x14ac:dyDescent="0.25">
      <c r="A16" s="17"/>
      <c r="B16" s="55">
        <v>13</v>
      </c>
      <c r="C16" s="19" t="s">
        <v>261</v>
      </c>
      <c r="D16" s="20">
        <v>0.16172900000000001</v>
      </c>
      <c r="E16" s="21">
        <v>0.16172900000000001</v>
      </c>
      <c r="F16" s="21">
        <f t="shared" si="0"/>
        <v>0</v>
      </c>
      <c r="G16" s="21">
        <v>0</v>
      </c>
      <c r="H16" s="21">
        <v>0</v>
      </c>
      <c r="I16" s="21">
        <v>0</v>
      </c>
      <c r="J16" s="22">
        <f t="shared" si="1"/>
        <v>0</v>
      </c>
      <c r="K16" s="22">
        <f t="shared" si="2"/>
        <v>0</v>
      </c>
      <c r="L16" s="23">
        <f t="shared" si="3"/>
        <v>0</v>
      </c>
      <c r="M16" s="4"/>
      <c r="N16" t="s">
        <v>254</v>
      </c>
      <c r="O16" s="5">
        <v>2.4220080105289369E-2</v>
      </c>
      <c r="P16" s="71">
        <v>2.3572106470521215E-2</v>
      </c>
    </row>
    <row r="17" spans="1:16" x14ac:dyDescent="0.25">
      <c r="A17" s="17"/>
      <c r="B17" s="55">
        <v>15</v>
      </c>
      <c r="C17" s="19" t="s">
        <v>263</v>
      </c>
      <c r="D17" s="20">
        <v>1.6934180000000001</v>
      </c>
      <c r="E17" s="21">
        <v>1.3656509999999999</v>
      </c>
      <c r="F17" s="21">
        <f t="shared" si="0"/>
        <v>0.26785959141702687</v>
      </c>
      <c r="G17" s="21">
        <v>7.6990731417026836E-2</v>
      </c>
      <c r="H17" s="21">
        <v>8.1995179999999987E-2</v>
      </c>
      <c r="I17" s="21">
        <v>0.10887368</v>
      </c>
      <c r="J17" s="22">
        <f t="shared" si="1"/>
        <v>5.6376578948081783E-2</v>
      </c>
      <c r="K17" s="22">
        <f t="shared" si="2"/>
        <v>0.11641767290254014</v>
      </c>
      <c r="L17" s="23">
        <f t="shared" si="3"/>
        <v>0.19614058893306333</v>
      </c>
      <c r="M17" s="4"/>
      <c r="N17" t="s">
        <v>253</v>
      </c>
      <c r="O17" s="5">
        <v>3.6367310014547252E-2</v>
      </c>
      <c r="P17" s="71">
        <v>2.0186207540079694E-2</v>
      </c>
    </row>
    <row r="18" spans="1:16" x14ac:dyDescent="0.25">
      <c r="A18" s="17"/>
      <c r="B18" s="55">
        <v>16</v>
      </c>
      <c r="C18" s="19" t="s">
        <v>264</v>
      </c>
      <c r="D18" s="20">
        <v>5.3606000000000001E-2</v>
      </c>
      <c r="E18" s="21">
        <v>5.3606000000000001E-2</v>
      </c>
      <c r="F18" s="21">
        <f t="shared" si="0"/>
        <v>0</v>
      </c>
      <c r="G18" s="21">
        <v>0</v>
      </c>
      <c r="H18" s="21">
        <v>0</v>
      </c>
      <c r="I18" s="21">
        <v>0</v>
      </c>
      <c r="J18" s="22">
        <f t="shared" si="1"/>
        <v>0</v>
      </c>
      <c r="K18" s="22">
        <f t="shared" si="2"/>
        <v>0</v>
      </c>
      <c r="L18" s="23">
        <f t="shared" si="3"/>
        <v>0</v>
      </c>
      <c r="M18" s="4"/>
      <c r="N18" t="s">
        <v>258</v>
      </c>
      <c r="O18" s="5">
        <v>2.3175919999999999E-2</v>
      </c>
      <c r="P18" s="71">
        <v>1.5331244265482286E-2</v>
      </c>
    </row>
    <row r="19" spans="1:16" x14ac:dyDescent="0.25">
      <c r="A19" s="17"/>
      <c r="B19" s="55">
        <v>17</v>
      </c>
      <c r="C19" s="19" t="s">
        <v>265</v>
      </c>
      <c r="D19" s="20">
        <v>1.391262</v>
      </c>
      <c r="E19" s="21">
        <v>1.401672</v>
      </c>
      <c r="F19" s="21">
        <f t="shared" si="0"/>
        <v>0.19633853000000001</v>
      </c>
      <c r="G19" s="21">
        <v>0</v>
      </c>
      <c r="H19" s="21">
        <v>6.01731E-2</v>
      </c>
      <c r="I19" s="21">
        <v>0.13616543</v>
      </c>
      <c r="J19" s="22">
        <f t="shared" si="1"/>
        <v>0</v>
      </c>
      <c r="K19" s="22">
        <f t="shared" si="2"/>
        <v>4.2929515607074975E-2</v>
      </c>
      <c r="L19" s="23">
        <f t="shared" si="3"/>
        <v>0.14007451814689886</v>
      </c>
      <c r="M19" s="4"/>
      <c r="N19" t="s">
        <v>266</v>
      </c>
      <c r="O19" s="5">
        <v>1.6800000000000002E-4</v>
      </c>
      <c r="P19" s="71">
        <v>8.3065512978986403E-3</v>
      </c>
    </row>
    <row r="20" spans="1:16" x14ac:dyDescent="0.25">
      <c r="A20" s="17"/>
      <c r="B20" s="55">
        <v>18</v>
      </c>
      <c r="C20" s="19" t="s">
        <v>266</v>
      </c>
      <c r="D20" s="20">
        <v>2.0225E-2</v>
      </c>
      <c r="E20" s="21">
        <v>2.0225E-2</v>
      </c>
      <c r="F20" s="21">
        <f t="shared" si="0"/>
        <v>1.6800000000000002E-4</v>
      </c>
      <c r="G20" s="21">
        <v>0</v>
      </c>
      <c r="H20" s="21">
        <v>0</v>
      </c>
      <c r="I20" s="21">
        <v>1.6800000000000002E-4</v>
      </c>
      <c r="J20" s="22">
        <f t="shared" si="1"/>
        <v>0</v>
      </c>
      <c r="K20" s="22">
        <f t="shared" si="2"/>
        <v>0</v>
      </c>
      <c r="L20" s="23">
        <f t="shared" si="3"/>
        <v>8.3065512978986403E-3</v>
      </c>
      <c r="M20" s="4"/>
      <c r="N20" t="s">
        <v>249</v>
      </c>
      <c r="O20" s="5">
        <v>0</v>
      </c>
      <c r="P20" s="71">
        <v>0</v>
      </c>
    </row>
    <row r="21" spans="1:16" x14ac:dyDescent="0.25">
      <c r="A21" s="17"/>
      <c r="B21" s="55">
        <v>19</v>
      </c>
      <c r="C21" s="19" t="s">
        <v>267</v>
      </c>
      <c r="D21" s="20">
        <v>0.38876500000000003</v>
      </c>
      <c r="E21" s="21">
        <v>0.50535399999999997</v>
      </c>
      <c r="F21" s="21">
        <f t="shared" si="0"/>
        <v>0</v>
      </c>
      <c r="G21" s="21">
        <v>0</v>
      </c>
      <c r="H21" s="21">
        <v>0</v>
      </c>
      <c r="I21" s="21">
        <v>0</v>
      </c>
      <c r="J21" s="22">
        <f t="shared" si="1"/>
        <v>0</v>
      </c>
      <c r="K21" s="22">
        <f t="shared" si="2"/>
        <v>0</v>
      </c>
      <c r="L21" s="23">
        <f t="shared" si="3"/>
        <v>0</v>
      </c>
      <c r="M21" s="4"/>
      <c r="N21" t="s">
        <v>257</v>
      </c>
      <c r="O21" s="5">
        <v>0</v>
      </c>
      <c r="P21" s="71">
        <v>0</v>
      </c>
    </row>
    <row r="22" spans="1:16" x14ac:dyDescent="0.25">
      <c r="A22" s="17"/>
      <c r="B22" s="55">
        <v>20</v>
      </c>
      <c r="C22" s="19" t="s">
        <v>268</v>
      </c>
      <c r="D22" s="20">
        <v>0.13639699999999999</v>
      </c>
      <c r="E22" s="21">
        <v>0.262438</v>
      </c>
      <c r="F22" s="21">
        <f t="shared" si="0"/>
        <v>7.7999999999999996E-3</v>
      </c>
      <c r="G22" s="21">
        <v>0</v>
      </c>
      <c r="H22" s="21">
        <v>0</v>
      </c>
      <c r="I22" s="21">
        <v>7.7999999999999996E-3</v>
      </c>
      <c r="J22" s="22">
        <f t="shared" si="1"/>
        <v>0</v>
      </c>
      <c r="K22" s="22">
        <f t="shared" si="2"/>
        <v>0</v>
      </c>
      <c r="L22" s="23">
        <f t="shared" si="3"/>
        <v>2.9721305603609232E-2</v>
      </c>
      <c r="M22" s="4"/>
      <c r="N22" t="s">
        <v>261</v>
      </c>
      <c r="O22" s="5">
        <v>0</v>
      </c>
      <c r="P22" s="71">
        <v>0</v>
      </c>
    </row>
    <row r="23" spans="1:16" x14ac:dyDescent="0.25">
      <c r="A23" s="17"/>
      <c r="B23" s="55">
        <v>21</v>
      </c>
      <c r="C23" s="19" t="s">
        <v>269</v>
      </c>
      <c r="D23" s="20">
        <v>0.91679200000000005</v>
      </c>
      <c r="E23" s="21">
        <v>0.70063600000000004</v>
      </c>
      <c r="F23" s="21">
        <f t="shared" si="0"/>
        <v>3.3858549880699071E-2</v>
      </c>
      <c r="G23" s="21">
        <v>1.2352849880699068E-2</v>
      </c>
      <c r="H23" s="21">
        <v>1.0752850000000001E-2</v>
      </c>
      <c r="I23" s="21">
        <v>1.0752850000000001E-2</v>
      </c>
      <c r="J23" s="22">
        <f t="shared" si="1"/>
        <v>1.7630909460403216E-2</v>
      </c>
      <c r="K23" s="22">
        <f t="shared" si="2"/>
        <v>3.2978179654912204E-2</v>
      </c>
      <c r="L23" s="23">
        <f t="shared" si="3"/>
        <v>4.83254498494212E-2</v>
      </c>
      <c r="M23" s="4"/>
      <c r="N23" t="s">
        <v>264</v>
      </c>
      <c r="O23" s="5">
        <v>0</v>
      </c>
      <c r="P23" s="71">
        <v>0</v>
      </c>
    </row>
    <row r="24" spans="1:16" x14ac:dyDescent="0.25">
      <c r="A24" s="17"/>
      <c r="B24" s="55">
        <v>22</v>
      </c>
      <c r="C24" s="19" t="s">
        <v>270</v>
      </c>
      <c r="D24" s="20">
        <v>0.168711</v>
      </c>
      <c r="E24" s="21">
        <v>0.55331999999999992</v>
      </c>
      <c r="F24" s="21">
        <f t="shared" si="0"/>
        <v>5.9071849902484944E-2</v>
      </c>
      <c r="G24" s="21">
        <v>4.1877499024849385E-3</v>
      </c>
      <c r="H24" s="21">
        <v>2.1062109999999998E-2</v>
      </c>
      <c r="I24" s="21">
        <v>3.3821990000000003E-2</v>
      </c>
      <c r="J24" s="22">
        <f t="shared" si="1"/>
        <v>7.5684050865411322E-3</v>
      </c>
      <c r="K24" s="22">
        <f t="shared" si="2"/>
        <v>4.5633376531636197E-2</v>
      </c>
      <c r="L24" s="23">
        <f t="shared" si="3"/>
        <v>0.10675892774973786</v>
      </c>
      <c r="M24" s="4"/>
      <c r="N24" t="s">
        <v>267</v>
      </c>
      <c r="O24" s="5">
        <v>0</v>
      </c>
      <c r="P24" s="71">
        <v>0</v>
      </c>
    </row>
    <row r="25" spans="1:16" ht="15.75" thickBot="1" x14ac:dyDescent="0.3">
      <c r="A25" s="24"/>
      <c r="B25" s="56">
        <v>25</v>
      </c>
      <c r="C25" s="26" t="s">
        <v>273</v>
      </c>
      <c r="D25" s="27">
        <v>0.51500000000000001</v>
      </c>
      <c r="E25" s="28">
        <v>0.51500000000000001</v>
      </c>
      <c r="F25" s="28">
        <f t="shared" si="0"/>
        <v>0</v>
      </c>
      <c r="G25" s="28">
        <v>0</v>
      </c>
      <c r="H25" s="28">
        <v>0</v>
      </c>
      <c r="I25" s="28">
        <v>0</v>
      </c>
      <c r="J25" s="29">
        <f t="shared" si="1"/>
        <v>0</v>
      </c>
      <c r="K25" s="29">
        <f t="shared" si="2"/>
        <v>0</v>
      </c>
      <c r="L25" s="30">
        <f t="shared" si="3"/>
        <v>0</v>
      </c>
      <c r="M25" s="4"/>
      <c r="N25" t="s">
        <v>273</v>
      </c>
      <c r="O25" s="5">
        <v>0</v>
      </c>
      <c r="P25" s="71">
        <v>0</v>
      </c>
    </row>
    <row r="26" spans="1:16" x14ac:dyDescent="0.25">
      <c r="O26" s="5"/>
      <c r="P26" s="71"/>
    </row>
    <row r="27" spans="1:16" x14ac:dyDescent="0.25">
      <c r="O27" s="5"/>
      <c r="P27" s="71"/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89</v>
      </c>
      <c r="B1" s="49" t="s">
        <v>54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1354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29.666166</v>
      </c>
      <c r="E6" s="14">
        <v>41.880041000000006</v>
      </c>
      <c r="F6" s="14">
        <v>2.8055522689994925</v>
      </c>
      <c r="G6" s="14">
        <v>0.2611812489994918</v>
      </c>
      <c r="H6" s="14">
        <v>0.61389945999999995</v>
      </c>
      <c r="I6" s="14">
        <v>1.9304715600000006</v>
      </c>
      <c r="J6" s="15">
        <v>6.2364134027350108E-3</v>
      </c>
      <c r="K6" s="15">
        <v>2.089493439128896E-2</v>
      </c>
      <c r="L6" s="16">
        <v>6.6990198720184926E-2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8.4895569999999996</v>
      </c>
      <c r="E7" s="38">
        <f ca="1">SUM(E8:OFFSET(E6,MATCH("PROYECTOS",$A$8:$A$50,0),0))</f>
        <v>8.5575810000000008</v>
      </c>
      <c r="F7" s="38">
        <f ca="1">SUM(F8:OFFSET(F6,MATCH("PROYECTOS",$A$8:$A$50,0),0))</f>
        <v>0.78158776849554279</v>
      </c>
      <c r="G7" s="38">
        <f ca="1">SUM(G8:OFFSET(G6,MATCH("PROYECTOS",$A$8:$A$50,0),0))</f>
        <v>0.23912845849554287</v>
      </c>
      <c r="H7" s="38">
        <f ca="1">SUM(H8:OFFSET(H6,MATCH("PROYECTOS",$A$8:$A$50,0),0))</f>
        <v>0.26366183999999998</v>
      </c>
      <c r="I7" s="38">
        <f ca="1">SUM(I8:OFFSET(I6,MATCH("PROYECTOS",$A$8:$A$50,0),0))</f>
        <v>0.27879746999999999</v>
      </c>
      <c r="J7" s="39">
        <f ca="1">IFERROR(G7/E7,0)</f>
        <v>2.7943464221436273E-2</v>
      </c>
      <c r="K7" s="39">
        <f ca="1">IFERROR(SUM(G7,H7)/E7,0)</f>
        <v>5.8753787839757841E-2</v>
      </c>
      <c r="L7" s="40">
        <f ca="1">IFERROR(SUM(G7,H7,I7)/E7,0)</f>
        <v>9.1332792350495157E-2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1.8720580000000002</v>
      </c>
      <c r="E8" s="21">
        <v>1.919138</v>
      </c>
      <c r="F8" s="21">
        <f t="shared" ref="F8:F10" si="0">SUM(G8,H8,I8)</f>
        <v>0.33064803113166497</v>
      </c>
      <c r="G8" s="21">
        <v>0.11647556113166502</v>
      </c>
      <c r="H8" s="21">
        <v>0.10185163999999999</v>
      </c>
      <c r="I8" s="21">
        <v>0.11232082999999998</v>
      </c>
      <c r="J8" s="22">
        <f t="shared" ref="J8:J11" si="1">IFERROR(G8/E8,0)</f>
        <v>6.0691602756896591E-2</v>
      </c>
      <c r="K8" s="22">
        <f t="shared" ref="K8:K11" si="2">IFERROR(SUM(G8,H8)/E8,0)</f>
        <v>0.11376315884093015</v>
      </c>
      <c r="L8" s="23">
        <f t="shared" ref="L8:L11" si="3">IFERROR(SUM(G8,H8,I8)/E8,0)</f>
        <v>0.1722898671860309</v>
      </c>
      <c r="M8" s="4"/>
    </row>
    <row r="9" spans="1:13" ht="25.5" x14ac:dyDescent="0.25">
      <c r="A9" s="17"/>
      <c r="B9" s="19">
        <v>3000339</v>
      </c>
      <c r="C9" s="19" t="s">
        <v>1356</v>
      </c>
      <c r="D9" s="20">
        <v>5.2745239999999987</v>
      </c>
      <c r="E9" s="21">
        <v>5.2854679999999998</v>
      </c>
      <c r="F9" s="21">
        <f t="shared" si="0"/>
        <v>0.45077173736387788</v>
      </c>
      <c r="G9" s="21">
        <v>0.12265289736387786</v>
      </c>
      <c r="H9" s="21">
        <v>0.16181019999999999</v>
      </c>
      <c r="I9" s="21">
        <v>0.16630864000000001</v>
      </c>
      <c r="J9" s="22">
        <f t="shared" si="1"/>
        <v>2.3205683463390161E-2</v>
      </c>
      <c r="K9" s="22">
        <f t="shared" si="2"/>
        <v>5.3819850458630698E-2</v>
      </c>
      <c r="L9" s="23">
        <f t="shared" si="3"/>
        <v>8.5285113326554599E-2</v>
      </c>
      <c r="M9" s="4"/>
    </row>
    <row r="10" spans="1:13" ht="51" x14ac:dyDescent="0.25">
      <c r="A10" s="17"/>
      <c r="B10" s="19">
        <v>3000566</v>
      </c>
      <c r="C10" s="19" t="s">
        <v>1357</v>
      </c>
      <c r="D10" s="20">
        <v>1.3429750000000003</v>
      </c>
      <c r="E10" s="21">
        <v>1.3529750000000003</v>
      </c>
      <c r="F10" s="21">
        <f t="shared" si="0"/>
        <v>1.6800000000000002E-4</v>
      </c>
      <c r="G10" s="21">
        <v>0</v>
      </c>
      <c r="H10" s="21">
        <v>0</v>
      </c>
      <c r="I10" s="21">
        <v>1.6800000000000002E-4</v>
      </c>
      <c r="J10" s="22">
        <f t="shared" si="1"/>
        <v>0</v>
      </c>
      <c r="K10" s="22">
        <f t="shared" si="2"/>
        <v>0</v>
      </c>
      <c r="L10" s="23">
        <f t="shared" si="3"/>
        <v>1.2417080877325892E-4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21.176608999999999</v>
      </c>
      <c r="E11" s="45">
        <f t="shared" ref="E11:I11" ca="1" si="4">OFFSET(E11,-MATCH("PROYECTOS",$A$8:$A$50,0)-1,0)-(OFFSET(E11,-MATCH("PROYECTOS",$A$8:$A$50,0),0))</f>
        <v>33.322460000000007</v>
      </c>
      <c r="F11" s="45">
        <f t="shared" ca="1" si="4"/>
        <v>2.0239645005039497</v>
      </c>
      <c r="G11" s="45">
        <f t="shared" ca="1" si="4"/>
        <v>2.2052790503948927E-2</v>
      </c>
      <c r="H11" s="45">
        <f t="shared" ca="1" si="4"/>
        <v>0.35023761999999997</v>
      </c>
      <c r="I11" s="45">
        <f t="shared" ca="1" si="4"/>
        <v>1.6516740900000006</v>
      </c>
      <c r="J11" s="46">
        <f t="shared" ca="1" si="1"/>
        <v>6.6179959414607817E-4</v>
      </c>
      <c r="K11" s="46">
        <f t="shared" ca="1" si="2"/>
        <v>1.1172356737886363E-2</v>
      </c>
      <c r="L11" s="47">
        <f t="shared" ca="1" si="3"/>
        <v>6.0738747994714355E-2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1368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90"/>
      <c r="B16" s="91"/>
      <c r="C16" s="91"/>
      <c r="D16" s="93"/>
    </row>
    <row r="17" spans="1:4" x14ac:dyDescent="0.25">
      <c r="A17" s="17"/>
      <c r="B17" s="19">
        <v>3000001</v>
      </c>
      <c r="C17" s="19" t="s">
        <v>275</v>
      </c>
      <c r="D17" s="23">
        <v>0.1722898671860309</v>
      </c>
    </row>
    <row r="18" spans="1:4" ht="25.5" x14ac:dyDescent="0.25">
      <c r="A18" s="17"/>
      <c r="B18" s="19">
        <v>3000339</v>
      </c>
      <c r="C18" s="19" t="s">
        <v>1356</v>
      </c>
      <c r="D18" s="23">
        <v>8.5285113326554599E-2</v>
      </c>
    </row>
    <row r="19" spans="1:4" ht="51.75" thickBot="1" x14ac:dyDescent="0.3">
      <c r="A19" s="24"/>
      <c r="B19" s="26">
        <v>3000566</v>
      </c>
      <c r="C19" s="26" t="s">
        <v>1357</v>
      </c>
      <c r="D19" s="30">
        <v>1.2417080877325892E-4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8"/>
  <sheetViews>
    <sheetView topLeftCell="A20" workbookViewId="0">
      <selection activeCell="A28" sqref="A28:D2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17</v>
      </c>
      <c r="B1" s="49" t="s">
        <v>16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401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265.01292899999999</v>
      </c>
      <c r="E6" s="14">
        <v>273.17194299999994</v>
      </c>
      <c r="F6" s="14">
        <v>41.509147061583732</v>
      </c>
      <c r="G6" s="14">
        <v>11.910002081583734</v>
      </c>
      <c r="H6" s="14">
        <v>13.485944889999999</v>
      </c>
      <c r="I6" s="14">
        <v>16.113200089999996</v>
      </c>
      <c r="J6" s="15">
        <v>4.3598921436758739E-2</v>
      </c>
      <c r="K6" s="15">
        <v>9.2966893644651272E-2</v>
      </c>
      <c r="L6" s="16">
        <v>0.15195245384912659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260.268012</v>
      </c>
      <c r="E7" s="38">
        <f ca="1">SUM(E8:OFFSET(E6,MATCH("PROYECTOS",$A$8:$A$50,0),0))</f>
        <v>267.39535699999999</v>
      </c>
      <c r="F7" s="38">
        <f ca="1">SUM(F8:OFFSET(F6,MATCH("PROYECTOS",$A$8:$A$50,0),0))</f>
        <v>41.328297921583733</v>
      </c>
      <c r="G7" s="38">
        <f ca="1">SUM(G8:OFFSET(G6,MATCH("PROYECTOS",$A$8:$A$50,0),0))</f>
        <v>11.910002081583734</v>
      </c>
      <c r="H7" s="38">
        <f ca="1">SUM(H8:OFFSET(H6,MATCH("PROYECTOS",$A$8:$A$50,0),0))</f>
        <v>13.479515679999999</v>
      </c>
      <c r="I7" s="38">
        <f ca="1">SUM(I8:OFFSET(I6,MATCH("PROYECTOS",$A$8:$A$50,0),0))</f>
        <v>15.938780159999997</v>
      </c>
      <c r="J7" s="39">
        <f ca="1">IFERROR(G7/E7,0)</f>
        <v>4.4540796127524887E-2</v>
      </c>
      <c r="K7" s="39">
        <f ca="1">IFERROR(SUM(G7,H7)/E7,0)</f>
        <v>9.49512289459227E-2</v>
      </c>
      <c r="L7" s="40">
        <f ca="1">IFERROR(SUM(G7,H7,I7)/E7,0)</f>
        <v>0.15455877164532714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19.586804999999977</v>
      </c>
      <c r="E8" s="21">
        <v>20.309287999999984</v>
      </c>
      <c r="F8" s="21">
        <f t="shared" ref="F8:F17" si="0">SUM(G8,H8,I8)</f>
        <v>2.8403010305214358</v>
      </c>
      <c r="G8" s="21">
        <v>0.77036498052143543</v>
      </c>
      <c r="H8" s="21">
        <v>1.17751004</v>
      </c>
      <c r="I8" s="21">
        <v>0.89242601000000021</v>
      </c>
      <c r="J8" s="22">
        <f t="shared" ref="J8:J18" si="1">IFERROR(G8/E8,0)</f>
        <v>3.7931658683526277E-2</v>
      </c>
      <c r="K8" s="22">
        <f t="shared" ref="K8:K18" si="2">IFERROR(SUM(G8,H8)/E8,0)</f>
        <v>9.5910551887463363E-2</v>
      </c>
      <c r="L8" s="23">
        <f t="shared" ref="L8:L18" si="3">IFERROR(SUM(G8,H8,I8)/E8,0)</f>
        <v>0.13985231931919218</v>
      </c>
      <c r="M8" s="4"/>
    </row>
    <row r="9" spans="1:13" ht="38.25" x14ac:dyDescent="0.25">
      <c r="A9" s="17"/>
      <c r="B9" s="19">
        <v>3043977</v>
      </c>
      <c r="C9" s="19" t="s">
        <v>403</v>
      </c>
      <c r="D9" s="20">
        <v>19.526167999999998</v>
      </c>
      <c r="E9" s="21">
        <v>19.929428999999999</v>
      </c>
      <c r="F9" s="21">
        <f t="shared" si="0"/>
        <v>2.4779213732068803</v>
      </c>
      <c r="G9" s="21">
        <v>0.79653951320688066</v>
      </c>
      <c r="H9" s="21">
        <v>0.81891562999999967</v>
      </c>
      <c r="I9" s="21">
        <v>0.86246622999999989</v>
      </c>
      <c r="J9" s="22">
        <f t="shared" si="1"/>
        <v>3.9968004763552466E-2</v>
      </c>
      <c r="K9" s="22">
        <f t="shared" si="2"/>
        <v>8.1058777108309554E-2</v>
      </c>
      <c r="L9" s="23">
        <f t="shared" si="3"/>
        <v>0.12433479018424866</v>
      </c>
      <c r="M9" s="4"/>
    </row>
    <row r="10" spans="1:13" ht="51" x14ac:dyDescent="0.25">
      <c r="A10" s="17"/>
      <c r="B10" s="19">
        <v>3043978</v>
      </c>
      <c r="C10" s="19" t="s">
        <v>404</v>
      </c>
      <c r="D10" s="20">
        <v>4.4870619999999999</v>
      </c>
      <c r="E10" s="21">
        <v>4.5617129999999992</v>
      </c>
      <c r="F10" s="21">
        <f t="shared" si="0"/>
        <v>1.0295243606582132</v>
      </c>
      <c r="G10" s="21">
        <v>0.32984216065821315</v>
      </c>
      <c r="H10" s="21">
        <v>0.34239191000000002</v>
      </c>
      <c r="I10" s="21">
        <v>0.35729029000000007</v>
      </c>
      <c r="J10" s="22">
        <f t="shared" si="1"/>
        <v>7.2306644600002939E-2</v>
      </c>
      <c r="K10" s="22">
        <f t="shared" si="2"/>
        <v>0.14736439373941615</v>
      </c>
      <c r="L10" s="23">
        <f t="shared" si="3"/>
        <v>0.22568810459101951</v>
      </c>
      <c r="M10" s="4"/>
    </row>
    <row r="11" spans="1:13" ht="51" x14ac:dyDescent="0.25">
      <c r="A11" s="17"/>
      <c r="B11" s="19">
        <v>3043979</v>
      </c>
      <c r="C11" s="19" t="s">
        <v>405</v>
      </c>
      <c r="D11" s="20">
        <v>6.5264549999999986</v>
      </c>
      <c r="E11" s="21">
        <v>6.481660999999999</v>
      </c>
      <c r="F11" s="21">
        <f t="shared" si="0"/>
        <v>1.2309329333123757</v>
      </c>
      <c r="G11" s="21">
        <v>0.29222467331237567</v>
      </c>
      <c r="H11" s="21">
        <v>0.45142221000000005</v>
      </c>
      <c r="I11" s="21">
        <v>0.48728605000000003</v>
      </c>
      <c r="J11" s="22">
        <f t="shared" si="1"/>
        <v>4.5084843732551845E-2</v>
      </c>
      <c r="K11" s="22">
        <f t="shared" si="2"/>
        <v>0.11473091284971181</v>
      </c>
      <c r="L11" s="23">
        <f t="shared" si="3"/>
        <v>0.18991010688654897</v>
      </c>
      <c r="M11" s="4"/>
    </row>
    <row r="12" spans="1:13" ht="63.75" x14ac:dyDescent="0.25">
      <c r="A12" s="17"/>
      <c r="B12" s="19">
        <v>3043980</v>
      </c>
      <c r="C12" s="19" t="s">
        <v>406</v>
      </c>
      <c r="D12" s="20">
        <v>6.5704779999999987</v>
      </c>
      <c r="E12" s="21">
        <v>7.3481589999999999</v>
      </c>
      <c r="F12" s="21">
        <f t="shared" si="0"/>
        <v>1.5438693110286297</v>
      </c>
      <c r="G12" s="21">
        <v>0.50347616102862958</v>
      </c>
      <c r="H12" s="21">
        <v>0.51477328000000011</v>
      </c>
      <c r="I12" s="21">
        <v>0.5256198700000001</v>
      </c>
      <c r="J12" s="22">
        <f t="shared" si="1"/>
        <v>6.8517319920354147E-2</v>
      </c>
      <c r="K12" s="22">
        <f t="shared" si="2"/>
        <v>0.13857204791412783</v>
      </c>
      <c r="L12" s="23">
        <f t="shared" si="3"/>
        <v>0.21010287216548112</v>
      </c>
      <c r="M12" s="4"/>
    </row>
    <row r="13" spans="1:13" ht="63.75" x14ac:dyDescent="0.25">
      <c r="A13" s="17"/>
      <c r="B13" s="19">
        <v>3043981</v>
      </c>
      <c r="C13" s="19" t="s">
        <v>407</v>
      </c>
      <c r="D13" s="20">
        <v>51.133942000000019</v>
      </c>
      <c r="E13" s="21">
        <v>50.858429000000015</v>
      </c>
      <c r="F13" s="21">
        <f t="shared" si="0"/>
        <v>7.3769456161570641</v>
      </c>
      <c r="G13" s="21">
        <v>1.8849123361570639</v>
      </c>
      <c r="H13" s="21">
        <v>2.1703240100000003</v>
      </c>
      <c r="I13" s="21">
        <v>3.321709269999999</v>
      </c>
      <c r="J13" s="22">
        <f t="shared" si="1"/>
        <v>3.7061945742702024E-2</v>
      </c>
      <c r="K13" s="22">
        <f t="shared" si="2"/>
        <v>7.9735776859270732E-2</v>
      </c>
      <c r="L13" s="23">
        <f t="shared" si="3"/>
        <v>0.14504863325914102</v>
      </c>
      <c r="M13" s="4"/>
    </row>
    <row r="14" spans="1:13" x14ac:dyDescent="0.25">
      <c r="A14" s="17"/>
      <c r="B14" s="19">
        <v>3043982</v>
      </c>
      <c r="C14" s="19" t="s">
        <v>408</v>
      </c>
      <c r="D14" s="20">
        <v>16.600026000000007</v>
      </c>
      <c r="E14" s="21">
        <v>16.741958000000007</v>
      </c>
      <c r="F14" s="21">
        <f t="shared" si="0"/>
        <v>2.7553616649412267</v>
      </c>
      <c r="G14" s="21">
        <v>0.79337210494122701</v>
      </c>
      <c r="H14" s="21">
        <v>0.65602497000000004</v>
      </c>
      <c r="I14" s="21">
        <v>1.3059645899999996</v>
      </c>
      <c r="J14" s="22">
        <f t="shared" si="1"/>
        <v>4.7388250821154054E-2</v>
      </c>
      <c r="K14" s="22">
        <f t="shared" si="2"/>
        <v>8.657273390252361E-2</v>
      </c>
      <c r="L14" s="23">
        <f t="shared" si="3"/>
        <v>0.16457822107433465</v>
      </c>
      <c r="M14" s="4"/>
    </row>
    <row r="15" spans="1:13" ht="25.5" x14ac:dyDescent="0.25">
      <c r="A15" s="17"/>
      <c r="B15" s="19">
        <v>3043983</v>
      </c>
      <c r="C15" s="19" t="s">
        <v>409</v>
      </c>
      <c r="D15" s="20">
        <v>93.418069000000003</v>
      </c>
      <c r="E15" s="21">
        <v>96.70089999999999</v>
      </c>
      <c r="F15" s="21">
        <f t="shared" si="0"/>
        <v>12.494924188987234</v>
      </c>
      <c r="G15" s="21">
        <v>3.4738056089872345</v>
      </c>
      <c r="H15" s="21">
        <v>4.5102712</v>
      </c>
      <c r="I15" s="21">
        <v>4.5108473799999986</v>
      </c>
      <c r="J15" s="22">
        <f t="shared" si="1"/>
        <v>3.5923198325840143E-2</v>
      </c>
      <c r="K15" s="22">
        <f t="shared" si="2"/>
        <v>8.2564658746580796E-2</v>
      </c>
      <c r="L15" s="23">
        <f t="shared" si="3"/>
        <v>0.12921207753999431</v>
      </c>
      <c r="M15" s="4"/>
    </row>
    <row r="16" spans="1:13" ht="25.5" x14ac:dyDescent="0.25">
      <c r="A16" s="17"/>
      <c r="B16" s="19">
        <v>3043984</v>
      </c>
      <c r="C16" s="19" t="s">
        <v>410</v>
      </c>
      <c r="D16" s="20">
        <v>35.691112000000011</v>
      </c>
      <c r="E16" s="21">
        <v>37.402422999999999</v>
      </c>
      <c r="F16" s="21">
        <f t="shared" si="0"/>
        <v>7.8223498344896267</v>
      </c>
      <c r="G16" s="21">
        <v>2.2672514244896291</v>
      </c>
      <c r="H16" s="21">
        <v>2.4323118599999991</v>
      </c>
      <c r="I16" s="21">
        <v>3.1227865499999989</v>
      </c>
      <c r="J16" s="22">
        <f t="shared" si="1"/>
        <v>6.0617768653373851E-2</v>
      </c>
      <c r="K16" s="22">
        <f t="shared" si="2"/>
        <v>0.1256486320281878</v>
      </c>
      <c r="L16" s="23">
        <f t="shared" si="3"/>
        <v>0.20914018951364802</v>
      </c>
      <c r="M16" s="4"/>
    </row>
    <row r="17" spans="1:13" ht="25.5" x14ac:dyDescent="0.25">
      <c r="A17" s="17"/>
      <c r="B17" s="19">
        <v>3044119</v>
      </c>
      <c r="C17" s="19" t="s">
        <v>411</v>
      </c>
      <c r="D17" s="20">
        <v>6.7278949999999993</v>
      </c>
      <c r="E17" s="21">
        <v>7.0613970000000013</v>
      </c>
      <c r="F17" s="21">
        <f t="shared" si="0"/>
        <v>1.7561676082810442</v>
      </c>
      <c r="G17" s="21">
        <v>0.79821311828104413</v>
      </c>
      <c r="H17" s="21">
        <v>0.40557057000000002</v>
      </c>
      <c r="I17" s="21">
        <v>0.55238392000000014</v>
      </c>
      <c r="J17" s="22">
        <f t="shared" si="1"/>
        <v>0.11303898057013988</v>
      </c>
      <c r="K17" s="22">
        <f t="shared" si="2"/>
        <v>0.17047387199459879</v>
      </c>
      <c r="L17" s="23">
        <f t="shared" si="3"/>
        <v>0.24869974146490331</v>
      </c>
      <c r="M17" s="4"/>
    </row>
    <row r="18" spans="1:13" ht="15.75" thickBot="1" x14ac:dyDescent="0.3">
      <c r="A18" s="41" t="s">
        <v>293</v>
      </c>
      <c r="B18" s="43"/>
      <c r="C18" s="43"/>
      <c r="D18" s="44">
        <f ca="1">OFFSET(D18,-MATCH("PROYECTOS",$A$8:$A$50,0)-1,0)-(OFFSET(D18,-MATCH("PROYECTOS",$A$8:$A$50,0),0))</f>
        <v>4.7449169999999867</v>
      </c>
      <c r="E18" s="45">
        <f t="shared" ref="E18:I18" ca="1" si="4">OFFSET(E18,-MATCH("PROYECTOS",$A$8:$A$50,0)-1,0)-(OFFSET(E18,-MATCH("PROYECTOS",$A$8:$A$50,0),0))</f>
        <v>5.776585999999952</v>
      </c>
      <c r="F18" s="45">
        <f t="shared" ca="1" si="4"/>
        <v>0.18084913999999941</v>
      </c>
      <c r="G18" s="45">
        <f t="shared" ca="1" si="4"/>
        <v>0</v>
      </c>
      <c r="H18" s="45">
        <f t="shared" ca="1" si="4"/>
        <v>6.4292100000002961E-3</v>
      </c>
      <c r="I18" s="45">
        <f t="shared" ca="1" si="4"/>
        <v>0.17441992999999911</v>
      </c>
      <c r="J18" s="46">
        <f t="shared" ca="1" si="1"/>
        <v>0</v>
      </c>
      <c r="K18" s="46">
        <f t="shared" ca="1" si="2"/>
        <v>1.1129774576194918E-3</v>
      </c>
      <c r="L18" s="47">
        <f t="shared" ca="1" si="3"/>
        <v>3.1307270418894639E-2</v>
      </c>
      <c r="M18" s="4"/>
    </row>
    <row r="19" spans="1:13" ht="15.75" thickBot="1" x14ac:dyDescent="0.3"/>
    <row r="20" spans="1:13" ht="15.75" thickBot="1" x14ac:dyDescent="0.3">
      <c r="A20" s="87" t="s">
        <v>315</v>
      </c>
      <c r="B20" s="88"/>
      <c r="C20" s="88"/>
      <c r="D20" s="89"/>
    </row>
    <row r="21" spans="1:13" ht="15.75" thickBot="1" x14ac:dyDescent="0.3">
      <c r="A21" s="1" t="s">
        <v>423</v>
      </c>
    </row>
    <row r="22" spans="1:13" ht="45" customHeight="1" x14ac:dyDescent="0.25">
      <c r="A22" s="80" t="s">
        <v>317</v>
      </c>
      <c r="B22" s="81"/>
      <c r="C22" s="81"/>
      <c r="D22" s="92" t="s">
        <v>318</v>
      </c>
    </row>
    <row r="23" spans="1:13" ht="15.75" thickBot="1" x14ac:dyDescent="0.3">
      <c r="A23" s="90"/>
      <c r="B23" s="91"/>
      <c r="C23" s="91"/>
      <c r="D23" s="93"/>
    </row>
    <row r="24" spans="1:13" x14ac:dyDescent="0.25">
      <c r="A24" s="17"/>
      <c r="B24" s="19">
        <v>3000001</v>
      </c>
      <c r="C24" s="19" t="s">
        <v>275</v>
      </c>
      <c r="D24" s="23">
        <v>0.13985231931919218</v>
      </c>
    </row>
    <row r="25" spans="1:13" ht="38.25" x14ac:dyDescent="0.25">
      <c r="A25" s="17"/>
      <c r="B25" s="19">
        <v>3043977</v>
      </c>
      <c r="C25" s="19" t="s">
        <v>403</v>
      </c>
      <c r="D25" s="23">
        <v>0.12433479018424866</v>
      </c>
    </row>
    <row r="26" spans="1:13" ht="63.75" x14ac:dyDescent="0.25">
      <c r="A26" s="17"/>
      <c r="B26" s="19">
        <v>3043981</v>
      </c>
      <c r="C26" s="19" t="s">
        <v>407</v>
      </c>
      <c r="D26" s="23">
        <v>0.14504863325914102</v>
      </c>
    </row>
    <row r="27" spans="1:13" x14ac:dyDescent="0.25">
      <c r="A27" s="17"/>
      <c r="B27" s="19">
        <v>3043982</v>
      </c>
      <c r="C27" s="19" t="s">
        <v>408</v>
      </c>
      <c r="D27" s="23">
        <v>0.16457822107433465</v>
      </c>
    </row>
    <row r="28" spans="1:13" ht="26.25" thickBot="1" x14ac:dyDescent="0.3">
      <c r="A28" s="24"/>
      <c r="B28" s="26">
        <v>3043983</v>
      </c>
      <c r="C28" s="26" t="s">
        <v>409</v>
      </c>
      <c r="D28" s="30">
        <v>0.12921207753999431</v>
      </c>
    </row>
  </sheetData>
  <mergeCells count="10">
    <mergeCell ref="A20:D20"/>
    <mergeCell ref="A22:C23"/>
    <mergeCell ref="D22:D23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workbookViewId="0">
      <selection activeCell="H7" sqref="H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89</v>
      </c>
      <c r="B1" s="49" t="s">
        <v>54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1355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29.666166</v>
      </c>
      <c r="I6" s="14">
        <v>41.880041000000006</v>
      </c>
      <c r="J6" s="14">
        <v>2.8055522689994925</v>
      </c>
      <c r="K6" s="14">
        <v>0.2611812489994918</v>
      </c>
      <c r="L6" s="14">
        <v>0.61389945999999995</v>
      </c>
      <c r="M6" s="14">
        <v>1.9304715600000006</v>
      </c>
      <c r="N6" s="15">
        <v>6.2364134027350108E-3</v>
      </c>
      <c r="O6" s="15">
        <v>2.089493439128896E-2</v>
      </c>
      <c r="P6" s="16">
        <v>6.6990198720184926E-2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SUM(H8:OFFSET(H6,MATCH("PROYECTOS",$A$8:$A$17,0),0))</f>
        <v>8.4895569999999996</v>
      </c>
      <c r="I7" s="38">
        <f ca="1">SUM(I8:OFFSET(I6,MATCH("PROYECTOS",$A$8:$A$17,0),0))</f>
        <v>8.557580999999999</v>
      </c>
      <c r="J7" s="38">
        <f ca="1">SUM(J8:OFFSET(J6,MATCH("PROYECTOS",$A$8:$A$17,0),0))</f>
        <v>0.7815877684955429</v>
      </c>
      <c r="K7" s="38">
        <f ca="1">SUM(K8:OFFSET(K6,MATCH("PROYECTOS",$A$8:$A$17,0),0))</f>
        <v>0.23912845849554287</v>
      </c>
      <c r="L7" s="38">
        <f ca="1">SUM(L8:OFFSET(L6,MATCH("PROYECTOS",$A$8:$A$17,0),0))</f>
        <v>0.26366183999999998</v>
      </c>
      <c r="M7" s="38">
        <f ca="1">SUM(M8:OFFSET(M6,MATCH("PROYECTOS",$A$8:$A$17,0),0))</f>
        <v>0.27879746999999999</v>
      </c>
      <c r="N7" s="39">
        <f ca="1">IFERROR(K7/I7,0)</f>
        <v>2.794346422143628E-2</v>
      </c>
      <c r="O7" s="39">
        <f ca="1">IFERROR(SUM(K7,L7)/I7,0)</f>
        <v>5.8753787839757855E-2</v>
      </c>
      <c r="P7" s="40">
        <f ca="1">IFERROR(SUM(K7,L7,M7)/I7,0)</f>
        <v>9.1332792350495184E-2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1.8720580000000002</v>
      </c>
      <c r="I8" s="21">
        <v>1.919138</v>
      </c>
      <c r="J8" s="21">
        <f t="shared" ref="J8:J16" si="0">SUM(K8,L8,M8)</f>
        <v>0.33064803113166502</v>
      </c>
      <c r="K8" s="21">
        <v>0.11647556113166502</v>
      </c>
      <c r="L8" s="21">
        <v>0.10185163999999999</v>
      </c>
      <c r="M8" s="21">
        <v>0.11232083</v>
      </c>
      <c r="N8" s="22">
        <f t="shared" ref="N8:N17" si="1">IFERROR(K8/I8,0)</f>
        <v>6.0691602756896591E-2</v>
      </c>
      <c r="O8" s="22">
        <f t="shared" ref="O8:O17" si="2">IFERROR(SUM(K8,L8)/I8,0)</f>
        <v>0.11376315884093015</v>
      </c>
      <c r="P8" s="23">
        <f t="shared" ref="P8:P17" si="3">IFERROR(SUM(K8,L8,M8)/I8,0)</f>
        <v>0.17228986718603093</v>
      </c>
      <c r="Q8" s="70">
        <v>0</v>
      </c>
      <c r="R8" s="21">
        <v>0</v>
      </c>
      <c r="S8" s="23">
        <f>IFERROR(R8/Q8,0)</f>
        <v>0</v>
      </c>
    </row>
    <row r="9" spans="1:19" ht="51" x14ac:dyDescent="0.25">
      <c r="A9" s="17"/>
      <c r="B9" s="19">
        <v>5002982</v>
      </c>
      <c r="C9" s="19" t="s">
        <v>1358</v>
      </c>
      <c r="D9" s="68">
        <v>3000566</v>
      </c>
      <c r="E9" s="19" t="s">
        <v>1357</v>
      </c>
      <c r="F9" s="69">
        <v>14</v>
      </c>
      <c r="G9" s="19" t="s">
        <v>690</v>
      </c>
      <c r="H9" s="20">
        <v>6.1429999999999992E-3</v>
      </c>
      <c r="I9" s="21">
        <v>6.1429999999999992E-3</v>
      </c>
      <c r="J9" s="21">
        <f t="shared" si="0"/>
        <v>0</v>
      </c>
      <c r="K9" s="21">
        <v>0</v>
      </c>
      <c r="L9" s="21">
        <v>0</v>
      </c>
      <c r="M9" s="21">
        <v>0</v>
      </c>
      <c r="N9" s="22">
        <f t="shared" si="1"/>
        <v>0</v>
      </c>
      <c r="O9" s="22">
        <f t="shared" si="2"/>
        <v>0</v>
      </c>
      <c r="P9" s="23">
        <f t="shared" si="3"/>
        <v>0</v>
      </c>
      <c r="Q9" s="70">
        <v>0</v>
      </c>
      <c r="R9" s="21">
        <v>0</v>
      </c>
      <c r="S9" s="23">
        <f t="shared" ref="S9:S16" si="4">IFERROR(R9/Q9,0)</f>
        <v>0</v>
      </c>
    </row>
    <row r="10" spans="1:19" ht="51" x14ac:dyDescent="0.25">
      <c r="A10" s="17"/>
      <c r="B10" s="19">
        <v>5002989</v>
      </c>
      <c r="C10" s="19" t="s">
        <v>1359</v>
      </c>
      <c r="D10" s="68">
        <v>3000339</v>
      </c>
      <c r="E10" s="19" t="s">
        <v>1356</v>
      </c>
      <c r="F10" s="69">
        <v>227</v>
      </c>
      <c r="G10" s="19" t="s">
        <v>774</v>
      </c>
      <c r="H10" s="20">
        <v>0.22260599999999997</v>
      </c>
      <c r="I10" s="21">
        <v>0.23154999999999998</v>
      </c>
      <c r="J10" s="21">
        <f t="shared" si="0"/>
        <v>1.7131E-2</v>
      </c>
      <c r="K10" s="21">
        <v>0</v>
      </c>
      <c r="L10" s="21">
        <v>1.4999999999999999E-2</v>
      </c>
      <c r="M10" s="21">
        <v>2.1310000000000001E-3</v>
      </c>
      <c r="N10" s="22">
        <f t="shared" si="1"/>
        <v>0</v>
      </c>
      <c r="O10" s="22">
        <f t="shared" si="2"/>
        <v>6.4780824875836751E-2</v>
      </c>
      <c r="P10" s="23">
        <f t="shared" si="3"/>
        <v>7.3984020729863972E-2</v>
      </c>
      <c r="Q10" s="70">
        <v>0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5004175</v>
      </c>
      <c r="C11" s="19" t="s">
        <v>771</v>
      </c>
      <c r="D11" s="68">
        <v>3000339</v>
      </c>
      <c r="E11" s="19" t="s">
        <v>1356</v>
      </c>
      <c r="F11" s="69">
        <v>14</v>
      </c>
      <c r="G11" s="19" t="s">
        <v>690</v>
      </c>
      <c r="H11" s="20">
        <v>0.6</v>
      </c>
      <c r="I11" s="21">
        <v>0.6</v>
      </c>
      <c r="J11" s="21">
        <f t="shared" si="0"/>
        <v>0</v>
      </c>
      <c r="K11" s="21">
        <v>0</v>
      </c>
      <c r="L11" s="21">
        <v>0</v>
      </c>
      <c r="M11" s="21">
        <v>0</v>
      </c>
      <c r="N11" s="22">
        <f t="shared" si="1"/>
        <v>0</v>
      </c>
      <c r="O11" s="22">
        <f t="shared" si="2"/>
        <v>0</v>
      </c>
      <c r="P11" s="23">
        <f t="shared" si="3"/>
        <v>0</v>
      </c>
      <c r="Q11" s="70">
        <v>0</v>
      </c>
      <c r="R11" s="21">
        <v>0</v>
      </c>
      <c r="S11" s="23">
        <f t="shared" si="4"/>
        <v>0</v>
      </c>
    </row>
    <row r="12" spans="1:19" ht="51" x14ac:dyDescent="0.25">
      <c r="A12" s="17"/>
      <c r="B12" s="19">
        <v>5004189</v>
      </c>
      <c r="C12" s="19" t="s">
        <v>1360</v>
      </c>
      <c r="D12" s="68">
        <v>3000566</v>
      </c>
      <c r="E12" s="19" t="s">
        <v>1357</v>
      </c>
      <c r="F12" s="69">
        <v>227</v>
      </c>
      <c r="G12" s="19" t="s">
        <v>774</v>
      </c>
      <c r="H12" s="20">
        <v>6.7039000000000001E-2</v>
      </c>
      <c r="I12" s="21">
        <v>0.10143900000000002</v>
      </c>
      <c r="J12" s="21">
        <f t="shared" si="0"/>
        <v>0</v>
      </c>
      <c r="K12" s="21">
        <v>0</v>
      </c>
      <c r="L12" s="21">
        <v>0</v>
      </c>
      <c r="M12" s="21">
        <v>0</v>
      </c>
      <c r="N12" s="22">
        <f t="shared" si="1"/>
        <v>0</v>
      </c>
      <c r="O12" s="22">
        <f t="shared" si="2"/>
        <v>0</v>
      </c>
      <c r="P12" s="23">
        <f t="shared" si="3"/>
        <v>0</v>
      </c>
      <c r="Q12" s="70">
        <v>0</v>
      </c>
      <c r="R12" s="21">
        <v>0</v>
      </c>
      <c r="S12" s="23">
        <f t="shared" si="4"/>
        <v>0</v>
      </c>
    </row>
    <row r="13" spans="1:19" ht="51" x14ac:dyDescent="0.25">
      <c r="A13" s="17"/>
      <c r="B13" s="19">
        <v>5004212</v>
      </c>
      <c r="C13" s="19" t="s">
        <v>1361</v>
      </c>
      <c r="D13" s="68">
        <v>3000566</v>
      </c>
      <c r="E13" s="19" t="s">
        <v>1357</v>
      </c>
      <c r="F13" s="69">
        <v>535</v>
      </c>
      <c r="G13" s="19" t="s">
        <v>772</v>
      </c>
      <c r="H13" s="20">
        <v>0.78075300000000003</v>
      </c>
      <c r="I13" s="21">
        <v>0.75635300000000016</v>
      </c>
      <c r="J13" s="21">
        <f t="shared" si="0"/>
        <v>1.6800000000000002E-4</v>
      </c>
      <c r="K13" s="21">
        <v>0</v>
      </c>
      <c r="L13" s="21">
        <v>0</v>
      </c>
      <c r="M13" s="21">
        <v>1.6800000000000002E-4</v>
      </c>
      <c r="N13" s="22">
        <f t="shared" si="1"/>
        <v>0</v>
      </c>
      <c r="O13" s="22">
        <f t="shared" si="2"/>
        <v>0</v>
      </c>
      <c r="P13" s="23">
        <f t="shared" si="3"/>
        <v>2.2211850815690554E-4</v>
      </c>
      <c r="Q13" s="70">
        <v>485</v>
      </c>
      <c r="R13" s="21">
        <v>0</v>
      </c>
      <c r="S13" s="23">
        <f t="shared" si="4"/>
        <v>0</v>
      </c>
    </row>
    <row r="14" spans="1:19" ht="51" x14ac:dyDescent="0.25">
      <c r="A14" s="17"/>
      <c r="B14" s="19">
        <v>5005098</v>
      </c>
      <c r="C14" s="19" t="s">
        <v>1362</v>
      </c>
      <c r="D14" s="68">
        <v>3000339</v>
      </c>
      <c r="E14" s="19" t="s">
        <v>1356</v>
      </c>
      <c r="F14" s="69">
        <v>46</v>
      </c>
      <c r="G14" s="19" t="s">
        <v>736</v>
      </c>
      <c r="H14" s="20">
        <v>4.3919179999999995</v>
      </c>
      <c r="I14" s="21">
        <v>4.3919179999999995</v>
      </c>
      <c r="J14" s="21">
        <f t="shared" si="0"/>
        <v>0.43364073736387787</v>
      </c>
      <c r="K14" s="21">
        <v>0.12265289736387786</v>
      </c>
      <c r="L14" s="21">
        <v>0.1468102</v>
      </c>
      <c r="M14" s="21">
        <v>0.16417764000000001</v>
      </c>
      <c r="N14" s="22">
        <f t="shared" si="1"/>
        <v>2.7926955230921403E-2</v>
      </c>
      <c r="O14" s="22">
        <f t="shared" si="2"/>
        <v>6.1354309748924703E-2</v>
      </c>
      <c r="P14" s="23">
        <f t="shared" si="3"/>
        <v>9.8736073251795203E-2</v>
      </c>
      <c r="Q14" s="70">
        <v>0</v>
      </c>
      <c r="R14" s="21">
        <v>0</v>
      </c>
      <c r="S14" s="23">
        <f t="shared" si="4"/>
        <v>0</v>
      </c>
    </row>
    <row r="15" spans="1:19" ht="25.5" x14ac:dyDescent="0.25">
      <c r="A15" s="17"/>
      <c r="B15" s="19">
        <v>5005099</v>
      </c>
      <c r="C15" s="19" t="s">
        <v>1363</v>
      </c>
      <c r="D15" s="68">
        <v>3000339</v>
      </c>
      <c r="E15" s="19" t="s">
        <v>1356</v>
      </c>
      <c r="F15" s="69">
        <v>460</v>
      </c>
      <c r="G15" s="19" t="s">
        <v>1365</v>
      </c>
      <c r="H15" s="20">
        <v>6.0000000000000005E-2</v>
      </c>
      <c r="I15" s="21">
        <v>6.1999999999999993E-2</v>
      </c>
      <c r="J15" s="21">
        <f t="shared" si="0"/>
        <v>0</v>
      </c>
      <c r="K15" s="21">
        <v>0</v>
      </c>
      <c r="L15" s="21">
        <v>0</v>
      </c>
      <c r="M15" s="21">
        <v>0</v>
      </c>
      <c r="N15" s="22">
        <f t="shared" si="1"/>
        <v>0</v>
      </c>
      <c r="O15" s="22">
        <f t="shared" si="2"/>
        <v>0</v>
      </c>
      <c r="P15" s="23">
        <f t="shared" si="3"/>
        <v>0</v>
      </c>
      <c r="Q15" s="70">
        <v>0</v>
      </c>
      <c r="R15" s="21">
        <v>0</v>
      </c>
      <c r="S15" s="23">
        <f t="shared" si="4"/>
        <v>0</v>
      </c>
    </row>
    <row r="16" spans="1:19" ht="63.75" x14ac:dyDescent="0.25">
      <c r="A16" s="17"/>
      <c r="B16" s="19">
        <v>5005100</v>
      </c>
      <c r="C16" s="19" t="s">
        <v>1364</v>
      </c>
      <c r="D16" s="68">
        <v>3000566</v>
      </c>
      <c r="E16" s="19" t="s">
        <v>1357</v>
      </c>
      <c r="F16" s="69">
        <v>419</v>
      </c>
      <c r="G16" s="19" t="s">
        <v>1366</v>
      </c>
      <c r="H16" s="20">
        <v>0.48904000000000003</v>
      </c>
      <c r="I16" s="21">
        <v>0.48904000000000003</v>
      </c>
      <c r="J16" s="21">
        <f t="shared" si="0"/>
        <v>0</v>
      </c>
      <c r="K16" s="21">
        <v>0</v>
      </c>
      <c r="L16" s="21">
        <v>0</v>
      </c>
      <c r="M16" s="21">
        <v>0</v>
      </c>
      <c r="N16" s="22">
        <f t="shared" si="1"/>
        <v>0</v>
      </c>
      <c r="O16" s="22">
        <f t="shared" si="2"/>
        <v>0</v>
      </c>
      <c r="P16" s="23">
        <f t="shared" si="3"/>
        <v>0</v>
      </c>
      <c r="Q16" s="70">
        <v>0</v>
      </c>
      <c r="R16" s="21">
        <v>0</v>
      </c>
      <c r="S16" s="23">
        <f t="shared" si="4"/>
        <v>0</v>
      </c>
    </row>
    <row r="17" spans="1:19" ht="15.75" thickBot="1" x14ac:dyDescent="0.3">
      <c r="A17" s="41" t="s">
        <v>293</v>
      </c>
      <c r="B17" s="43"/>
      <c r="C17" s="43"/>
      <c r="D17" s="65"/>
      <c r="E17" s="43"/>
      <c r="F17" s="66"/>
      <c r="G17" s="43"/>
      <c r="H17" s="44">
        <f t="shared" ref="H17:M17" ca="1" si="5">OFFSET(H17,-MATCH("PROYECTOS",$A$8:$A$17,0)-1,0)-(OFFSET(H17,-MATCH("PROYECTOS",$A$8:$A$17,0),0))</f>
        <v>21.176608999999999</v>
      </c>
      <c r="I17" s="45">
        <f t="shared" ca="1" si="5"/>
        <v>33.322460000000007</v>
      </c>
      <c r="J17" s="45">
        <f t="shared" ca="1" si="5"/>
        <v>2.0239645005039497</v>
      </c>
      <c r="K17" s="45">
        <f t="shared" ca="1" si="5"/>
        <v>2.2052790503948927E-2</v>
      </c>
      <c r="L17" s="45">
        <f t="shared" ca="1" si="5"/>
        <v>0.35023761999999997</v>
      </c>
      <c r="M17" s="45">
        <f t="shared" ca="1" si="5"/>
        <v>1.6516740900000006</v>
      </c>
      <c r="N17" s="46">
        <f t="shared" ca="1" si="1"/>
        <v>6.6179959414607817E-4</v>
      </c>
      <c r="O17" s="46">
        <f t="shared" ca="1" si="2"/>
        <v>1.1172356737886363E-2</v>
      </c>
      <c r="P17" s="47">
        <f t="shared" ca="1" si="3"/>
        <v>6.0738747994714355E-2</v>
      </c>
      <c r="Q17" s="67"/>
      <c r="R17" s="45"/>
      <c r="S17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workbookViewId="0">
      <selection activeCell="A17" sqref="A1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90</v>
      </c>
      <c r="B1" s="50" t="s">
        <v>55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1369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13421.251097000002</v>
      </c>
      <c r="E6" s="14">
        <v>13753.187336999998</v>
      </c>
      <c r="F6" s="14">
        <v>2554.6840251057279</v>
      </c>
      <c r="G6" s="14">
        <v>758.73645190572779</v>
      </c>
      <c r="H6" s="14">
        <v>753.54352362999987</v>
      </c>
      <c r="I6" s="14">
        <v>1042.4040495700003</v>
      </c>
      <c r="J6" s="15">
        <v>5.5168044564077902E-2</v>
      </c>
      <c r="K6" s="15">
        <v>0.10995850914262348</v>
      </c>
      <c r="L6" s="16">
        <v>0.1857521433037489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5779.9761220000028</v>
      </c>
      <c r="E7" s="38">
        <f ca="1">SUM(E8:OFFSET(E6,MATCH("GOBIERNOS REGIONALES",$A$8:$A$50,0),0))</f>
        <v>4665.7106200000026</v>
      </c>
      <c r="F7" s="38">
        <f ca="1">SUM(F8:OFFSET(F6,MATCH("GOBIERNOS REGIONALES",$A$8:$A$50,0),0))</f>
        <v>613.25725843400369</v>
      </c>
      <c r="G7" s="38">
        <f ca="1">SUM(G8:OFFSET(G6,MATCH("GOBIERNOS REGIONALES",$A$8:$A$50,0),0))</f>
        <v>119.00788309400377</v>
      </c>
      <c r="H7" s="38">
        <f ca="1">SUM(H8:OFFSET(H6,MATCH("GOBIERNOS REGIONALES",$A$8:$A$50,0),0))</f>
        <v>138.01648272</v>
      </c>
      <c r="I7" s="38">
        <f ca="1">SUM(I8:OFFSET(I6,MATCH("GOBIERNOS REGIONALES",$A$8:$A$50,0),0))</f>
        <v>356.23289261999992</v>
      </c>
      <c r="J7" s="39">
        <f ca="1">IFERROR(G7/E7,0)</f>
        <v>2.550691476318E-2</v>
      </c>
      <c r="K7" s="39">
        <f ca="1">IFERROR(SUM(G7,H7)/E7,0)</f>
        <v>5.508793552524345E-2</v>
      </c>
      <c r="L7" s="40">
        <f ca="1">IFERROR(SUM(G7,H7,I7)/E7,0)</f>
        <v>0.13143919723722672</v>
      </c>
      <c r="M7" s="4"/>
    </row>
    <row r="8" spans="1:13" x14ac:dyDescent="0.25">
      <c r="A8" s="17"/>
      <c r="B8" s="18">
        <v>10</v>
      </c>
      <c r="C8" s="19" t="s">
        <v>110</v>
      </c>
      <c r="D8" s="20">
        <v>5773.3945820000026</v>
      </c>
      <c r="E8" s="21">
        <v>4659.1290800000024</v>
      </c>
      <c r="F8" s="21">
        <f t="shared" ref="F8:F36" si="0">SUM(G8,H8,I8)</f>
        <v>612.6020643693787</v>
      </c>
      <c r="G8" s="21">
        <v>118.81850062937883</v>
      </c>
      <c r="H8" s="21">
        <v>137.80880314000001</v>
      </c>
      <c r="I8" s="21">
        <v>355.97476059999991</v>
      </c>
      <c r="J8" s="22">
        <f t="shared" ref="J8:J36" si="1">IFERROR(G8/E8,0)</f>
        <v>2.5502298517425658E-2</v>
      </c>
      <c r="K8" s="22">
        <f t="shared" ref="K8:K36" si="2">IFERROR(SUM(G8,H8)/E8,0)</f>
        <v>5.5080531009752298E-2</v>
      </c>
      <c r="L8" s="23">
        <f t="shared" ref="L8:L36" si="3">IFERROR(SUM(G8,H8,I8)/E8,0)</f>
        <v>0.13148424391139177</v>
      </c>
      <c r="M8" s="4"/>
    </row>
    <row r="9" spans="1:13" ht="38.25" x14ac:dyDescent="0.25">
      <c r="A9" s="17"/>
      <c r="B9" s="18">
        <v>117</v>
      </c>
      <c r="C9" s="19" t="s">
        <v>141</v>
      </c>
      <c r="D9" s="20">
        <v>6.5815400000000004</v>
      </c>
      <c r="E9" s="21">
        <v>6.5815399999999995</v>
      </c>
      <c r="F9" s="21">
        <f t="shared" si="0"/>
        <v>0.65519406462494145</v>
      </c>
      <c r="G9" s="21">
        <v>0.18938246462494135</v>
      </c>
      <c r="H9" s="21">
        <v>0.20767958000000003</v>
      </c>
      <c r="I9" s="21">
        <v>0.25813202000000002</v>
      </c>
      <c r="J9" s="22">
        <f t="shared" si="1"/>
        <v>2.8774795051757091E-2</v>
      </c>
      <c r="K9" s="22">
        <f t="shared" si="2"/>
        <v>6.0329656072126189E-2</v>
      </c>
      <c r="L9" s="23">
        <f t="shared" si="3"/>
        <v>9.9550267053750571E-2</v>
      </c>
      <c r="M9" s="4"/>
    </row>
    <row r="10" spans="1:13" x14ac:dyDescent="0.25">
      <c r="A10" s="34" t="s">
        <v>205</v>
      </c>
      <c r="B10" s="57"/>
      <c r="C10" s="36"/>
      <c r="D10" s="37">
        <f ca="1">SUM(D11:OFFSET(D9,(MATCH("GOBIERNOS LOCALES",$A$8:$A$50,0)-MATCH("GOBIERNOS REGIONALES",$A$8:$A$50,0)),0))</f>
        <v>7201.0258270000004</v>
      </c>
      <c r="E10" s="38">
        <f ca="1">SUM(E11:OFFSET(E9,(MATCH("GOBIERNOS LOCALES",$A$8:$A$50,0)-MATCH("GOBIERNOS REGIONALES",$A$8:$A$50,0)),0))</f>
        <v>8131.9962309999983</v>
      </c>
      <c r="F10" s="38">
        <f ca="1">SUM(F11:OFFSET(F9,(MATCH("GOBIERNOS LOCALES",$A$8:$A$50,0)-MATCH("GOBIERNOS REGIONALES",$A$8:$A$50,0)),0))</f>
        <v>1821.0953284644456</v>
      </c>
      <c r="G10" s="38">
        <f ca="1">SUM(G11:OFFSET(G9,(MATCH("GOBIERNOS LOCALES",$A$8:$A$50,0)-MATCH("GOBIERNOS REGIONALES",$A$8:$A$50,0)),0))</f>
        <v>637.06492527444561</v>
      </c>
      <c r="H10" s="38">
        <f ca="1">SUM(H11:OFFSET(H9,(MATCH("GOBIERNOS LOCALES",$A$8:$A$50,0)-MATCH("GOBIERNOS REGIONALES",$A$8:$A$50,0)),0))</f>
        <v>591.67806626999982</v>
      </c>
      <c r="I10" s="38">
        <f ca="1">SUM(I11:OFFSET(I9,(MATCH("GOBIERNOS LOCALES",$A$8:$A$50,0)-MATCH("GOBIERNOS REGIONALES",$A$8:$A$50,0)),0))</f>
        <v>592.35233691999997</v>
      </c>
      <c r="J10" s="39">
        <f t="shared" ca="1" si="1"/>
        <v>7.8340533760442393E-2</v>
      </c>
      <c r="K10" s="39">
        <f t="shared" ca="1" si="2"/>
        <v>0.15109979845543361</v>
      </c>
      <c r="L10" s="40">
        <f t="shared" ca="1" si="3"/>
        <v>0.22394197891069409</v>
      </c>
      <c r="M10" s="4"/>
    </row>
    <row r="11" spans="1:13" x14ac:dyDescent="0.25">
      <c r="A11" s="17"/>
      <c r="B11" s="18">
        <v>440</v>
      </c>
      <c r="C11" s="19" t="s">
        <v>206</v>
      </c>
      <c r="D11" s="20">
        <v>185.12701699999985</v>
      </c>
      <c r="E11" s="21">
        <v>217.80764499999992</v>
      </c>
      <c r="F11" s="21">
        <f t="shared" si="0"/>
        <v>51.94500784091268</v>
      </c>
      <c r="G11" s="21">
        <v>19.05763729091268</v>
      </c>
      <c r="H11" s="21">
        <v>15.299592540000004</v>
      </c>
      <c r="I11" s="21">
        <v>17.587778009999997</v>
      </c>
      <c r="J11" s="22">
        <f t="shared" si="1"/>
        <v>8.7497559100428668E-2</v>
      </c>
      <c r="K11" s="22">
        <f t="shared" si="2"/>
        <v>0.15774115656460405</v>
      </c>
      <c r="L11" s="23">
        <f t="shared" si="3"/>
        <v>0.23849028734006419</v>
      </c>
      <c r="M11" s="4"/>
    </row>
    <row r="12" spans="1:13" x14ac:dyDescent="0.25">
      <c r="A12" s="17"/>
      <c r="B12" s="18">
        <v>441</v>
      </c>
      <c r="C12" s="19" t="s">
        <v>207</v>
      </c>
      <c r="D12" s="20">
        <v>402.34896000000009</v>
      </c>
      <c r="E12" s="21">
        <v>447.41692100000006</v>
      </c>
      <c r="F12" s="21">
        <f t="shared" si="0"/>
        <v>104.70503860073077</v>
      </c>
      <c r="G12" s="21">
        <v>38.808728040730784</v>
      </c>
      <c r="H12" s="21">
        <v>32.829528579999995</v>
      </c>
      <c r="I12" s="21">
        <v>33.066781980000009</v>
      </c>
      <c r="J12" s="22">
        <f t="shared" si="1"/>
        <v>8.6739517928806228E-2</v>
      </c>
      <c r="K12" s="22">
        <f t="shared" si="2"/>
        <v>0.16011521526860351</v>
      </c>
      <c r="L12" s="23">
        <f t="shared" si="3"/>
        <v>0.23402118624997367</v>
      </c>
      <c r="M12" s="4"/>
    </row>
    <row r="13" spans="1:13" x14ac:dyDescent="0.25">
      <c r="A13" s="17"/>
      <c r="B13" s="18">
        <v>442</v>
      </c>
      <c r="C13" s="19" t="s">
        <v>208</v>
      </c>
      <c r="D13" s="20">
        <v>235.03284999999991</v>
      </c>
      <c r="E13" s="21">
        <v>276.8330959999999</v>
      </c>
      <c r="F13" s="21">
        <f t="shared" si="0"/>
        <v>66.17603530109929</v>
      </c>
      <c r="G13" s="21">
        <v>22.209000701099285</v>
      </c>
      <c r="H13" s="21">
        <v>19.452262300000005</v>
      </c>
      <c r="I13" s="21">
        <v>24.514772300000001</v>
      </c>
      <c r="J13" s="22">
        <f t="shared" si="1"/>
        <v>8.0225236873770658E-2</v>
      </c>
      <c r="K13" s="22">
        <f t="shared" si="2"/>
        <v>0.15049234937248723</v>
      </c>
      <c r="L13" s="23">
        <f t="shared" si="3"/>
        <v>0.2390466900716933</v>
      </c>
      <c r="M13" s="4"/>
    </row>
    <row r="14" spans="1:13" x14ac:dyDescent="0.25">
      <c r="A14" s="17"/>
      <c r="B14" s="18">
        <v>443</v>
      </c>
      <c r="C14" s="19" t="s">
        <v>209</v>
      </c>
      <c r="D14" s="20">
        <v>303.09904</v>
      </c>
      <c r="E14" s="21">
        <v>343.95401999999996</v>
      </c>
      <c r="F14" s="21">
        <f t="shared" si="0"/>
        <v>75.444989536877642</v>
      </c>
      <c r="G14" s="21">
        <v>27.172847286877641</v>
      </c>
      <c r="H14" s="21">
        <v>23.92964254</v>
      </c>
      <c r="I14" s="21">
        <v>24.342499710000006</v>
      </c>
      <c r="J14" s="22">
        <f t="shared" si="1"/>
        <v>7.9001394683154577E-2</v>
      </c>
      <c r="K14" s="22">
        <f t="shared" si="2"/>
        <v>0.14857360825984139</v>
      </c>
      <c r="L14" s="23">
        <f t="shared" si="3"/>
        <v>0.21934614846739589</v>
      </c>
      <c r="M14" s="4"/>
    </row>
    <row r="15" spans="1:13" x14ac:dyDescent="0.25">
      <c r="A15" s="17"/>
      <c r="B15" s="18">
        <v>444</v>
      </c>
      <c r="C15" s="19" t="s">
        <v>210</v>
      </c>
      <c r="D15" s="20">
        <v>340.05400000000009</v>
      </c>
      <c r="E15" s="21">
        <v>380.55090699999994</v>
      </c>
      <c r="F15" s="21">
        <f t="shared" si="0"/>
        <v>86.57146423422877</v>
      </c>
      <c r="G15" s="21">
        <v>26.977645894228772</v>
      </c>
      <c r="H15" s="21">
        <v>30.186327439999999</v>
      </c>
      <c r="I15" s="21">
        <v>29.407490899999996</v>
      </c>
      <c r="J15" s="22">
        <f t="shared" si="1"/>
        <v>7.0891030340465788E-2</v>
      </c>
      <c r="K15" s="22">
        <f t="shared" si="2"/>
        <v>0.15021373562047188</v>
      </c>
      <c r="L15" s="23">
        <f t="shared" si="3"/>
        <v>0.22748983813150861</v>
      </c>
      <c r="M15" s="4"/>
    </row>
    <row r="16" spans="1:13" x14ac:dyDescent="0.25">
      <c r="A16" s="17"/>
      <c r="B16" s="18">
        <v>445</v>
      </c>
      <c r="C16" s="19" t="s">
        <v>211</v>
      </c>
      <c r="D16" s="20">
        <v>549.18522400000063</v>
      </c>
      <c r="E16" s="21">
        <v>627.16386200000034</v>
      </c>
      <c r="F16" s="21">
        <f t="shared" si="0"/>
        <v>142.06901641186977</v>
      </c>
      <c r="G16" s="21">
        <v>53.042278781869754</v>
      </c>
      <c r="H16" s="21">
        <v>50.324947790000003</v>
      </c>
      <c r="I16" s="21">
        <v>38.701789839999989</v>
      </c>
      <c r="J16" s="22">
        <f t="shared" si="1"/>
        <v>8.4574832823945026E-2</v>
      </c>
      <c r="K16" s="22">
        <f t="shared" si="2"/>
        <v>0.16481693674478601</v>
      </c>
      <c r="L16" s="23">
        <f t="shared" si="3"/>
        <v>0.22652615212684191</v>
      </c>
      <c r="M16" s="4"/>
    </row>
    <row r="17" spans="1:13" x14ac:dyDescent="0.25">
      <c r="A17" s="17"/>
      <c r="B17" s="18">
        <v>446</v>
      </c>
      <c r="C17" s="19" t="s">
        <v>212</v>
      </c>
      <c r="D17" s="20">
        <v>414.07071100000002</v>
      </c>
      <c r="E17" s="21">
        <v>481.17584799999997</v>
      </c>
      <c r="F17" s="21">
        <f t="shared" si="0"/>
        <v>105.12797167038306</v>
      </c>
      <c r="G17" s="21">
        <v>34.59272150038305</v>
      </c>
      <c r="H17" s="21">
        <v>34.018684050000019</v>
      </c>
      <c r="I17" s="21">
        <v>36.51656612</v>
      </c>
      <c r="J17" s="22">
        <f t="shared" si="1"/>
        <v>7.189205701858721E-2</v>
      </c>
      <c r="K17" s="22">
        <f t="shared" si="2"/>
        <v>0.14259112512725924</v>
      </c>
      <c r="L17" s="23">
        <f t="shared" si="3"/>
        <v>0.21848139740875577</v>
      </c>
      <c r="M17" s="4"/>
    </row>
    <row r="18" spans="1:13" x14ac:dyDescent="0.25">
      <c r="A18" s="17"/>
      <c r="B18" s="18">
        <v>447</v>
      </c>
      <c r="C18" s="19" t="s">
        <v>213</v>
      </c>
      <c r="D18" s="20">
        <v>251.42984700000011</v>
      </c>
      <c r="E18" s="21">
        <v>256.03258800000003</v>
      </c>
      <c r="F18" s="21">
        <f t="shared" si="0"/>
        <v>65.487489030934285</v>
      </c>
      <c r="G18" s="21">
        <v>19.4820245709343</v>
      </c>
      <c r="H18" s="21">
        <v>20.661048229999999</v>
      </c>
      <c r="I18" s="21">
        <v>25.344416229999986</v>
      </c>
      <c r="J18" s="22">
        <f t="shared" si="1"/>
        <v>7.6091972209937186E-2</v>
      </c>
      <c r="K18" s="22">
        <f t="shared" si="2"/>
        <v>0.15678891938917672</v>
      </c>
      <c r="L18" s="23">
        <f t="shared" si="3"/>
        <v>0.25577794429408446</v>
      </c>
      <c r="M18" s="4"/>
    </row>
    <row r="19" spans="1:13" x14ac:dyDescent="0.25">
      <c r="A19" s="17"/>
      <c r="B19" s="18">
        <v>448</v>
      </c>
      <c r="C19" s="19" t="s">
        <v>214</v>
      </c>
      <c r="D19" s="20">
        <v>274.33573700000017</v>
      </c>
      <c r="E19" s="21">
        <v>307.00393300000002</v>
      </c>
      <c r="F19" s="21">
        <f t="shared" si="0"/>
        <v>68.912703529934532</v>
      </c>
      <c r="G19" s="21">
        <v>23.099262659934539</v>
      </c>
      <c r="H19" s="21">
        <v>21.307921329999985</v>
      </c>
      <c r="I19" s="21">
        <v>24.505519540000005</v>
      </c>
      <c r="J19" s="22">
        <f t="shared" si="1"/>
        <v>7.5240933997853823E-2</v>
      </c>
      <c r="K19" s="22">
        <f t="shared" si="2"/>
        <v>0.14464695470182956</v>
      </c>
      <c r="L19" s="23">
        <f t="shared" si="3"/>
        <v>0.22446847132064113</v>
      </c>
      <c r="M19" s="4"/>
    </row>
    <row r="20" spans="1:13" x14ac:dyDescent="0.25">
      <c r="A20" s="17"/>
      <c r="B20" s="18">
        <v>449</v>
      </c>
      <c r="C20" s="19" t="s">
        <v>215</v>
      </c>
      <c r="D20" s="20">
        <v>228.50690699999998</v>
      </c>
      <c r="E20" s="21">
        <v>251.98329199999998</v>
      </c>
      <c r="F20" s="21">
        <f t="shared" si="0"/>
        <v>55.432829188977529</v>
      </c>
      <c r="G20" s="21">
        <v>20.98023088897753</v>
      </c>
      <c r="H20" s="21">
        <v>20.915357129999997</v>
      </c>
      <c r="I20" s="21">
        <v>13.537241170000001</v>
      </c>
      <c r="J20" s="22">
        <f t="shared" si="1"/>
        <v>8.3260404777065658E-2</v>
      </c>
      <c r="K20" s="22">
        <f t="shared" si="2"/>
        <v>0.16626335693311575</v>
      </c>
      <c r="L20" s="23">
        <f t="shared" si="3"/>
        <v>0.21998612983029658</v>
      </c>
      <c r="M20" s="4"/>
    </row>
    <row r="21" spans="1:13" x14ac:dyDescent="0.25">
      <c r="A21" s="17"/>
      <c r="B21" s="18">
        <v>450</v>
      </c>
      <c r="C21" s="19" t="s">
        <v>216</v>
      </c>
      <c r="D21" s="20">
        <v>384.24491799999998</v>
      </c>
      <c r="E21" s="21">
        <v>420.37973600000004</v>
      </c>
      <c r="F21" s="21">
        <f t="shared" si="0"/>
        <v>98.917916760796018</v>
      </c>
      <c r="G21" s="21">
        <v>36.334363060796022</v>
      </c>
      <c r="H21" s="21">
        <v>31.704403909999993</v>
      </c>
      <c r="I21" s="21">
        <v>30.87914979</v>
      </c>
      <c r="J21" s="22">
        <f t="shared" si="1"/>
        <v>8.6432241968951662E-2</v>
      </c>
      <c r="K21" s="22">
        <f t="shared" si="2"/>
        <v>0.1618507295765465</v>
      </c>
      <c r="L21" s="23">
        <f t="shared" si="3"/>
        <v>0.23530610134070784</v>
      </c>
      <c r="M21" s="4"/>
    </row>
    <row r="22" spans="1:13" x14ac:dyDescent="0.25">
      <c r="A22" s="17"/>
      <c r="B22" s="18">
        <v>451</v>
      </c>
      <c r="C22" s="19" t="s">
        <v>217</v>
      </c>
      <c r="D22" s="20">
        <v>484.11913699999997</v>
      </c>
      <c r="E22" s="21">
        <v>554.89811299999974</v>
      </c>
      <c r="F22" s="21">
        <f t="shared" si="0"/>
        <v>119.03432427711965</v>
      </c>
      <c r="G22" s="21">
        <v>45.797780497119675</v>
      </c>
      <c r="H22" s="21">
        <v>36.82319640999998</v>
      </c>
      <c r="I22" s="21">
        <v>36.413347370000004</v>
      </c>
      <c r="J22" s="22">
        <f t="shared" si="1"/>
        <v>8.2533674965154721E-2</v>
      </c>
      <c r="K22" s="22">
        <f t="shared" si="2"/>
        <v>0.1488939590377012</v>
      </c>
      <c r="L22" s="23">
        <f t="shared" si="3"/>
        <v>0.21451564077875987</v>
      </c>
      <c r="M22" s="4"/>
    </row>
    <row r="23" spans="1:13" x14ac:dyDescent="0.25">
      <c r="A23" s="17"/>
      <c r="B23" s="18">
        <v>452</v>
      </c>
      <c r="C23" s="19" t="s">
        <v>218</v>
      </c>
      <c r="D23" s="20">
        <v>281.42828299999979</v>
      </c>
      <c r="E23" s="21">
        <v>352.36526599999968</v>
      </c>
      <c r="F23" s="21">
        <f t="shared" si="0"/>
        <v>68.288255747426277</v>
      </c>
      <c r="G23" s="21">
        <v>23.598282577426289</v>
      </c>
      <c r="H23" s="21">
        <v>21.197386129999995</v>
      </c>
      <c r="I23" s="21">
        <v>23.492587039999986</v>
      </c>
      <c r="J23" s="22">
        <f t="shared" si="1"/>
        <v>6.6971080451006512E-2</v>
      </c>
      <c r="K23" s="22">
        <f t="shared" si="2"/>
        <v>0.12712850280602381</v>
      </c>
      <c r="L23" s="23">
        <f t="shared" si="3"/>
        <v>0.19379962310878376</v>
      </c>
      <c r="M23" s="4"/>
    </row>
    <row r="24" spans="1:13" x14ac:dyDescent="0.25">
      <c r="A24" s="17"/>
      <c r="B24" s="18">
        <v>453</v>
      </c>
      <c r="C24" s="19" t="s">
        <v>219</v>
      </c>
      <c r="D24" s="20">
        <v>456.651904</v>
      </c>
      <c r="E24" s="21">
        <v>483.61200899999989</v>
      </c>
      <c r="F24" s="21">
        <f t="shared" si="0"/>
        <v>115.57217582040634</v>
      </c>
      <c r="G24" s="21">
        <v>39.713715870406304</v>
      </c>
      <c r="H24" s="21">
        <v>39.515384270000027</v>
      </c>
      <c r="I24" s="21">
        <v>36.343075680000013</v>
      </c>
      <c r="J24" s="22">
        <f t="shared" si="1"/>
        <v>8.2118961339535959E-2</v>
      </c>
      <c r="K24" s="22">
        <f t="shared" si="2"/>
        <v>0.16382781789111103</v>
      </c>
      <c r="L24" s="23">
        <f t="shared" si="3"/>
        <v>0.23897705943941183</v>
      </c>
      <c r="M24" s="4"/>
    </row>
    <row r="25" spans="1:13" x14ac:dyDescent="0.25">
      <c r="A25" s="17"/>
      <c r="B25" s="18">
        <v>454</v>
      </c>
      <c r="C25" s="19" t="s">
        <v>220</v>
      </c>
      <c r="D25" s="20">
        <v>74.156518000000005</v>
      </c>
      <c r="E25" s="21">
        <v>90.145660000000021</v>
      </c>
      <c r="F25" s="21">
        <f t="shared" si="0"/>
        <v>13.119770787791129</v>
      </c>
      <c r="G25" s="21">
        <v>4.2817424977911287</v>
      </c>
      <c r="H25" s="21">
        <v>4.7236840300000011</v>
      </c>
      <c r="I25" s="21">
        <v>4.1143442599999984</v>
      </c>
      <c r="J25" s="22">
        <f t="shared" si="1"/>
        <v>4.7498043697179963E-2</v>
      </c>
      <c r="K25" s="22">
        <f t="shared" si="2"/>
        <v>9.9898614395758242E-2</v>
      </c>
      <c r="L25" s="23">
        <f t="shared" si="3"/>
        <v>0.14553968308392357</v>
      </c>
      <c r="M25" s="4"/>
    </row>
    <row r="26" spans="1:13" x14ac:dyDescent="0.25">
      <c r="A26" s="17"/>
      <c r="B26" s="18">
        <v>455</v>
      </c>
      <c r="C26" s="19" t="s">
        <v>221</v>
      </c>
      <c r="D26" s="20">
        <v>91.437480999999963</v>
      </c>
      <c r="E26" s="21">
        <v>103.44246499999996</v>
      </c>
      <c r="F26" s="21">
        <f t="shared" si="0"/>
        <v>19.986544449232358</v>
      </c>
      <c r="G26" s="21">
        <v>6.9834331192323589</v>
      </c>
      <c r="H26" s="21">
        <v>6.2215447600000005</v>
      </c>
      <c r="I26" s="21">
        <v>6.7815665699999998</v>
      </c>
      <c r="J26" s="22">
        <f t="shared" si="1"/>
        <v>6.7510312319339669E-2</v>
      </c>
      <c r="K26" s="22">
        <f t="shared" si="2"/>
        <v>0.12765529010965046</v>
      </c>
      <c r="L26" s="23">
        <f t="shared" si="3"/>
        <v>0.19321411616817491</v>
      </c>
      <c r="M26" s="4"/>
    </row>
    <row r="27" spans="1:13" x14ac:dyDescent="0.25">
      <c r="A27" s="17"/>
      <c r="B27" s="18">
        <v>456</v>
      </c>
      <c r="C27" s="19" t="s">
        <v>222</v>
      </c>
      <c r="D27" s="20">
        <v>125.24497000000001</v>
      </c>
      <c r="E27" s="21">
        <v>142.51991300000009</v>
      </c>
      <c r="F27" s="21">
        <f t="shared" si="0"/>
        <v>29.546112235655421</v>
      </c>
      <c r="G27" s="21">
        <v>9.6595292056554172</v>
      </c>
      <c r="H27" s="21">
        <v>9.865252179999997</v>
      </c>
      <c r="I27" s="21">
        <v>10.021330850000005</v>
      </c>
      <c r="J27" s="22">
        <f t="shared" si="1"/>
        <v>6.7776698724587428E-2</v>
      </c>
      <c r="K27" s="22">
        <f t="shared" si="2"/>
        <v>0.13699686573381084</v>
      </c>
      <c r="L27" s="23">
        <f t="shared" si="3"/>
        <v>0.20731216862064322</v>
      </c>
      <c r="M27" s="4"/>
    </row>
    <row r="28" spans="1:13" x14ac:dyDescent="0.25">
      <c r="A28" s="17"/>
      <c r="B28" s="18">
        <v>457</v>
      </c>
      <c r="C28" s="19" t="s">
        <v>223</v>
      </c>
      <c r="D28" s="20">
        <v>461.50356499999981</v>
      </c>
      <c r="E28" s="21">
        <v>546.13952599999971</v>
      </c>
      <c r="F28" s="21">
        <f t="shared" si="0"/>
        <v>114.29282612005582</v>
      </c>
      <c r="G28" s="21">
        <v>40.809611280055833</v>
      </c>
      <c r="H28" s="21">
        <v>36.533920569999999</v>
      </c>
      <c r="I28" s="21">
        <v>36.949294269999989</v>
      </c>
      <c r="J28" s="22">
        <f t="shared" si="1"/>
        <v>7.4723782728107938E-2</v>
      </c>
      <c r="K28" s="22">
        <f t="shared" si="2"/>
        <v>0.14161863071243055</v>
      </c>
      <c r="L28" s="23">
        <f t="shared" si="3"/>
        <v>0.20927404203309005</v>
      </c>
      <c r="M28" s="4"/>
    </row>
    <row r="29" spans="1:13" x14ac:dyDescent="0.25">
      <c r="A29" s="17"/>
      <c r="B29" s="18">
        <v>458</v>
      </c>
      <c r="C29" s="19" t="s">
        <v>224</v>
      </c>
      <c r="D29" s="20">
        <v>496.22700199999969</v>
      </c>
      <c r="E29" s="21">
        <v>558.14829499999962</v>
      </c>
      <c r="F29" s="21">
        <f t="shared" si="0"/>
        <v>131.74686269418879</v>
      </c>
      <c r="G29" s="21">
        <v>46.396725944188802</v>
      </c>
      <c r="H29" s="21">
        <v>40.730750709999995</v>
      </c>
      <c r="I29" s="21">
        <v>44.619386040000002</v>
      </c>
      <c r="J29" s="22">
        <f t="shared" si="1"/>
        <v>8.3126162634231171E-2</v>
      </c>
      <c r="K29" s="22">
        <f t="shared" si="2"/>
        <v>0.15610094563522559</v>
      </c>
      <c r="L29" s="23">
        <f t="shared" si="3"/>
        <v>0.23604275758683252</v>
      </c>
      <c r="M29" s="4"/>
    </row>
    <row r="30" spans="1:13" x14ac:dyDescent="0.25">
      <c r="A30" s="17"/>
      <c r="B30" s="18">
        <v>459</v>
      </c>
      <c r="C30" s="19" t="s">
        <v>225</v>
      </c>
      <c r="D30" s="20">
        <v>285.42157300000014</v>
      </c>
      <c r="E30" s="21">
        <v>331.95344399999993</v>
      </c>
      <c r="F30" s="21">
        <f t="shared" si="0"/>
        <v>69.301574616733788</v>
      </c>
      <c r="G30" s="21">
        <v>23.180832706733781</v>
      </c>
      <c r="H30" s="21">
        <v>24.808177239999999</v>
      </c>
      <c r="I30" s="21">
        <v>21.312564670000008</v>
      </c>
      <c r="J30" s="22">
        <f t="shared" si="1"/>
        <v>6.9831577667661696E-2</v>
      </c>
      <c r="K30" s="22">
        <f t="shared" si="2"/>
        <v>0.14456548294384858</v>
      </c>
      <c r="L30" s="23">
        <f t="shared" si="3"/>
        <v>0.20876895802513137</v>
      </c>
      <c r="M30" s="4"/>
    </row>
    <row r="31" spans="1:13" x14ac:dyDescent="0.25">
      <c r="A31" s="17"/>
      <c r="B31" s="18">
        <v>460</v>
      </c>
      <c r="C31" s="19" t="s">
        <v>226</v>
      </c>
      <c r="D31" s="20">
        <v>98.122090999999983</v>
      </c>
      <c r="E31" s="21">
        <v>108.766651</v>
      </c>
      <c r="F31" s="21">
        <f t="shared" si="0"/>
        <v>26.699309702540724</v>
      </c>
      <c r="G31" s="21">
        <v>9.7320717625407269</v>
      </c>
      <c r="H31" s="21">
        <v>8.6320188799999986</v>
      </c>
      <c r="I31" s="21">
        <v>8.33521906</v>
      </c>
      <c r="J31" s="22">
        <f t="shared" si="1"/>
        <v>8.9476615056767059E-2</v>
      </c>
      <c r="K31" s="22">
        <f t="shared" si="2"/>
        <v>0.16883934987150359</v>
      </c>
      <c r="L31" s="23">
        <f t="shared" si="3"/>
        <v>0.24547330874921142</v>
      </c>
      <c r="M31" s="4"/>
    </row>
    <row r="32" spans="1:13" x14ac:dyDescent="0.25">
      <c r="A32" s="17"/>
      <c r="B32" s="18">
        <v>461</v>
      </c>
      <c r="C32" s="19" t="s">
        <v>227</v>
      </c>
      <c r="D32" s="20">
        <v>102.56382100000002</v>
      </c>
      <c r="E32" s="21">
        <v>111.63776799999998</v>
      </c>
      <c r="F32" s="21">
        <f t="shared" si="0"/>
        <v>24.245900415746817</v>
      </c>
      <c r="G32" s="21">
        <v>8.3664506757468189</v>
      </c>
      <c r="H32" s="21">
        <v>8.0475786199999977</v>
      </c>
      <c r="I32" s="21">
        <v>7.8318711200000006</v>
      </c>
      <c r="J32" s="22">
        <f t="shared" si="1"/>
        <v>7.4942833645212439E-2</v>
      </c>
      <c r="K32" s="22">
        <f t="shared" si="2"/>
        <v>0.14702935744601073</v>
      </c>
      <c r="L32" s="23">
        <f t="shared" si="3"/>
        <v>0.21718367224743174</v>
      </c>
      <c r="M32" s="4"/>
    </row>
    <row r="33" spans="1:13" x14ac:dyDescent="0.25">
      <c r="A33" s="17"/>
      <c r="B33" s="18">
        <v>462</v>
      </c>
      <c r="C33" s="19" t="s">
        <v>228</v>
      </c>
      <c r="D33" s="20">
        <v>193.65775800000011</v>
      </c>
      <c r="E33" s="21">
        <v>215.06128700000002</v>
      </c>
      <c r="F33" s="21">
        <f t="shared" si="0"/>
        <v>42.995373026539049</v>
      </c>
      <c r="G33" s="21">
        <v>17.232151386539044</v>
      </c>
      <c r="H33" s="21">
        <v>12.888030409999999</v>
      </c>
      <c r="I33" s="21">
        <v>12.875191230000004</v>
      </c>
      <c r="J33" s="22">
        <f t="shared" si="1"/>
        <v>8.012670075083779E-2</v>
      </c>
      <c r="K33" s="22">
        <f t="shared" si="2"/>
        <v>0.14005394562964296</v>
      </c>
      <c r="L33" s="23">
        <f t="shared" si="3"/>
        <v>0.19992149041002924</v>
      </c>
      <c r="M33" s="4"/>
    </row>
    <row r="34" spans="1:13" x14ac:dyDescent="0.25">
      <c r="A34" s="17"/>
      <c r="B34" s="18">
        <v>463</v>
      </c>
      <c r="C34" s="19" t="s">
        <v>229</v>
      </c>
      <c r="D34" s="20">
        <v>308.70943399999987</v>
      </c>
      <c r="E34" s="21">
        <v>332.54361100000006</v>
      </c>
      <c r="F34" s="21">
        <f t="shared" si="0"/>
        <v>79.417853772823506</v>
      </c>
      <c r="G34" s="21">
        <v>26.474682822823524</v>
      </c>
      <c r="H34" s="21">
        <v>24.783909519999995</v>
      </c>
      <c r="I34" s="21">
        <v>28.15926142999999</v>
      </c>
      <c r="J34" s="22">
        <f t="shared" si="1"/>
        <v>7.9612664165192817E-2</v>
      </c>
      <c r="K34" s="22">
        <f t="shared" si="2"/>
        <v>0.1541409627106729</v>
      </c>
      <c r="L34" s="23">
        <f t="shared" si="3"/>
        <v>0.23881936427527242</v>
      </c>
      <c r="M34" s="4"/>
    </row>
    <row r="35" spans="1:13" x14ac:dyDescent="0.25">
      <c r="A35" s="17"/>
      <c r="B35" s="18">
        <v>464</v>
      </c>
      <c r="C35" s="19" t="s">
        <v>230</v>
      </c>
      <c r="D35" s="20">
        <v>174.34707900000004</v>
      </c>
      <c r="E35" s="21">
        <v>190.46037500000006</v>
      </c>
      <c r="F35" s="21">
        <f t="shared" si="0"/>
        <v>46.057982691441552</v>
      </c>
      <c r="G35" s="21">
        <v>13.081174251441553</v>
      </c>
      <c r="H35" s="21">
        <v>16.277516700000003</v>
      </c>
      <c r="I35" s="21">
        <v>16.699291739999996</v>
      </c>
      <c r="J35" s="22">
        <f t="shared" si="1"/>
        <v>6.8681867561384086E-2</v>
      </c>
      <c r="K35" s="22">
        <f t="shared" si="2"/>
        <v>0.15414592642402153</v>
      </c>
      <c r="L35" s="23">
        <f t="shared" si="3"/>
        <v>0.24182448811959725</v>
      </c>
      <c r="M35" s="4"/>
    </row>
    <row r="36" spans="1:13" ht="15.75" thickBot="1" x14ac:dyDescent="0.3">
      <c r="A36" s="41" t="s">
        <v>232</v>
      </c>
      <c r="B36" s="58"/>
      <c r="C36" s="43"/>
      <c r="D36" s="44">
        <v>440.2491479999988</v>
      </c>
      <c r="E36" s="45">
        <v>955.48048599999663</v>
      </c>
      <c r="F36" s="45">
        <f t="shared" si="0"/>
        <v>120.33143820727832</v>
      </c>
      <c r="G36" s="45">
        <v>2.6636435372784035</v>
      </c>
      <c r="H36" s="45">
        <v>23.848974639999991</v>
      </c>
      <c r="I36" s="45">
        <v>93.818820029999927</v>
      </c>
      <c r="J36" s="46">
        <f t="shared" si="1"/>
        <v>2.7877529434739423E-3</v>
      </c>
      <c r="K36" s="46">
        <f t="shared" si="2"/>
        <v>2.7747943119456327E-2</v>
      </c>
      <c r="L36" s="47">
        <f t="shared" si="3"/>
        <v>0.12593814313365134</v>
      </c>
      <c r="M36" s="4"/>
    </row>
    <row r="37" spans="1:13" x14ac:dyDescent="0.25">
      <c r="D37" s="5"/>
      <c r="E37" s="5"/>
      <c r="F37" s="5"/>
      <c r="G37" s="5"/>
      <c r="H37" s="5"/>
      <c r="I37" s="5"/>
      <c r="J37" s="4"/>
      <c r="K37" s="4"/>
      <c r="L37" s="4"/>
      <c r="M37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A2" sqref="A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90</v>
      </c>
      <c r="B1" s="51" t="s">
        <v>55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1370</v>
      </c>
      <c r="N2" s="72" t="s">
        <v>1427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13421.251097000002</v>
      </c>
      <c r="E6" s="14">
        <f ca="1">SUM(E7:OFFSET(E7,50,0))</f>
        <v>13753.187336999998</v>
      </c>
      <c r="F6" s="14">
        <f ca="1">SUM(F7:OFFSET(F7,50,0))</f>
        <v>2554.6840251057279</v>
      </c>
      <c r="G6" s="14">
        <f ca="1">SUM(G7:OFFSET(G7,50,0))</f>
        <v>758.73645190572779</v>
      </c>
      <c r="H6" s="14">
        <f ca="1">SUM(H7:OFFSET(H7,50,0))</f>
        <v>753.54352362999987</v>
      </c>
      <c r="I6" s="14">
        <f ca="1">SUM(I7:OFFSET(I7,50,0))</f>
        <v>1042.4040495700003</v>
      </c>
      <c r="J6" s="15">
        <f ca="1">IFERROR(G6/E6,0)</f>
        <v>5.5168044564077902E-2</v>
      </c>
      <c r="K6" s="15">
        <f ca="1">IFERROR(SUM(G6,H6)/E6,0)</f>
        <v>0.10995850914262348</v>
      </c>
      <c r="L6" s="16">
        <f ca="1">IFERROR(SUM(G6,H6,I6)/E6,0)</f>
        <v>0.1857521433037489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262.21892499999984</v>
      </c>
      <c r="E7" s="21">
        <v>358.28038399999997</v>
      </c>
      <c r="F7" s="21">
        <f t="shared" ref="F7:F31" si="0">SUM(G7,H7,I7)</f>
        <v>60.955983040755356</v>
      </c>
      <c r="G7" s="21">
        <v>19.170786270755343</v>
      </c>
      <c r="H7" s="21">
        <v>15.603877630000007</v>
      </c>
      <c r="I7" s="21">
        <v>26.181319140000006</v>
      </c>
      <c r="J7" s="22">
        <f t="shared" ref="J7:J31" si="1">IFERROR(G7/E7,0)</f>
        <v>5.3507775270095009E-2</v>
      </c>
      <c r="K7" s="22">
        <f t="shared" ref="K7:K31" si="2">IFERROR(SUM(G7,H7)/E7,0)</f>
        <v>9.7059915791413667E-2</v>
      </c>
      <c r="L7" s="23">
        <f t="shared" ref="L7:L31" si="3">IFERROR(SUM(G7,H7,I7)/E7,0)</f>
        <v>0.17013486019026752</v>
      </c>
      <c r="M7" s="4"/>
      <c r="N7" t="s">
        <v>271</v>
      </c>
      <c r="O7" s="5">
        <v>28.710084702528803</v>
      </c>
      <c r="P7" s="71">
        <v>0.25696453003598418</v>
      </c>
    </row>
    <row r="8" spans="1:16" x14ac:dyDescent="0.25">
      <c r="A8" s="17"/>
      <c r="B8" s="55">
        <v>2</v>
      </c>
      <c r="C8" s="19" t="s">
        <v>250</v>
      </c>
      <c r="D8" s="20">
        <v>518.40875999999969</v>
      </c>
      <c r="E8" s="21">
        <v>476.12446899999975</v>
      </c>
      <c r="F8" s="21">
        <f t="shared" si="0"/>
        <v>115.11608676066081</v>
      </c>
      <c r="G8" s="21">
        <v>38.8306060806608</v>
      </c>
      <c r="H8" s="21">
        <v>33.342119340000011</v>
      </c>
      <c r="I8" s="21">
        <v>42.943361340000003</v>
      </c>
      <c r="J8" s="22">
        <f t="shared" si="1"/>
        <v>8.1555577603932852E-2</v>
      </c>
      <c r="K8" s="22">
        <f t="shared" si="2"/>
        <v>0.15158373517799786</v>
      </c>
      <c r="L8" s="23">
        <f t="shared" si="3"/>
        <v>0.24177729618147575</v>
      </c>
      <c r="M8" s="4"/>
      <c r="N8" t="s">
        <v>255</v>
      </c>
      <c r="O8" s="5">
        <v>49.161427691441546</v>
      </c>
      <c r="P8" s="71">
        <v>0.25011664958005536</v>
      </c>
    </row>
    <row r="9" spans="1:16" x14ac:dyDescent="0.25">
      <c r="A9" s="17"/>
      <c r="B9" s="55">
        <v>3</v>
      </c>
      <c r="C9" s="19" t="s">
        <v>251</v>
      </c>
      <c r="D9" s="20">
        <v>374.96662500000008</v>
      </c>
      <c r="E9" s="21">
        <v>338.66910300000001</v>
      </c>
      <c r="F9" s="21">
        <f t="shared" si="0"/>
        <v>72.677001631099287</v>
      </c>
      <c r="G9" s="21">
        <v>22.209000701099285</v>
      </c>
      <c r="H9" s="21">
        <v>20.016559190000002</v>
      </c>
      <c r="I9" s="21">
        <v>30.45144174</v>
      </c>
      <c r="J9" s="22">
        <f t="shared" si="1"/>
        <v>6.5577286219402439E-2</v>
      </c>
      <c r="K9" s="22">
        <f t="shared" si="2"/>
        <v>0.12468087439053832</v>
      </c>
      <c r="L9" s="23">
        <f t="shared" si="3"/>
        <v>0.21459590198016759</v>
      </c>
      <c r="M9" s="4"/>
      <c r="N9" t="s">
        <v>250</v>
      </c>
      <c r="O9" s="5">
        <v>115.11608676066081</v>
      </c>
      <c r="P9" s="71">
        <v>0.24177729618147575</v>
      </c>
    </row>
    <row r="10" spans="1:16" x14ac:dyDescent="0.25">
      <c r="A10" s="17"/>
      <c r="B10" s="55">
        <v>4</v>
      </c>
      <c r="C10" s="19" t="s">
        <v>252</v>
      </c>
      <c r="D10" s="20">
        <v>401.71434599999981</v>
      </c>
      <c r="E10" s="21">
        <v>404.21949499999965</v>
      </c>
      <c r="F10" s="21">
        <f t="shared" si="0"/>
        <v>87.939702094286375</v>
      </c>
      <c r="G10" s="21">
        <v>27.521205914286384</v>
      </c>
      <c r="H10" s="21">
        <v>25.117630929999994</v>
      </c>
      <c r="I10" s="21">
        <v>35.300865250000001</v>
      </c>
      <c r="J10" s="22">
        <f t="shared" si="1"/>
        <v>6.8084806039071438E-2</v>
      </c>
      <c r="K10" s="22">
        <f t="shared" si="2"/>
        <v>0.13022339965143545</v>
      </c>
      <c r="L10" s="23">
        <f t="shared" si="3"/>
        <v>0.21755433169863925</v>
      </c>
      <c r="M10" s="4"/>
      <c r="N10" t="s">
        <v>264</v>
      </c>
      <c r="O10" s="5">
        <v>129.69316736690655</v>
      </c>
      <c r="P10" s="71">
        <v>0.24123927795238287</v>
      </c>
    </row>
    <row r="11" spans="1:16" x14ac:dyDescent="0.25">
      <c r="A11" s="17"/>
      <c r="B11" s="55">
        <v>5</v>
      </c>
      <c r="C11" s="19" t="s">
        <v>253</v>
      </c>
      <c r="D11" s="20">
        <v>619.67478800000004</v>
      </c>
      <c r="E11" s="21">
        <v>474.30118100000004</v>
      </c>
      <c r="F11" s="21">
        <f t="shared" si="0"/>
        <v>110.57581945422876</v>
      </c>
      <c r="G11" s="21">
        <v>26.977645894228772</v>
      </c>
      <c r="H11" s="21">
        <v>31.388822040000001</v>
      </c>
      <c r="I11" s="21">
        <v>52.209351519999984</v>
      </c>
      <c r="J11" s="22">
        <f t="shared" si="1"/>
        <v>5.6878723846628516E-2</v>
      </c>
      <c r="K11" s="22">
        <f t="shared" si="2"/>
        <v>0.12305781699967719</v>
      </c>
      <c r="L11" s="23">
        <f t="shared" si="3"/>
        <v>0.23313418537372091</v>
      </c>
      <c r="M11" s="4"/>
      <c r="N11" t="s">
        <v>257</v>
      </c>
      <c r="O11" s="5">
        <v>74.529371723120605</v>
      </c>
      <c r="P11" s="71">
        <v>0.23920970341566347</v>
      </c>
    </row>
    <row r="12" spans="1:16" x14ac:dyDescent="0.25">
      <c r="A12" s="17"/>
      <c r="B12" s="55">
        <v>6</v>
      </c>
      <c r="C12" s="19" t="s">
        <v>254</v>
      </c>
      <c r="D12" s="20">
        <v>808.92843000000039</v>
      </c>
      <c r="E12" s="21">
        <v>746.82766700000025</v>
      </c>
      <c r="F12" s="21">
        <f t="shared" si="0"/>
        <v>165.31987694113425</v>
      </c>
      <c r="G12" s="21">
        <v>53.104292331134275</v>
      </c>
      <c r="H12" s="21">
        <v>54.060617789999988</v>
      </c>
      <c r="I12" s="21">
        <v>58.154966819999991</v>
      </c>
      <c r="J12" s="22">
        <f t="shared" si="1"/>
        <v>7.1106487718182329E-2</v>
      </c>
      <c r="K12" s="22">
        <f t="shared" si="2"/>
        <v>0.14349349234960013</v>
      </c>
      <c r="L12" s="23">
        <f t="shared" si="3"/>
        <v>0.22136281801827543</v>
      </c>
      <c r="M12" s="4"/>
      <c r="N12" t="s">
        <v>253</v>
      </c>
      <c r="O12" s="5">
        <v>110.57581945422876</v>
      </c>
      <c r="P12" s="71">
        <v>0.23313418537372091</v>
      </c>
    </row>
    <row r="13" spans="1:16" x14ac:dyDescent="0.25">
      <c r="A13" s="17"/>
      <c r="B13" s="55">
        <v>7</v>
      </c>
      <c r="C13" s="19" t="s">
        <v>255</v>
      </c>
      <c r="D13" s="20">
        <v>215.04554400000001</v>
      </c>
      <c r="E13" s="21">
        <v>196.55399899999998</v>
      </c>
      <c r="F13" s="21">
        <f t="shared" si="0"/>
        <v>49.161427691441546</v>
      </c>
      <c r="G13" s="21">
        <v>13.081174251441553</v>
      </c>
      <c r="H13" s="21">
        <v>16.2775167</v>
      </c>
      <c r="I13" s="21">
        <v>19.802736739999993</v>
      </c>
      <c r="J13" s="22">
        <f t="shared" si="1"/>
        <v>6.6552572412640426E-2</v>
      </c>
      <c r="K13" s="22">
        <f t="shared" si="2"/>
        <v>0.14936704977160783</v>
      </c>
      <c r="L13" s="23">
        <f t="shared" si="3"/>
        <v>0.25011664958005536</v>
      </c>
      <c r="M13" s="4"/>
      <c r="N13" t="s">
        <v>269</v>
      </c>
      <c r="O13" s="5">
        <v>147.03609169421486</v>
      </c>
      <c r="P13" s="71">
        <v>0.23067347638529512</v>
      </c>
    </row>
    <row r="14" spans="1:16" x14ac:dyDescent="0.25">
      <c r="A14" s="17"/>
      <c r="B14" s="55">
        <v>8</v>
      </c>
      <c r="C14" s="19" t="s">
        <v>256</v>
      </c>
      <c r="D14" s="20">
        <v>761.81571200000042</v>
      </c>
      <c r="E14" s="21">
        <v>671.45434899999975</v>
      </c>
      <c r="F14" s="21">
        <f t="shared" si="0"/>
        <v>122.9179950002208</v>
      </c>
      <c r="G14" s="21">
        <v>34.635441140220792</v>
      </c>
      <c r="H14" s="21">
        <v>35.159245850000012</v>
      </c>
      <c r="I14" s="21">
        <v>53.123308009999988</v>
      </c>
      <c r="J14" s="22">
        <f t="shared" si="1"/>
        <v>5.1582719200201063E-2</v>
      </c>
      <c r="K14" s="22">
        <f t="shared" si="2"/>
        <v>0.10394554312466124</v>
      </c>
      <c r="L14" s="23">
        <f t="shared" si="3"/>
        <v>0.18306232610345463</v>
      </c>
      <c r="M14" s="4"/>
      <c r="N14" t="s">
        <v>261</v>
      </c>
      <c r="O14" s="5">
        <v>144.40418845342964</v>
      </c>
      <c r="P14" s="71">
        <v>0.22881462329561703</v>
      </c>
    </row>
    <row r="15" spans="1:16" x14ac:dyDescent="0.25">
      <c r="A15" s="17"/>
      <c r="B15" s="55">
        <v>9</v>
      </c>
      <c r="C15" s="19" t="s">
        <v>257</v>
      </c>
      <c r="D15" s="20">
        <v>374.71506199999982</v>
      </c>
      <c r="E15" s="21">
        <v>311.56500200000005</v>
      </c>
      <c r="F15" s="21">
        <f t="shared" si="0"/>
        <v>74.529371723120605</v>
      </c>
      <c r="G15" s="21">
        <v>19.559794573120598</v>
      </c>
      <c r="H15" s="21">
        <v>21.340912350000011</v>
      </c>
      <c r="I15" s="21">
        <v>33.628664799999996</v>
      </c>
      <c r="J15" s="22">
        <f t="shared" si="1"/>
        <v>6.2779177531373034E-2</v>
      </c>
      <c r="K15" s="22">
        <f t="shared" si="2"/>
        <v>0.13127503622220252</v>
      </c>
      <c r="L15" s="23">
        <f t="shared" si="3"/>
        <v>0.23920970341566347</v>
      </c>
      <c r="M15" s="4"/>
      <c r="N15" t="s">
        <v>260</v>
      </c>
      <c r="O15" s="5">
        <v>113.14083288082685</v>
      </c>
      <c r="P15" s="71">
        <v>0.22770100490980441</v>
      </c>
    </row>
    <row r="16" spans="1:16" x14ac:dyDescent="0.25">
      <c r="A16" s="17"/>
      <c r="B16" s="55">
        <v>10</v>
      </c>
      <c r="C16" s="19" t="s">
        <v>258</v>
      </c>
      <c r="D16" s="20">
        <v>450.65688300000033</v>
      </c>
      <c r="E16" s="21">
        <v>414.26154500000013</v>
      </c>
      <c r="F16" s="21">
        <f t="shared" si="0"/>
        <v>91.861451310679072</v>
      </c>
      <c r="G16" s="21">
        <v>23.147894260679095</v>
      </c>
      <c r="H16" s="21">
        <v>21.766010790000003</v>
      </c>
      <c r="I16" s="21">
        <v>46.947546259999974</v>
      </c>
      <c r="J16" s="22">
        <f t="shared" si="1"/>
        <v>5.5877487399123876E-2</v>
      </c>
      <c r="K16" s="22">
        <f t="shared" si="2"/>
        <v>0.10841919939896687</v>
      </c>
      <c r="L16" s="23">
        <f t="shared" si="3"/>
        <v>0.22174747431765371</v>
      </c>
      <c r="M16" s="4"/>
      <c r="N16" t="s">
        <v>272</v>
      </c>
      <c r="O16" s="5">
        <v>27.164658595746818</v>
      </c>
      <c r="P16" s="71">
        <v>0.22501788296080813</v>
      </c>
    </row>
    <row r="17" spans="1:16" x14ac:dyDescent="0.25">
      <c r="A17" s="17"/>
      <c r="B17" s="55">
        <v>11</v>
      </c>
      <c r="C17" s="19" t="s">
        <v>259</v>
      </c>
      <c r="D17" s="20">
        <v>306.76891600000016</v>
      </c>
      <c r="E17" s="21">
        <v>277.07009899999986</v>
      </c>
      <c r="F17" s="21">
        <f t="shared" si="0"/>
        <v>60.543766170181136</v>
      </c>
      <c r="G17" s="21">
        <v>21.048987600181135</v>
      </c>
      <c r="H17" s="21">
        <v>21.949863540000003</v>
      </c>
      <c r="I17" s="21">
        <v>17.544915029999999</v>
      </c>
      <c r="J17" s="22">
        <f t="shared" si="1"/>
        <v>7.5969899589133028E-2</v>
      </c>
      <c r="K17" s="22">
        <f t="shared" si="2"/>
        <v>0.15519123606398669</v>
      </c>
      <c r="L17" s="23">
        <f t="shared" si="3"/>
        <v>0.21851425465503288</v>
      </c>
      <c r="M17" s="4"/>
      <c r="N17" t="s">
        <v>258</v>
      </c>
      <c r="O17" s="5">
        <v>91.861451310679072</v>
      </c>
      <c r="P17" s="71">
        <v>0.22174747431765371</v>
      </c>
    </row>
    <row r="18" spans="1:16" x14ac:dyDescent="0.25">
      <c r="A18" s="17"/>
      <c r="B18" s="55">
        <v>12</v>
      </c>
      <c r="C18" s="19" t="s">
        <v>260</v>
      </c>
      <c r="D18" s="20">
        <v>606.02190699999937</v>
      </c>
      <c r="E18" s="21">
        <v>496.88332699999955</v>
      </c>
      <c r="F18" s="21">
        <f t="shared" si="0"/>
        <v>113.14083288082685</v>
      </c>
      <c r="G18" s="21">
        <v>36.34741406082685</v>
      </c>
      <c r="H18" s="21">
        <v>32.069212829999998</v>
      </c>
      <c r="I18" s="21">
        <v>44.724205990000009</v>
      </c>
      <c r="J18" s="22">
        <f t="shared" si="1"/>
        <v>7.3150802383085162E-2</v>
      </c>
      <c r="K18" s="22">
        <f t="shared" si="2"/>
        <v>0.13769153274653329</v>
      </c>
      <c r="L18" s="23">
        <f t="shared" si="3"/>
        <v>0.22770100490980441</v>
      </c>
      <c r="M18" s="4"/>
      <c r="N18" t="s">
        <v>254</v>
      </c>
      <c r="O18" s="5">
        <v>165.31987694113425</v>
      </c>
      <c r="P18" s="71">
        <v>0.22136281801827543</v>
      </c>
    </row>
    <row r="19" spans="1:16" x14ac:dyDescent="0.25">
      <c r="A19" s="17"/>
      <c r="B19" s="55">
        <v>13</v>
      </c>
      <c r="C19" s="19" t="s">
        <v>261</v>
      </c>
      <c r="D19" s="20">
        <v>740.18278199999986</v>
      </c>
      <c r="E19" s="21">
        <v>631.09685199999944</v>
      </c>
      <c r="F19" s="21">
        <f t="shared" si="0"/>
        <v>144.40418845342964</v>
      </c>
      <c r="G19" s="21">
        <v>46.652989373429591</v>
      </c>
      <c r="H19" s="21">
        <v>42.528793490000027</v>
      </c>
      <c r="I19" s="21">
        <v>55.222405590000029</v>
      </c>
      <c r="J19" s="22">
        <f t="shared" si="1"/>
        <v>7.3923660410572981E-2</v>
      </c>
      <c r="K19" s="22">
        <f t="shared" si="2"/>
        <v>0.14131235575142703</v>
      </c>
      <c r="L19" s="23">
        <f t="shared" si="3"/>
        <v>0.22881462329561703</v>
      </c>
      <c r="M19" s="4"/>
      <c r="N19" t="s">
        <v>259</v>
      </c>
      <c r="O19" s="5">
        <v>60.543766170181136</v>
      </c>
      <c r="P19" s="71">
        <v>0.21851425465503288</v>
      </c>
    </row>
    <row r="20" spans="1:16" x14ac:dyDescent="0.25">
      <c r="A20" s="17"/>
      <c r="B20" s="55">
        <v>14</v>
      </c>
      <c r="C20" s="19" t="s">
        <v>262</v>
      </c>
      <c r="D20" s="20">
        <v>402.55985600000002</v>
      </c>
      <c r="E20" s="21">
        <v>393.96529199999998</v>
      </c>
      <c r="F20" s="21">
        <f t="shared" si="0"/>
        <v>78.138232178946197</v>
      </c>
      <c r="G20" s="21">
        <v>23.630282578946208</v>
      </c>
      <c r="H20" s="21">
        <v>21.229753289999991</v>
      </c>
      <c r="I20" s="21">
        <v>33.278196309999998</v>
      </c>
      <c r="J20" s="22">
        <f t="shared" si="1"/>
        <v>5.9980620269833841E-2</v>
      </c>
      <c r="K20" s="22">
        <f t="shared" si="2"/>
        <v>0.1138679898455273</v>
      </c>
      <c r="L20" s="23">
        <f t="shared" si="3"/>
        <v>0.19833785809473339</v>
      </c>
      <c r="M20" s="4"/>
      <c r="N20" t="s">
        <v>252</v>
      </c>
      <c r="O20" s="5">
        <v>87.939702094286375</v>
      </c>
      <c r="P20" s="71">
        <v>0.21755433169863925</v>
      </c>
    </row>
    <row r="21" spans="1:16" x14ac:dyDescent="0.25">
      <c r="A21" s="17"/>
      <c r="B21" s="55">
        <v>15</v>
      </c>
      <c r="C21" s="19" t="s">
        <v>263</v>
      </c>
      <c r="D21" s="20">
        <v>3243.8559770000033</v>
      </c>
      <c r="E21" s="21">
        <v>4413.167287000002</v>
      </c>
      <c r="F21" s="21">
        <f t="shared" si="0"/>
        <v>528.00014892262914</v>
      </c>
      <c r="G21" s="21">
        <v>145.27622171262919</v>
      </c>
      <c r="H21" s="21">
        <v>163.03920982999992</v>
      </c>
      <c r="I21" s="21">
        <v>219.68471738000002</v>
      </c>
      <c r="J21" s="22">
        <f t="shared" si="1"/>
        <v>3.2918811426109695E-2</v>
      </c>
      <c r="K21" s="22">
        <f t="shared" si="2"/>
        <v>6.9862620538052797E-2</v>
      </c>
      <c r="L21" s="23">
        <f t="shared" si="3"/>
        <v>0.11964199736501602</v>
      </c>
      <c r="M21" s="4"/>
      <c r="N21" t="s">
        <v>251</v>
      </c>
      <c r="O21" s="5">
        <v>72.677001631099287</v>
      </c>
      <c r="P21" s="71">
        <v>0.21459590198016759</v>
      </c>
    </row>
    <row r="22" spans="1:16" x14ac:dyDescent="0.25">
      <c r="A22" s="17"/>
      <c r="B22" s="55">
        <v>16</v>
      </c>
      <c r="C22" s="19" t="s">
        <v>264</v>
      </c>
      <c r="D22" s="20">
        <v>558.02713599999947</v>
      </c>
      <c r="E22" s="21">
        <v>537.61215199999936</v>
      </c>
      <c r="F22" s="21">
        <f t="shared" si="0"/>
        <v>129.69316736690655</v>
      </c>
      <c r="G22" s="21">
        <v>39.932270736906503</v>
      </c>
      <c r="H22" s="21">
        <v>40.120776340000027</v>
      </c>
      <c r="I22" s="21">
        <v>49.64012029000002</v>
      </c>
      <c r="J22" s="22">
        <f t="shared" si="1"/>
        <v>7.427709844048791E-2</v>
      </c>
      <c r="K22" s="22">
        <f t="shared" si="2"/>
        <v>0.14890483181806244</v>
      </c>
      <c r="L22" s="23">
        <f t="shared" si="3"/>
        <v>0.24123927795238287</v>
      </c>
      <c r="M22" s="4"/>
      <c r="N22" t="s">
        <v>268</v>
      </c>
      <c r="O22" s="5">
        <v>144.04496610337077</v>
      </c>
      <c r="P22" s="71">
        <v>0.21459418581981501</v>
      </c>
    </row>
    <row r="23" spans="1:16" x14ac:dyDescent="0.25">
      <c r="A23" s="17"/>
      <c r="B23" s="55">
        <v>17</v>
      </c>
      <c r="C23" s="19" t="s">
        <v>265</v>
      </c>
      <c r="D23" s="20">
        <v>131.29379</v>
      </c>
      <c r="E23" s="21">
        <v>143.46231799999995</v>
      </c>
      <c r="F23" s="21">
        <f t="shared" si="0"/>
        <v>20.62916730061929</v>
      </c>
      <c r="G23" s="21">
        <v>4.4721701806192868</v>
      </c>
      <c r="H23" s="21">
        <v>4.9405896300000007</v>
      </c>
      <c r="I23" s="21">
        <v>11.216407490000002</v>
      </c>
      <c r="J23" s="22">
        <f t="shared" si="1"/>
        <v>3.117313482010857E-2</v>
      </c>
      <c r="K23" s="22">
        <f t="shared" si="2"/>
        <v>6.5611374065622521E-2</v>
      </c>
      <c r="L23" s="23">
        <f t="shared" si="3"/>
        <v>0.14379502288969914</v>
      </c>
      <c r="M23" s="4"/>
      <c r="N23" t="s">
        <v>267</v>
      </c>
      <c r="O23" s="5">
        <v>32.019133985655415</v>
      </c>
      <c r="P23" s="71">
        <v>0.2098877543135077</v>
      </c>
    </row>
    <row r="24" spans="1:16" x14ac:dyDescent="0.25">
      <c r="A24" s="17"/>
      <c r="B24" s="55">
        <v>18</v>
      </c>
      <c r="C24" s="19" t="s">
        <v>266</v>
      </c>
      <c r="D24" s="20">
        <v>142.50449199999997</v>
      </c>
      <c r="E24" s="21">
        <v>110.69938599999992</v>
      </c>
      <c r="F24" s="21">
        <f t="shared" si="0"/>
        <v>21.61039505923236</v>
      </c>
      <c r="G24" s="21">
        <v>6.9834331192323589</v>
      </c>
      <c r="H24" s="21">
        <v>6.2215447600000031</v>
      </c>
      <c r="I24" s="21">
        <v>8.4054171799999953</v>
      </c>
      <c r="J24" s="22">
        <f t="shared" si="1"/>
        <v>6.3084659920628325E-2</v>
      </c>
      <c r="K24" s="22">
        <f t="shared" si="2"/>
        <v>0.11928682133099069</v>
      </c>
      <c r="L24" s="23">
        <f t="shared" si="3"/>
        <v>0.19521693696866915</v>
      </c>
      <c r="M24" s="4"/>
      <c r="N24" t="s">
        <v>273</v>
      </c>
      <c r="O24" s="5">
        <v>49.605074606992709</v>
      </c>
      <c r="P24" s="71">
        <v>0.20147840454295413</v>
      </c>
    </row>
    <row r="25" spans="1:16" x14ac:dyDescent="0.25">
      <c r="A25" s="17"/>
      <c r="B25" s="55">
        <v>19</v>
      </c>
      <c r="C25" s="19" t="s">
        <v>267</v>
      </c>
      <c r="D25" s="20">
        <v>170.08870400000009</v>
      </c>
      <c r="E25" s="21">
        <v>152.55360700000003</v>
      </c>
      <c r="F25" s="21">
        <f t="shared" si="0"/>
        <v>32.019133985655415</v>
      </c>
      <c r="G25" s="21">
        <v>9.6595292056554172</v>
      </c>
      <c r="H25" s="21">
        <v>9.87030268</v>
      </c>
      <c r="I25" s="21">
        <v>12.489302099999998</v>
      </c>
      <c r="J25" s="22">
        <f t="shared" si="1"/>
        <v>6.3318917170247013E-2</v>
      </c>
      <c r="K25" s="22">
        <f t="shared" si="2"/>
        <v>0.12801946980942519</v>
      </c>
      <c r="L25" s="23">
        <f t="shared" si="3"/>
        <v>0.2098877543135077</v>
      </c>
      <c r="M25" s="4"/>
      <c r="N25" t="s">
        <v>262</v>
      </c>
      <c r="O25" s="5">
        <v>78.138232178946197</v>
      </c>
      <c r="P25" s="71">
        <v>0.19833785809473339</v>
      </c>
    </row>
    <row r="26" spans="1:16" x14ac:dyDescent="0.25">
      <c r="A26" s="17"/>
      <c r="B26" s="55">
        <v>20</v>
      </c>
      <c r="C26" s="19" t="s">
        <v>268</v>
      </c>
      <c r="D26" s="20">
        <v>693.0391569999997</v>
      </c>
      <c r="E26" s="21">
        <v>671.24356399999942</v>
      </c>
      <c r="F26" s="21">
        <f t="shared" si="0"/>
        <v>144.04496610337077</v>
      </c>
      <c r="G26" s="21">
        <v>41.492713893370819</v>
      </c>
      <c r="H26" s="21">
        <v>40.858897319999947</v>
      </c>
      <c r="I26" s="21">
        <v>61.693354890000009</v>
      </c>
      <c r="J26" s="22">
        <f t="shared" si="1"/>
        <v>6.1814691594377587E-2</v>
      </c>
      <c r="K26" s="22">
        <f t="shared" si="2"/>
        <v>0.12268514087886412</v>
      </c>
      <c r="L26" s="23">
        <f t="shared" si="3"/>
        <v>0.21459418581981501</v>
      </c>
      <c r="M26" s="4"/>
      <c r="N26" t="s">
        <v>266</v>
      </c>
      <c r="O26" s="5">
        <v>21.61039505923236</v>
      </c>
      <c r="P26" s="71">
        <v>0.19521693696866915</v>
      </c>
    </row>
    <row r="27" spans="1:16" x14ac:dyDescent="0.25">
      <c r="A27" s="17"/>
      <c r="B27" s="55">
        <v>21</v>
      </c>
      <c r="C27" s="19" t="s">
        <v>269</v>
      </c>
      <c r="D27" s="20">
        <v>696.87587700000029</v>
      </c>
      <c r="E27" s="21">
        <v>637.42088599999988</v>
      </c>
      <c r="F27" s="21">
        <f t="shared" si="0"/>
        <v>147.03609169421486</v>
      </c>
      <c r="G27" s="21">
        <v>46.399725944214879</v>
      </c>
      <c r="H27" s="21">
        <v>41.676149309999971</v>
      </c>
      <c r="I27" s="21">
        <v>58.960216440000018</v>
      </c>
      <c r="J27" s="22">
        <f t="shared" si="1"/>
        <v>7.2792917463666049E-2</v>
      </c>
      <c r="K27" s="22">
        <f t="shared" si="2"/>
        <v>0.13817538331214152</v>
      </c>
      <c r="L27" s="23">
        <f t="shared" si="3"/>
        <v>0.23067347638529512</v>
      </c>
      <c r="M27" s="4"/>
      <c r="N27" t="s">
        <v>270</v>
      </c>
      <c r="O27" s="5">
        <v>78.889401436820322</v>
      </c>
      <c r="P27" s="71">
        <v>0.18913789499026193</v>
      </c>
    </row>
    <row r="28" spans="1:16" x14ac:dyDescent="0.25">
      <c r="A28" s="17"/>
      <c r="B28" s="55">
        <v>22</v>
      </c>
      <c r="C28" s="19" t="s">
        <v>270</v>
      </c>
      <c r="D28" s="20">
        <v>426.91322000000002</v>
      </c>
      <c r="E28" s="21">
        <v>417.09992299999993</v>
      </c>
      <c r="F28" s="21">
        <f t="shared" si="0"/>
        <v>78.889401436820322</v>
      </c>
      <c r="G28" s="21">
        <v>23.18712770682032</v>
      </c>
      <c r="H28" s="21">
        <v>24.923421429999998</v>
      </c>
      <c r="I28" s="21">
        <v>30.778852300000008</v>
      </c>
      <c r="J28" s="22">
        <f t="shared" si="1"/>
        <v>5.5591301815752968E-2</v>
      </c>
      <c r="K28" s="22">
        <f t="shared" si="2"/>
        <v>0.11534538004894411</v>
      </c>
      <c r="L28" s="23">
        <f t="shared" si="3"/>
        <v>0.18913789499026193</v>
      </c>
      <c r="M28" s="4"/>
      <c r="N28" t="s">
        <v>256</v>
      </c>
      <c r="O28" s="5">
        <v>122.9179950002208</v>
      </c>
      <c r="P28" s="71">
        <v>0.18306232610345463</v>
      </c>
    </row>
    <row r="29" spans="1:16" x14ac:dyDescent="0.25">
      <c r="A29" s="17"/>
      <c r="B29" s="55">
        <v>23</v>
      </c>
      <c r="C29" s="19" t="s">
        <v>271</v>
      </c>
      <c r="D29" s="20">
        <v>138.03742899999997</v>
      </c>
      <c r="E29" s="21">
        <v>111.72781200000004</v>
      </c>
      <c r="F29" s="21">
        <f t="shared" si="0"/>
        <v>28.710084702528803</v>
      </c>
      <c r="G29" s="21">
        <v>9.734271762528806</v>
      </c>
      <c r="H29" s="21">
        <v>8.6320188799999986</v>
      </c>
      <c r="I29" s="21">
        <v>10.34379406</v>
      </c>
      <c r="J29" s="22">
        <f t="shared" si="1"/>
        <v>8.7124875966682336E-2</v>
      </c>
      <c r="K29" s="22">
        <f t="shared" si="2"/>
        <v>0.16438423266114613</v>
      </c>
      <c r="L29" s="23">
        <f t="shared" si="3"/>
        <v>0.25696453003598418</v>
      </c>
      <c r="M29" s="4"/>
      <c r="N29" t="s">
        <v>249</v>
      </c>
      <c r="O29" s="5">
        <v>60.955983040755356</v>
      </c>
      <c r="P29" s="71">
        <v>0.17013486019026752</v>
      </c>
    </row>
    <row r="30" spans="1:16" x14ac:dyDescent="0.25">
      <c r="A30" s="17"/>
      <c r="B30" s="55">
        <v>24</v>
      </c>
      <c r="C30" s="19" t="s">
        <v>272</v>
      </c>
      <c r="D30" s="20">
        <v>140.66393500000001</v>
      </c>
      <c r="E30" s="21">
        <v>120.72222100000002</v>
      </c>
      <c r="F30" s="21">
        <f t="shared" si="0"/>
        <v>27.164658595746818</v>
      </c>
      <c r="G30" s="21">
        <v>8.3664506757468189</v>
      </c>
      <c r="H30" s="21">
        <v>8.3029465400000007</v>
      </c>
      <c r="I30" s="21">
        <v>10.495261379999999</v>
      </c>
      <c r="J30" s="22">
        <f t="shared" si="1"/>
        <v>6.9303319690803389E-2</v>
      </c>
      <c r="K30" s="22">
        <f t="shared" si="2"/>
        <v>0.13808060419752233</v>
      </c>
      <c r="L30" s="23">
        <f t="shared" si="3"/>
        <v>0.22501788296080813</v>
      </c>
      <c r="M30" s="4"/>
      <c r="N30" t="s">
        <v>265</v>
      </c>
      <c r="O30" s="5">
        <v>20.62916730061929</v>
      </c>
      <c r="P30" s="71">
        <v>0.14379502288969914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236.27284399999988</v>
      </c>
      <c r="E31" s="28">
        <v>246.20541699999995</v>
      </c>
      <c r="F31" s="28">
        <f t="shared" si="0"/>
        <v>49.605074606992709</v>
      </c>
      <c r="G31" s="28">
        <v>17.315021936992707</v>
      </c>
      <c r="H31" s="28">
        <v>13.10673115</v>
      </c>
      <c r="I31" s="28">
        <v>19.18332152</v>
      </c>
      <c r="J31" s="29">
        <f t="shared" si="1"/>
        <v>7.0327542537346813E-2</v>
      </c>
      <c r="K31" s="29">
        <f t="shared" si="2"/>
        <v>0.12356248476447095</v>
      </c>
      <c r="L31" s="30">
        <f t="shared" si="3"/>
        <v>0.20147840454295413</v>
      </c>
      <c r="M31" s="4"/>
      <c r="N31" t="s">
        <v>263</v>
      </c>
      <c r="O31" s="5">
        <v>528.00014892262914</v>
      </c>
      <c r="P31" s="71">
        <v>0.11964199736501602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workbookViewId="0">
      <selection activeCell="A8" sqref="A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90</v>
      </c>
      <c r="B1" s="49" t="s">
        <v>55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1371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13421.251097000002</v>
      </c>
      <c r="E6" s="14">
        <v>13753.187336999998</v>
      </c>
      <c r="F6" s="14">
        <v>2554.6840251057279</v>
      </c>
      <c r="G6" s="14">
        <v>758.73645190572779</v>
      </c>
      <c r="H6" s="14">
        <v>753.54352362999987</v>
      </c>
      <c r="I6" s="14">
        <v>1042.4040495700003</v>
      </c>
      <c r="J6" s="15">
        <v>5.5168044564077902E-2</v>
      </c>
      <c r="K6" s="15">
        <v>0.10995850914262348</v>
      </c>
      <c r="L6" s="16">
        <v>0.1857521433037489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12313.563361000008</v>
      </c>
      <c r="E7" s="38">
        <f ca="1">SUM(E8:OFFSET(E6,MATCH("PROYECTOS",$A$8:$A$50,0),0))</f>
        <v>12150.075629999992</v>
      </c>
      <c r="F7" s="38">
        <f ca="1">SUM(F8:OFFSET(F6,MATCH("PROYECTOS",$A$8:$A$50,0),0))</f>
        <v>2363.5968267252929</v>
      </c>
      <c r="G7" s="38">
        <f ca="1">SUM(G8:OFFSET(G6,MATCH("PROYECTOS",$A$8:$A$50,0),0))</f>
        <v>752.72116776529356</v>
      </c>
      <c r="H7" s="38">
        <f ca="1">SUM(H8:OFFSET(H6,MATCH("PROYECTOS",$A$8:$A$50,0),0))</f>
        <v>704.7935652699997</v>
      </c>
      <c r="I7" s="38">
        <f ca="1">SUM(I8:OFFSET(I6,MATCH("PROYECTOS",$A$8:$A$50,0),0))</f>
        <v>906.08209368999985</v>
      </c>
      <c r="J7" s="39">
        <f ca="1">IFERROR(G7/E7,0)</f>
        <v>6.195197385493921E-2</v>
      </c>
      <c r="K7" s="39">
        <f ca="1">IFERROR(SUM(G7,H7)/E7,0)</f>
        <v>0.11995931362242017</v>
      </c>
      <c r="L7" s="40">
        <f ca="1">IFERROR(SUM(G7,H7,I7)/E7,0)</f>
        <v>0.19453350733795349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1613.5185700000002</v>
      </c>
      <c r="E8" s="21">
        <v>399.17948899999971</v>
      </c>
      <c r="F8" s="21">
        <f t="shared" ref="F8:F12" si="0">SUM(G8,H8,I8)</f>
        <v>12.099892521167224</v>
      </c>
      <c r="G8" s="21">
        <v>2.7566257411672268</v>
      </c>
      <c r="H8" s="21">
        <v>3.9129620300000001</v>
      </c>
      <c r="I8" s="21">
        <v>5.4303047499999968</v>
      </c>
      <c r="J8" s="22">
        <f t="shared" ref="J8:J13" si="1">IFERROR(G8/E8,0)</f>
        <v>6.9057299213267668E-3</v>
      </c>
      <c r="K8" s="22">
        <f t="shared" ref="K8:K13" si="2">IFERROR(SUM(G8,H8)/E8,0)</f>
        <v>1.6708242670171944E-2</v>
      </c>
      <c r="L8" s="23">
        <f t="shared" ref="L8:L13" si="3">IFERROR(SUM(G8,H8,I8)/E8,0)</f>
        <v>3.0311909440735901E-2</v>
      </c>
      <c r="M8" s="4"/>
    </row>
    <row r="9" spans="1:13" ht="38.25" x14ac:dyDescent="0.25">
      <c r="A9" s="17"/>
      <c r="B9" s="19">
        <v>3000385</v>
      </c>
      <c r="C9" s="19" t="s">
        <v>1373</v>
      </c>
      <c r="D9" s="20">
        <v>9640.9719150000092</v>
      </c>
      <c r="E9" s="21">
        <v>10393.037556999992</v>
      </c>
      <c r="F9" s="21">
        <f t="shared" si="0"/>
        <v>2229.2101745363966</v>
      </c>
      <c r="G9" s="21">
        <v>737.48270821639699</v>
      </c>
      <c r="H9" s="21">
        <v>668.57449003999977</v>
      </c>
      <c r="I9" s="21">
        <v>823.15297627999985</v>
      </c>
      <c r="J9" s="22">
        <f t="shared" si="1"/>
        <v>7.0959303684963823E-2</v>
      </c>
      <c r="K9" s="22">
        <f t="shared" si="2"/>
        <v>0.13528837844999214</v>
      </c>
      <c r="L9" s="23">
        <f t="shared" si="3"/>
        <v>0.21449072634544297</v>
      </c>
      <c r="M9" s="4"/>
    </row>
    <row r="10" spans="1:13" ht="25.5" x14ac:dyDescent="0.25">
      <c r="A10" s="17"/>
      <c r="B10" s="19">
        <v>3000386</v>
      </c>
      <c r="C10" s="19" t="s">
        <v>1374</v>
      </c>
      <c r="D10" s="20">
        <v>410.16485699999993</v>
      </c>
      <c r="E10" s="21">
        <v>665.09819300000004</v>
      </c>
      <c r="F10" s="21">
        <f t="shared" si="0"/>
        <v>80.958565198413169</v>
      </c>
      <c r="G10" s="21">
        <v>10.371501448413255</v>
      </c>
      <c r="H10" s="21">
        <v>25.542848559999971</v>
      </c>
      <c r="I10" s="21">
        <v>45.044215189999953</v>
      </c>
      <c r="J10" s="22">
        <f t="shared" si="1"/>
        <v>1.5593940199463531E-2</v>
      </c>
      <c r="K10" s="22">
        <f t="shared" si="2"/>
        <v>5.3998568010563248E-2</v>
      </c>
      <c r="L10" s="23">
        <f t="shared" si="3"/>
        <v>0.12172422967087082</v>
      </c>
      <c r="M10" s="4"/>
    </row>
    <row r="11" spans="1:13" ht="51" x14ac:dyDescent="0.25">
      <c r="A11" s="17"/>
      <c r="B11" s="19">
        <v>3000387</v>
      </c>
      <c r="C11" s="19" t="s">
        <v>1375</v>
      </c>
      <c r="D11" s="20">
        <v>576.34948299999883</v>
      </c>
      <c r="E11" s="21">
        <v>570.09178899999961</v>
      </c>
      <c r="F11" s="21">
        <f t="shared" si="0"/>
        <v>37.003580956289163</v>
      </c>
      <c r="G11" s="21">
        <v>1.5087331462891598</v>
      </c>
      <c r="H11" s="21">
        <v>5.2511209300000017</v>
      </c>
      <c r="I11" s="21">
        <v>30.243726880000004</v>
      </c>
      <c r="J11" s="22">
        <f t="shared" si="1"/>
        <v>2.6464740861039848E-3</v>
      </c>
      <c r="K11" s="22">
        <f t="shared" si="2"/>
        <v>1.1857483666177072E-2</v>
      </c>
      <c r="L11" s="23">
        <f t="shared" si="3"/>
        <v>6.490811071178082E-2</v>
      </c>
      <c r="M11" s="4"/>
    </row>
    <row r="12" spans="1:13" ht="25.5" x14ac:dyDescent="0.25">
      <c r="A12" s="17"/>
      <c r="B12" s="19">
        <v>3000388</v>
      </c>
      <c r="C12" s="19" t="s">
        <v>1376</v>
      </c>
      <c r="D12" s="20">
        <v>72.558535999999989</v>
      </c>
      <c r="E12" s="21">
        <v>122.66860199999998</v>
      </c>
      <c r="F12" s="21">
        <f t="shared" si="0"/>
        <v>4.3246135130269296</v>
      </c>
      <c r="G12" s="21">
        <v>0.60159921302692965</v>
      </c>
      <c r="H12" s="21">
        <v>1.5121437100000001</v>
      </c>
      <c r="I12" s="21">
        <v>2.2108705899999999</v>
      </c>
      <c r="J12" s="22">
        <f t="shared" si="1"/>
        <v>4.9042640351190251E-3</v>
      </c>
      <c r="K12" s="22">
        <f t="shared" si="2"/>
        <v>1.7231328054320944E-2</v>
      </c>
      <c r="L12" s="23">
        <f t="shared" si="3"/>
        <v>3.5254445249379547E-2</v>
      </c>
      <c r="M12" s="4"/>
    </row>
    <row r="13" spans="1:13" ht="15.75" thickBot="1" x14ac:dyDescent="0.3">
      <c r="A13" s="41" t="s">
        <v>293</v>
      </c>
      <c r="B13" s="43"/>
      <c r="C13" s="43"/>
      <c r="D13" s="44">
        <f ca="1">OFFSET(D13,-MATCH("PROYECTOS",$A$8:$A$50,0)-1,0)-(OFFSET(D13,-MATCH("PROYECTOS",$A$8:$A$50,0),0))</f>
        <v>1107.6877359999944</v>
      </c>
      <c r="E13" s="45">
        <f t="shared" ref="E13:I13" ca="1" si="4">OFFSET(E13,-MATCH("PROYECTOS",$A$8:$A$50,0)-1,0)-(OFFSET(E13,-MATCH("PROYECTOS",$A$8:$A$50,0),0))</f>
        <v>1603.1117070000055</v>
      </c>
      <c r="F13" s="45">
        <f t="shared" ca="1" si="4"/>
        <v>191.08719838043498</v>
      </c>
      <c r="G13" s="45">
        <f t="shared" ca="1" si="4"/>
        <v>6.0152841404342325</v>
      </c>
      <c r="H13" s="45">
        <f t="shared" ca="1" si="4"/>
        <v>48.749958360000164</v>
      </c>
      <c r="I13" s="45">
        <f t="shared" ca="1" si="4"/>
        <v>136.32195588000047</v>
      </c>
      <c r="J13" s="46">
        <f t="shared" ca="1" si="1"/>
        <v>3.7522551386584141E-3</v>
      </c>
      <c r="K13" s="46">
        <f t="shared" ca="1" si="2"/>
        <v>3.4161838043663045E-2</v>
      </c>
      <c r="L13" s="47">
        <f t="shared" ca="1" si="3"/>
        <v>0.11919768132566835</v>
      </c>
      <c r="M13" s="4"/>
    </row>
    <row r="14" spans="1:13" ht="15.75" thickBot="1" x14ac:dyDescent="0.3"/>
    <row r="15" spans="1:13" ht="15.75" thickBot="1" x14ac:dyDescent="0.3">
      <c r="A15" s="87" t="s">
        <v>315</v>
      </c>
      <c r="B15" s="88"/>
      <c r="C15" s="88"/>
      <c r="D15" s="89"/>
    </row>
    <row r="16" spans="1:13" ht="15.75" thickBot="1" x14ac:dyDescent="0.3">
      <c r="A16" s="1" t="s">
        <v>1428</v>
      </c>
    </row>
    <row r="17" spans="1:4" ht="45" customHeight="1" x14ac:dyDescent="0.25">
      <c r="A17" s="80" t="s">
        <v>317</v>
      </c>
      <c r="B17" s="81"/>
      <c r="C17" s="81"/>
      <c r="D17" s="92" t="s">
        <v>318</v>
      </c>
    </row>
    <row r="18" spans="1:4" ht="15.75" thickBot="1" x14ac:dyDescent="0.3">
      <c r="A18" s="90"/>
      <c r="B18" s="91"/>
      <c r="C18" s="91"/>
      <c r="D18" s="93"/>
    </row>
    <row r="19" spans="1:4" x14ac:dyDescent="0.25">
      <c r="A19" s="17"/>
      <c r="B19" s="19">
        <v>3000001</v>
      </c>
      <c r="C19" s="19" t="s">
        <v>275</v>
      </c>
      <c r="D19" s="23">
        <v>3.0311909440735901E-2</v>
      </c>
    </row>
    <row r="20" spans="1:4" ht="25.5" x14ac:dyDescent="0.25">
      <c r="A20" s="17"/>
      <c r="B20" s="19">
        <v>3000386</v>
      </c>
      <c r="C20" s="19" t="s">
        <v>1374</v>
      </c>
      <c r="D20" s="23">
        <v>0.12172422967087082</v>
      </c>
    </row>
    <row r="21" spans="1:4" ht="51" x14ac:dyDescent="0.25">
      <c r="A21" s="17"/>
      <c r="B21" s="19">
        <v>3000387</v>
      </c>
      <c r="C21" s="19" t="s">
        <v>1375</v>
      </c>
      <c r="D21" s="23">
        <v>6.490811071178082E-2</v>
      </c>
    </row>
    <row r="22" spans="1:4" ht="26.25" thickBot="1" x14ac:dyDescent="0.3">
      <c r="A22" s="24"/>
      <c r="B22" s="26">
        <v>3000388</v>
      </c>
      <c r="C22" s="26" t="s">
        <v>1376</v>
      </c>
      <c r="D22" s="30">
        <v>3.5254445249379547E-2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4"/>
  <sheetViews>
    <sheetView topLeftCell="A25" workbookViewId="0">
      <selection activeCell="A3" sqref="A3:P3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710937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90</v>
      </c>
      <c r="B1" s="49" t="s">
        <v>55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1372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13421.251097000002</v>
      </c>
      <c r="I6" s="14">
        <v>13753.187336999998</v>
      </c>
      <c r="J6" s="14">
        <v>2554.6840251057279</v>
      </c>
      <c r="K6" s="14">
        <v>758.73645190572779</v>
      </c>
      <c r="L6" s="14">
        <v>753.54352362999987</v>
      </c>
      <c r="M6" s="14">
        <v>1042.4040495700003</v>
      </c>
      <c r="N6" s="15">
        <v>5.5168044564077902E-2</v>
      </c>
      <c r="O6" s="15">
        <v>0.10995850914262348</v>
      </c>
      <c r="P6" s="16">
        <v>0.1857521433037489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SUM(H8:OFFSET(H6,MATCH("PROYECTOS",$A$8:$A$54,0),0))</f>
        <v>12313.563361000004</v>
      </c>
      <c r="I7" s="37">
        <f ca="1">SUM(I8:OFFSET(I6,MATCH("PROYECTOS",$A$8:$A$54,0),0))</f>
        <v>12150.075629999999</v>
      </c>
      <c r="J7" s="37">
        <f ca="1">SUM(J8:OFFSET(J6,MATCH("PROYECTOS",$A$8:$A$54,0),0))</f>
        <v>2363.5968267252947</v>
      </c>
      <c r="K7" s="38">
        <f>SUM(K8:K53)</f>
        <v>752.72116776529356</v>
      </c>
      <c r="L7" s="38">
        <f t="shared" ref="L7:M7" si="0">SUM(L8:L53)</f>
        <v>704.7935652700005</v>
      </c>
      <c r="M7" s="38">
        <f t="shared" si="0"/>
        <v>906.08209369000042</v>
      </c>
      <c r="N7" s="39">
        <f ca="1">IFERROR(K7/I7,0)</f>
        <v>6.1951973854939175E-2</v>
      </c>
      <c r="O7" s="39">
        <f ca="1">IFERROR(SUM(K7,L7)/I7,0)</f>
        <v>0.11995931362242016</v>
      </c>
      <c r="P7" s="40">
        <f ca="1">IFERROR(SUM(K7,L7,M7)/I7,0)</f>
        <v>0.19453350733795349</v>
      </c>
      <c r="Q7" s="64"/>
      <c r="R7" s="38"/>
      <c r="S7" s="40"/>
    </row>
    <row r="8" spans="1:19" ht="25.5" x14ac:dyDescent="0.25">
      <c r="A8" s="17"/>
      <c r="B8" s="19">
        <v>5000244</v>
      </c>
      <c r="C8" s="19" t="s">
        <v>1377</v>
      </c>
      <c r="D8" s="68">
        <v>3000388</v>
      </c>
      <c r="E8" s="19" t="s">
        <v>1376</v>
      </c>
      <c r="F8" s="69">
        <v>199</v>
      </c>
      <c r="G8" s="19" t="s">
        <v>1422</v>
      </c>
      <c r="H8" s="20">
        <v>49.400841999999997</v>
      </c>
      <c r="I8" s="21">
        <v>104.63001399999997</v>
      </c>
      <c r="J8" s="21">
        <f t="shared" ref="J8:J53" si="1">SUM(K8,L8,M8)</f>
        <v>3.2837433102240086</v>
      </c>
      <c r="K8" s="21">
        <v>0.33822811022400856</v>
      </c>
      <c r="L8" s="21">
        <v>1.1784679100000002</v>
      </c>
      <c r="M8" s="21">
        <v>1.7670472899999998</v>
      </c>
      <c r="N8" s="22">
        <f t="shared" ref="N8:N54" si="2">IFERROR(K8/I8,0)</f>
        <v>3.2326107709782842E-3</v>
      </c>
      <c r="O8" s="22">
        <f t="shared" ref="O8:O54" si="3">IFERROR(SUM(K8,L8)/I8,0)</f>
        <v>1.4495802516322029E-2</v>
      </c>
      <c r="P8" s="23">
        <f t="shared" ref="P8:P54" si="4">IFERROR(SUM(K8,L8,M8)/I8,0)</f>
        <v>3.1384334042275953E-2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5000252</v>
      </c>
      <c r="C9" s="19" t="s">
        <v>1378</v>
      </c>
      <c r="D9" s="68">
        <v>3000388</v>
      </c>
      <c r="E9" s="19" t="s">
        <v>1376</v>
      </c>
      <c r="F9" s="69">
        <v>60</v>
      </c>
      <c r="G9" s="19" t="s">
        <v>309</v>
      </c>
      <c r="H9" s="20">
        <v>7.5492599999999994</v>
      </c>
      <c r="I9" s="21">
        <v>0.64881599999999995</v>
      </c>
      <c r="J9" s="21">
        <f t="shared" si="1"/>
        <v>8.2247400694143408E-2</v>
      </c>
      <c r="K9" s="21">
        <v>2.74158006941434E-2</v>
      </c>
      <c r="L9" s="21">
        <v>2.7415800000000001E-2</v>
      </c>
      <c r="M9" s="21">
        <v>2.7415800000000001E-2</v>
      </c>
      <c r="N9" s="22">
        <f t="shared" si="2"/>
        <v>4.2255124248081741E-2</v>
      </c>
      <c r="O9" s="22">
        <f t="shared" si="3"/>
        <v>8.4510247426301768E-2</v>
      </c>
      <c r="P9" s="23">
        <f t="shared" si="4"/>
        <v>0.12676537060452181</v>
      </c>
      <c r="Q9" s="70">
        <v>0</v>
      </c>
      <c r="R9" s="21">
        <v>0</v>
      </c>
      <c r="S9" s="23">
        <f t="shared" ref="S9:S53" si="5">IFERROR(R9/Q9,0)</f>
        <v>0</v>
      </c>
    </row>
    <row r="10" spans="1:19" ht="25.5" x14ac:dyDescent="0.25">
      <c r="A10" s="17"/>
      <c r="B10" s="19">
        <v>5000253</v>
      </c>
      <c r="C10" s="19" t="s">
        <v>1379</v>
      </c>
      <c r="D10" s="68">
        <v>3000388</v>
      </c>
      <c r="E10" s="19" t="s">
        <v>1376</v>
      </c>
      <c r="F10" s="69">
        <v>60</v>
      </c>
      <c r="G10" s="19" t="s">
        <v>309</v>
      </c>
      <c r="H10" s="20">
        <v>11.459897999999999</v>
      </c>
      <c r="I10" s="21">
        <v>13.241236000000001</v>
      </c>
      <c r="J10" s="21">
        <f t="shared" si="1"/>
        <v>0.42856815243757929</v>
      </c>
      <c r="K10" s="21">
        <v>0.17441580243757926</v>
      </c>
      <c r="L10" s="21">
        <v>4.0565499999999997E-2</v>
      </c>
      <c r="M10" s="21">
        <v>0.21358684999999999</v>
      </c>
      <c r="N10" s="22">
        <f t="shared" si="2"/>
        <v>1.3172169307878755E-2</v>
      </c>
      <c r="O10" s="22">
        <f t="shared" si="3"/>
        <v>1.6235742829263013E-2</v>
      </c>
      <c r="P10" s="23">
        <f t="shared" si="4"/>
        <v>3.2366174308620377E-2</v>
      </c>
      <c r="Q10" s="70">
        <v>0</v>
      </c>
      <c r="R10" s="21">
        <v>0</v>
      </c>
      <c r="S10" s="23">
        <f t="shared" si="5"/>
        <v>0</v>
      </c>
    </row>
    <row r="11" spans="1:19" x14ac:dyDescent="0.25">
      <c r="A11" s="17"/>
      <c r="B11" s="19">
        <v>5000276</v>
      </c>
      <c r="C11" s="19" t="s">
        <v>512</v>
      </c>
      <c r="D11" s="68">
        <v>3000001</v>
      </c>
      <c r="E11" s="19" t="s">
        <v>275</v>
      </c>
      <c r="F11" s="69">
        <v>1</v>
      </c>
      <c r="G11" s="19" t="s">
        <v>531</v>
      </c>
      <c r="H11" s="20">
        <v>1508.1456790000004</v>
      </c>
      <c r="I11" s="21">
        <v>290.84010699999999</v>
      </c>
      <c r="J11" s="21">
        <f t="shared" si="1"/>
        <v>11.164184484999648</v>
      </c>
      <c r="K11" s="21">
        <v>2.1666443249996519</v>
      </c>
      <c r="L11" s="21">
        <v>3.8664462299999993</v>
      </c>
      <c r="M11" s="21">
        <v>5.1310939299999969</v>
      </c>
      <c r="N11" s="22">
        <f t="shared" si="2"/>
        <v>7.4496064086500011E-3</v>
      </c>
      <c r="O11" s="22">
        <f t="shared" si="3"/>
        <v>2.0743667774127353E-2</v>
      </c>
      <c r="P11" s="23">
        <f t="shared" si="4"/>
        <v>3.8385986720186595E-2</v>
      </c>
      <c r="Q11" s="70">
        <v>48019</v>
      </c>
      <c r="R11" s="21">
        <v>0</v>
      </c>
      <c r="S11" s="23">
        <f t="shared" si="5"/>
        <v>0</v>
      </c>
    </row>
    <row r="12" spans="1:19" ht="38.25" x14ac:dyDescent="0.25">
      <c r="A12" s="17"/>
      <c r="B12" s="19">
        <v>5003106</v>
      </c>
      <c r="C12" s="19" t="s">
        <v>1380</v>
      </c>
      <c r="D12" s="68">
        <v>3000001</v>
      </c>
      <c r="E12" s="19" t="s">
        <v>275</v>
      </c>
      <c r="F12" s="69">
        <v>236</v>
      </c>
      <c r="G12" s="19" t="s">
        <v>1423</v>
      </c>
      <c r="H12" s="20">
        <v>11.999999999999998</v>
      </c>
      <c r="I12" s="21">
        <v>13.7</v>
      </c>
      <c r="J12" s="21">
        <f t="shared" si="1"/>
        <v>0.36653451966161826</v>
      </c>
      <c r="K12" s="21">
        <v>1.5207899661618285E-2</v>
      </c>
      <c r="L12" s="21">
        <v>5.2115800000000004E-2</v>
      </c>
      <c r="M12" s="21">
        <v>0.29921081999999999</v>
      </c>
      <c r="N12" s="22">
        <f t="shared" si="2"/>
        <v>1.1100656687312617E-3</v>
      </c>
      <c r="O12" s="22">
        <f t="shared" si="3"/>
        <v>4.9141386614319918E-3</v>
      </c>
      <c r="P12" s="23">
        <f t="shared" si="4"/>
        <v>2.675434450084805E-2</v>
      </c>
      <c r="Q12" s="70">
        <v>0</v>
      </c>
      <c r="R12" s="21">
        <v>0</v>
      </c>
      <c r="S12" s="23">
        <f t="shared" si="5"/>
        <v>0</v>
      </c>
    </row>
    <row r="13" spans="1:19" ht="51" x14ac:dyDescent="0.25">
      <c r="A13" s="17"/>
      <c r="B13" s="19">
        <v>5003107</v>
      </c>
      <c r="C13" s="19" t="s">
        <v>1381</v>
      </c>
      <c r="D13" s="68">
        <v>3000385</v>
      </c>
      <c r="E13" s="19" t="s">
        <v>1373</v>
      </c>
      <c r="F13" s="69">
        <v>236</v>
      </c>
      <c r="G13" s="19" t="s">
        <v>1423</v>
      </c>
      <c r="H13" s="20">
        <v>1315.1668350000004</v>
      </c>
      <c r="I13" s="21">
        <v>1556.4441590000008</v>
      </c>
      <c r="J13" s="21">
        <f t="shared" si="1"/>
        <v>357.57689303426878</v>
      </c>
      <c r="K13" s="21">
        <v>133.35726209426866</v>
      </c>
      <c r="L13" s="21">
        <v>113.38911676000006</v>
      </c>
      <c r="M13" s="21">
        <v>110.83051418000005</v>
      </c>
      <c r="N13" s="22">
        <f t="shared" si="2"/>
        <v>8.5680723797986635E-2</v>
      </c>
      <c r="O13" s="22">
        <f t="shared" si="3"/>
        <v>0.1585321114332818</v>
      </c>
      <c r="P13" s="23">
        <f t="shared" si="4"/>
        <v>0.22973962218086141</v>
      </c>
      <c r="Q13" s="70">
        <v>1776476</v>
      </c>
      <c r="R13" s="21">
        <v>0</v>
      </c>
      <c r="S13" s="23">
        <f t="shared" si="5"/>
        <v>0</v>
      </c>
    </row>
    <row r="14" spans="1:19" ht="38.25" x14ac:dyDescent="0.25">
      <c r="A14" s="17"/>
      <c r="B14" s="19">
        <v>5003108</v>
      </c>
      <c r="C14" s="19" t="s">
        <v>1382</v>
      </c>
      <c r="D14" s="68">
        <v>3000385</v>
      </c>
      <c r="E14" s="19" t="s">
        <v>1373</v>
      </c>
      <c r="F14" s="69">
        <v>236</v>
      </c>
      <c r="G14" s="19" t="s">
        <v>1423</v>
      </c>
      <c r="H14" s="20">
        <v>3583.4690360000018</v>
      </c>
      <c r="I14" s="21">
        <v>4477.7946270000002</v>
      </c>
      <c r="J14" s="21">
        <f t="shared" si="1"/>
        <v>913.04636571739752</v>
      </c>
      <c r="K14" s="21">
        <v>333.64460450739716</v>
      </c>
      <c r="L14" s="21">
        <v>298.02775014000019</v>
      </c>
      <c r="M14" s="21">
        <v>281.37401107000011</v>
      </c>
      <c r="N14" s="22">
        <f t="shared" si="2"/>
        <v>7.451092162548105E-2</v>
      </c>
      <c r="O14" s="22">
        <f t="shared" si="3"/>
        <v>0.14106773697001831</v>
      </c>
      <c r="P14" s="23">
        <f t="shared" si="4"/>
        <v>0.2039053689983798</v>
      </c>
      <c r="Q14" s="70">
        <v>4748313</v>
      </c>
      <c r="R14" s="21">
        <v>0</v>
      </c>
      <c r="S14" s="23">
        <f t="shared" si="5"/>
        <v>0</v>
      </c>
    </row>
    <row r="15" spans="1:19" ht="38.25" x14ac:dyDescent="0.25">
      <c r="A15" s="17"/>
      <c r="B15" s="19">
        <v>5003109</v>
      </c>
      <c r="C15" s="19" t="s">
        <v>1383</v>
      </c>
      <c r="D15" s="68">
        <v>3000385</v>
      </c>
      <c r="E15" s="19" t="s">
        <v>1373</v>
      </c>
      <c r="F15" s="69">
        <v>236</v>
      </c>
      <c r="G15" s="19" t="s">
        <v>1423</v>
      </c>
      <c r="H15" s="20">
        <v>4101.7654270000012</v>
      </c>
      <c r="I15" s="21">
        <v>3363.9309620000013</v>
      </c>
      <c r="J15" s="21">
        <f t="shared" si="1"/>
        <v>717.4941136300215</v>
      </c>
      <c r="K15" s="21">
        <v>263.63885928002128</v>
      </c>
      <c r="L15" s="21">
        <v>235.63994974000008</v>
      </c>
      <c r="M15" s="21">
        <v>218.21530461000009</v>
      </c>
      <c r="N15" s="22">
        <f t="shared" si="2"/>
        <v>7.8372256225875889E-2</v>
      </c>
      <c r="O15" s="22">
        <f t="shared" si="3"/>
        <v>0.14842124129776393</v>
      </c>
      <c r="P15" s="23">
        <f t="shared" si="4"/>
        <v>0.21329038013415128</v>
      </c>
      <c r="Q15" s="70">
        <v>2925866</v>
      </c>
      <c r="R15" s="21">
        <v>0</v>
      </c>
      <c r="S15" s="23">
        <f t="shared" si="5"/>
        <v>0</v>
      </c>
    </row>
    <row r="16" spans="1:19" ht="51" x14ac:dyDescent="0.25">
      <c r="A16" s="17"/>
      <c r="B16" s="19">
        <v>5003110</v>
      </c>
      <c r="C16" s="19" t="s">
        <v>1384</v>
      </c>
      <c r="D16" s="68">
        <v>3000385</v>
      </c>
      <c r="E16" s="19" t="s">
        <v>1373</v>
      </c>
      <c r="F16" s="69">
        <v>536</v>
      </c>
      <c r="G16" s="19" t="s">
        <v>1163</v>
      </c>
      <c r="H16" s="20">
        <v>137.57120300000008</v>
      </c>
      <c r="I16" s="21">
        <v>265.682233</v>
      </c>
      <c r="J16" s="21">
        <f t="shared" si="1"/>
        <v>7.2886007704053739</v>
      </c>
      <c r="K16" s="21">
        <v>1.7911267204053729</v>
      </c>
      <c r="L16" s="21">
        <v>2.0438010799999997</v>
      </c>
      <c r="M16" s="21">
        <v>3.4536729700000013</v>
      </c>
      <c r="N16" s="22">
        <f t="shared" si="2"/>
        <v>6.74161271598983E-3</v>
      </c>
      <c r="O16" s="22">
        <f t="shared" si="3"/>
        <v>1.4434265163697915E-2</v>
      </c>
      <c r="P16" s="23">
        <f t="shared" si="4"/>
        <v>2.7433527218229056E-2</v>
      </c>
      <c r="Q16" s="70">
        <v>24212</v>
      </c>
      <c r="R16" s="21">
        <v>0</v>
      </c>
      <c r="S16" s="23">
        <f t="shared" si="5"/>
        <v>0</v>
      </c>
    </row>
    <row r="17" spans="1:19" ht="51" x14ac:dyDescent="0.25">
      <c r="A17" s="17"/>
      <c r="B17" s="19">
        <v>5003111</v>
      </c>
      <c r="C17" s="19" t="s">
        <v>1385</v>
      </c>
      <c r="D17" s="68">
        <v>3000385</v>
      </c>
      <c r="E17" s="19" t="s">
        <v>1373</v>
      </c>
      <c r="F17" s="69">
        <v>536</v>
      </c>
      <c r="G17" s="19" t="s">
        <v>1163</v>
      </c>
      <c r="H17" s="20">
        <v>76.20874699999996</v>
      </c>
      <c r="I17" s="21">
        <v>78.029508999999976</v>
      </c>
      <c r="J17" s="21">
        <f t="shared" si="1"/>
        <v>11.917350498661706</v>
      </c>
      <c r="K17" s="21">
        <v>2.2642337586617032</v>
      </c>
      <c r="L17" s="21">
        <v>3.9808480000000031</v>
      </c>
      <c r="M17" s="21">
        <v>5.6722687399999998</v>
      </c>
      <c r="N17" s="22">
        <f t="shared" si="2"/>
        <v>2.9017659955565066E-2</v>
      </c>
      <c r="O17" s="22">
        <f t="shared" si="3"/>
        <v>8.0034871918285538E-2</v>
      </c>
      <c r="P17" s="23">
        <f t="shared" si="4"/>
        <v>0.15272876443015565</v>
      </c>
      <c r="Q17" s="70">
        <v>26191</v>
      </c>
      <c r="R17" s="21">
        <v>0</v>
      </c>
      <c r="S17" s="23">
        <f t="shared" si="5"/>
        <v>0</v>
      </c>
    </row>
    <row r="18" spans="1:19" ht="51" x14ac:dyDescent="0.25">
      <c r="A18" s="17"/>
      <c r="B18" s="19">
        <v>5003112</v>
      </c>
      <c r="C18" s="19" t="s">
        <v>1386</v>
      </c>
      <c r="D18" s="68">
        <v>3000385</v>
      </c>
      <c r="E18" s="19" t="s">
        <v>1373</v>
      </c>
      <c r="F18" s="69">
        <v>536</v>
      </c>
      <c r="G18" s="19" t="s">
        <v>1163</v>
      </c>
      <c r="H18" s="20">
        <v>352.85109099999966</v>
      </c>
      <c r="I18" s="21">
        <v>576.96923199999981</v>
      </c>
      <c r="J18" s="21">
        <f t="shared" si="1"/>
        <v>206.27418785403319</v>
      </c>
      <c r="K18" s="21">
        <v>2.573324904033143</v>
      </c>
      <c r="L18" s="21">
        <v>4.8697554800000002</v>
      </c>
      <c r="M18" s="21">
        <v>198.83110747000003</v>
      </c>
      <c r="N18" s="22">
        <f t="shared" si="2"/>
        <v>4.4600730183011628E-3</v>
      </c>
      <c r="O18" s="22">
        <f t="shared" si="3"/>
        <v>1.2900307280221046E-2</v>
      </c>
      <c r="P18" s="23">
        <f t="shared" si="4"/>
        <v>0.35751332378505973</v>
      </c>
      <c r="Q18" s="70">
        <v>15029</v>
      </c>
      <c r="R18" s="21">
        <v>0</v>
      </c>
      <c r="S18" s="23">
        <f t="shared" si="5"/>
        <v>0</v>
      </c>
    </row>
    <row r="19" spans="1:19" ht="25.5" x14ac:dyDescent="0.25">
      <c r="A19" s="17"/>
      <c r="B19" s="19">
        <v>5003115</v>
      </c>
      <c r="C19" s="19" t="s">
        <v>1387</v>
      </c>
      <c r="D19" s="68">
        <v>3000386</v>
      </c>
      <c r="E19" s="19" t="s">
        <v>1374</v>
      </c>
      <c r="F19" s="69">
        <v>240</v>
      </c>
      <c r="G19" s="19" t="s">
        <v>1079</v>
      </c>
      <c r="H19" s="20">
        <v>19.947982999999997</v>
      </c>
      <c r="I19" s="21">
        <v>20.163046999999999</v>
      </c>
      <c r="J19" s="21">
        <f t="shared" si="1"/>
        <v>1.466778077976342</v>
      </c>
      <c r="K19" s="21">
        <v>0.47895418797634193</v>
      </c>
      <c r="L19" s="21">
        <v>0.41095860000000001</v>
      </c>
      <c r="M19" s="21">
        <v>0.57686528999999986</v>
      </c>
      <c r="N19" s="22">
        <f t="shared" si="2"/>
        <v>2.3754058004047798E-2</v>
      </c>
      <c r="O19" s="22">
        <f t="shared" si="3"/>
        <v>4.4135828675911037E-2</v>
      </c>
      <c r="P19" s="23">
        <f t="shared" si="4"/>
        <v>7.2745854234052124E-2</v>
      </c>
      <c r="Q19" s="70">
        <v>615</v>
      </c>
      <c r="R19" s="21">
        <v>0</v>
      </c>
      <c r="S19" s="23">
        <f t="shared" si="5"/>
        <v>0</v>
      </c>
    </row>
    <row r="20" spans="1:19" ht="25.5" x14ac:dyDescent="0.25">
      <c r="A20" s="17"/>
      <c r="B20" s="19">
        <v>5003116</v>
      </c>
      <c r="C20" s="19" t="s">
        <v>1388</v>
      </c>
      <c r="D20" s="68">
        <v>3000386</v>
      </c>
      <c r="E20" s="19" t="s">
        <v>1374</v>
      </c>
      <c r="F20" s="69">
        <v>240</v>
      </c>
      <c r="G20" s="19" t="s">
        <v>1079</v>
      </c>
      <c r="H20" s="20">
        <v>45.562504000000004</v>
      </c>
      <c r="I20" s="21">
        <v>44.171374000000007</v>
      </c>
      <c r="J20" s="21">
        <f t="shared" si="1"/>
        <v>3.4756465602336721</v>
      </c>
      <c r="K20" s="21">
        <v>0.86963518023367214</v>
      </c>
      <c r="L20" s="21">
        <v>1.56204579</v>
      </c>
      <c r="M20" s="21">
        <v>1.04396559</v>
      </c>
      <c r="N20" s="22">
        <f t="shared" si="2"/>
        <v>1.9687754794172171E-2</v>
      </c>
      <c r="O20" s="22">
        <f t="shared" si="3"/>
        <v>5.50510602236116E-2</v>
      </c>
      <c r="P20" s="23">
        <f t="shared" si="4"/>
        <v>7.868549799319513E-2</v>
      </c>
      <c r="Q20" s="70">
        <v>372</v>
      </c>
      <c r="R20" s="21">
        <v>0</v>
      </c>
      <c r="S20" s="23">
        <f t="shared" si="5"/>
        <v>0</v>
      </c>
    </row>
    <row r="21" spans="1:19" ht="25.5" x14ac:dyDescent="0.25">
      <c r="A21" s="17"/>
      <c r="B21" s="19">
        <v>5003117</v>
      </c>
      <c r="C21" s="19" t="s">
        <v>1389</v>
      </c>
      <c r="D21" s="68">
        <v>3000386</v>
      </c>
      <c r="E21" s="19" t="s">
        <v>1374</v>
      </c>
      <c r="F21" s="69">
        <v>240</v>
      </c>
      <c r="G21" s="19" t="s">
        <v>1079</v>
      </c>
      <c r="H21" s="20">
        <v>28.557143</v>
      </c>
      <c r="I21" s="21">
        <v>50.234809999999996</v>
      </c>
      <c r="J21" s="21">
        <f t="shared" si="1"/>
        <v>1.5111921634466374</v>
      </c>
      <c r="K21" s="21">
        <v>0.37208417344663758</v>
      </c>
      <c r="L21" s="21">
        <v>0.45769695999999999</v>
      </c>
      <c r="M21" s="21">
        <v>0.68141102999999992</v>
      </c>
      <c r="N21" s="22">
        <f t="shared" si="2"/>
        <v>7.406899188961551E-3</v>
      </c>
      <c r="O21" s="22">
        <f t="shared" si="3"/>
        <v>1.6518050599706412E-2</v>
      </c>
      <c r="P21" s="23">
        <f t="shared" si="4"/>
        <v>3.0082569506018588E-2</v>
      </c>
      <c r="Q21" s="70">
        <v>368</v>
      </c>
      <c r="R21" s="21">
        <v>0</v>
      </c>
      <c r="S21" s="23">
        <f t="shared" si="5"/>
        <v>0</v>
      </c>
    </row>
    <row r="22" spans="1:19" ht="38.25" x14ac:dyDescent="0.25">
      <c r="A22" s="17"/>
      <c r="B22" s="19">
        <v>5003118</v>
      </c>
      <c r="C22" s="19" t="s">
        <v>1390</v>
      </c>
      <c r="D22" s="68">
        <v>3000386</v>
      </c>
      <c r="E22" s="19" t="s">
        <v>1374</v>
      </c>
      <c r="F22" s="69">
        <v>240</v>
      </c>
      <c r="G22" s="19" t="s">
        <v>1079</v>
      </c>
      <c r="H22" s="20">
        <v>32.475549999999998</v>
      </c>
      <c r="I22" s="21">
        <v>23.459932000000002</v>
      </c>
      <c r="J22" s="21">
        <f t="shared" si="1"/>
        <v>2.5831982107445564</v>
      </c>
      <c r="K22" s="21">
        <v>4.8631600744556636E-2</v>
      </c>
      <c r="L22" s="21">
        <v>4.8631600000000004E-2</v>
      </c>
      <c r="M22" s="21">
        <v>2.4859350099999995</v>
      </c>
      <c r="N22" s="22">
        <f t="shared" si="2"/>
        <v>2.0729642670983288E-3</v>
      </c>
      <c r="O22" s="22">
        <f t="shared" si="3"/>
        <v>4.1459285024592835E-3</v>
      </c>
      <c r="P22" s="23">
        <f t="shared" si="4"/>
        <v>0.1101110698336447</v>
      </c>
      <c r="Q22" s="70">
        <v>0</v>
      </c>
      <c r="R22" s="21">
        <v>0</v>
      </c>
      <c r="S22" s="23">
        <f t="shared" si="5"/>
        <v>0</v>
      </c>
    </row>
    <row r="23" spans="1:19" ht="38.25" x14ac:dyDescent="0.25">
      <c r="A23" s="17"/>
      <c r="B23" s="19">
        <v>5003119</v>
      </c>
      <c r="C23" s="19" t="s">
        <v>1391</v>
      </c>
      <c r="D23" s="68">
        <v>3000386</v>
      </c>
      <c r="E23" s="19" t="s">
        <v>1374</v>
      </c>
      <c r="F23" s="69">
        <v>240</v>
      </c>
      <c r="G23" s="19" t="s">
        <v>1079</v>
      </c>
      <c r="H23" s="20">
        <v>49.607331999999992</v>
      </c>
      <c r="I23" s="21">
        <v>50.445894999999993</v>
      </c>
      <c r="J23" s="21">
        <f t="shared" si="1"/>
        <v>6.4560518628281578</v>
      </c>
      <c r="K23" s="21">
        <v>0.19042768282815814</v>
      </c>
      <c r="L23" s="21">
        <v>0.2169056</v>
      </c>
      <c r="M23" s="21">
        <v>6.0487185799999992</v>
      </c>
      <c r="N23" s="22">
        <f t="shared" si="2"/>
        <v>3.7748895688768762E-3</v>
      </c>
      <c r="O23" s="22">
        <f t="shared" si="3"/>
        <v>8.0746566757941007E-3</v>
      </c>
      <c r="P23" s="23">
        <f t="shared" si="4"/>
        <v>0.12797972685048326</v>
      </c>
      <c r="Q23" s="70">
        <v>0</v>
      </c>
      <c r="R23" s="21">
        <v>0</v>
      </c>
      <c r="S23" s="23">
        <f t="shared" si="5"/>
        <v>0</v>
      </c>
    </row>
    <row r="24" spans="1:19" ht="38.25" x14ac:dyDescent="0.25">
      <c r="A24" s="17"/>
      <c r="B24" s="19">
        <v>5003120</v>
      </c>
      <c r="C24" s="19" t="s">
        <v>1392</v>
      </c>
      <c r="D24" s="68">
        <v>3000386</v>
      </c>
      <c r="E24" s="19" t="s">
        <v>1374</v>
      </c>
      <c r="F24" s="69">
        <v>240</v>
      </c>
      <c r="G24" s="19" t="s">
        <v>1079</v>
      </c>
      <c r="H24" s="20">
        <v>26.517162000000003</v>
      </c>
      <c r="I24" s="21">
        <v>63.352976999999989</v>
      </c>
      <c r="J24" s="21">
        <f t="shared" si="1"/>
        <v>5.448874490889283</v>
      </c>
      <c r="K24" s="21">
        <v>0.16591455088928342</v>
      </c>
      <c r="L24" s="21">
        <v>0.20422938999999998</v>
      </c>
      <c r="M24" s="21">
        <v>5.0787305499999995</v>
      </c>
      <c r="N24" s="22">
        <f t="shared" si="2"/>
        <v>2.6188911515442038E-3</v>
      </c>
      <c r="O24" s="22">
        <f t="shared" si="3"/>
        <v>5.8425658653623088E-3</v>
      </c>
      <c r="P24" s="23">
        <f t="shared" si="4"/>
        <v>8.600818381256628E-2</v>
      </c>
      <c r="Q24" s="70">
        <v>0</v>
      </c>
      <c r="R24" s="21">
        <v>0</v>
      </c>
      <c r="S24" s="23">
        <f t="shared" si="5"/>
        <v>0</v>
      </c>
    </row>
    <row r="25" spans="1:19" ht="38.25" x14ac:dyDescent="0.25">
      <c r="A25" s="17"/>
      <c r="B25" s="19">
        <v>5003123</v>
      </c>
      <c r="C25" s="19" t="s">
        <v>1393</v>
      </c>
      <c r="D25" s="68">
        <v>3000386</v>
      </c>
      <c r="E25" s="19" t="s">
        <v>1374</v>
      </c>
      <c r="F25" s="69">
        <v>236</v>
      </c>
      <c r="G25" s="19" t="s">
        <v>1423</v>
      </c>
      <c r="H25" s="20">
        <v>24.827437999999997</v>
      </c>
      <c r="I25" s="21">
        <v>32.692590000000003</v>
      </c>
      <c r="J25" s="21">
        <f t="shared" si="1"/>
        <v>3.8911452413614978</v>
      </c>
      <c r="K25" s="21">
        <v>0.84733607136149658</v>
      </c>
      <c r="L25" s="21">
        <v>1.3064328900000002</v>
      </c>
      <c r="M25" s="21">
        <v>1.737376280000001</v>
      </c>
      <c r="N25" s="22">
        <f t="shared" si="2"/>
        <v>2.591829131193021E-2</v>
      </c>
      <c r="O25" s="22">
        <f t="shared" si="3"/>
        <v>6.5879422871100032E-2</v>
      </c>
      <c r="P25" s="23">
        <f t="shared" si="4"/>
        <v>0.11902223841431644</v>
      </c>
      <c r="Q25" s="70">
        <v>48348</v>
      </c>
      <c r="R25" s="21">
        <v>0</v>
      </c>
      <c r="S25" s="23">
        <f t="shared" si="5"/>
        <v>0</v>
      </c>
    </row>
    <row r="26" spans="1:19" ht="38.25" x14ac:dyDescent="0.25">
      <c r="A26" s="17"/>
      <c r="B26" s="19">
        <v>5003124</v>
      </c>
      <c r="C26" s="19" t="s">
        <v>1394</v>
      </c>
      <c r="D26" s="68">
        <v>3000386</v>
      </c>
      <c r="E26" s="19" t="s">
        <v>1374</v>
      </c>
      <c r="F26" s="69">
        <v>236</v>
      </c>
      <c r="G26" s="19" t="s">
        <v>1423</v>
      </c>
      <c r="H26" s="20">
        <v>93.441494000000048</v>
      </c>
      <c r="I26" s="21">
        <v>91.061951999999962</v>
      </c>
      <c r="J26" s="21">
        <f t="shared" si="1"/>
        <v>12.741888631484287</v>
      </c>
      <c r="K26" s="21">
        <v>3.0180207314842846</v>
      </c>
      <c r="L26" s="21">
        <v>4.4640910200000015</v>
      </c>
      <c r="M26" s="21">
        <v>5.2597768799999995</v>
      </c>
      <c r="N26" s="22">
        <f t="shared" si="2"/>
        <v>3.31424998608012E-2</v>
      </c>
      <c r="O26" s="22">
        <f t="shared" si="3"/>
        <v>8.2165071000062567E-2</v>
      </c>
      <c r="P26" s="23">
        <f t="shared" si="4"/>
        <v>0.13992549414583483</v>
      </c>
      <c r="Q26" s="70">
        <v>222406.511</v>
      </c>
      <c r="R26" s="21">
        <v>0</v>
      </c>
      <c r="S26" s="23">
        <f t="shared" si="5"/>
        <v>0</v>
      </c>
    </row>
    <row r="27" spans="1:19" ht="38.25" x14ac:dyDescent="0.25">
      <c r="A27" s="17"/>
      <c r="B27" s="19">
        <v>5003125</v>
      </c>
      <c r="C27" s="19" t="s">
        <v>1395</v>
      </c>
      <c r="D27" s="68">
        <v>3000386</v>
      </c>
      <c r="E27" s="19" t="s">
        <v>1374</v>
      </c>
      <c r="F27" s="69">
        <v>236</v>
      </c>
      <c r="G27" s="19" t="s">
        <v>1423</v>
      </c>
      <c r="H27" s="20">
        <v>7.4284629999999989</v>
      </c>
      <c r="I27" s="21">
        <v>9.4753550000000004</v>
      </c>
      <c r="J27" s="21">
        <f t="shared" si="1"/>
        <v>1.0742693517600215</v>
      </c>
      <c r="K27" s="21">
        <v>0.30647235176002141</v>
      </c>
      <c r="L27" s="21">
        <v>0.29185123999999996</v>
      </c>
      <c r="M27" s="21">
        <v>0.47594576000000005</v>
      </c>
      <c r="N27" s="22">
        <f t="shared" si="2"/>
        <v>3.2344155101315088E-2</v>
      </c>
      <c r="O27" s="22">
        <f t="shared" si="3"/>
        <v>6.3145242765049056E-2</v>
      </c>
      <c r="P27" s="23">
        <f t="shared" si="4"/>
        <v>0.11337510328214842</v>
      </c>
      <c r="Q27" s="70">
        <v>298.00400000000002</v>
      </c>
      <c r="R27" s="21">
        <v>0</v>
      </c>
      <c r="S27" s="23">
        <f t="shared" si="5"/>
        <v>0</v>
      </c>
    </row>
    <row r="28" spans="1:19" ht="38.25" x14ac:dyDescent="0.25">
      <c r="A28" s="17"/>
      <c r="B28" s="19">
        <v>5003126</v>
      </c>
      <c r="C28" s="19" t="s">
        <v>1396</v>
      </c>
      <c r="D28" s="68">
        <v>3000386</v>
      </c>
      <c r="E28" s="19" t="s">
        <v>1374</v>
      </c>
      <c r="F28" s="69">
        <v>236</v>
      </c>
      <c r="G28" s="19" t="s">
        <v>1423</v>
      </c>
      <c r="H28" s="20">
        <v>17.035064000000006</v>
      </c>
      <c r="I28" s="21">
        <v>23.588010000000008</v>
      </c>
      <c r="J28" s="21">
        <f t="shared" si="1"/>
        <v>3.7515980526354298</v>
      </c>
      <c r="K28" s="21">
        <v>0.94681634263542946</v>
      </c>
      <c r="L28" s="21">
        <v>1.20483282</v>
      </c>
      <c r="M28" s="21">
        <v>1.5999488900000003</v>
      </c>
      <c r="N28" s="22">
        <f t="shared" si="2"/>
        <v>4.0139729575976488E-2</v>
      </c>
      <c r="O28" s="22">
        <f t="shared" si="3"/>
        <v>9.1217918028499601E-2</v>
      </c>
      <c r="P28" s="23">
        <f t="shared" si="4"/>
        <v>0.15904682305270468</v>
      </c>
      <c r="Q28" s="70">
        <v>455</v>
      </c>
      <c r="R28" s="21">
        <v>0</v>
      </c>
      <c r="S28" s="23">
        <f t="shared" si="5"/>
        <v>0</v>
      </c>
    </row>
    <row r="29" spans="1:19" ht="25.5" x14ac:dyDescent="0.25">
      <c r="A29" s="17"/>
      <c r="B29" s="19">
        <v>5003127</v>
      </c>
      <c r="C29" s="19" t="s">
        <v>1397</v>
      </c>
      <c r="D29" s="68">
        <v>3000386</v>
      </c>
      <c r="E29" s="19" t="s">
        <v>1374</v>
      </c>
      <c r="F29" s="69">
        <v>240</v>
      </c>
      <c r="G29" s="19" t="s">
        <v>1079</v>
      </c>
      <c r="H29" s="20">
        <v>42.542811000000022</v>
      </c>
      <c r="I29" s="21">
        <v>42.053170999999992</v>
      </c>
      <c r="J29" s="21">
        <f t="shared" si="1"/>
        <v>4.2183027771181356</v>
      </c>
      <c r="K29" s="21">
        <v>0.74827822711813496</v>
      </c>
      <c r="L29" s="21">
        <v>1.2591454699999998</v>
      </c>
      <c r="M29" s="21">
        <v>2.2108790800000007</v>
      </c>
      <c r="N29" s="22">
        <f t="shared" si="2"/>
        <v>1.779362196297005E-2</v>
      </c>
      <c r="O29" s="22">
        <f t="shared" si="3"/>
        <v>4.7735370469878129E-2</v>
      </c>
      <c r="P29" s="23">
        <f t="shared" si="4"/>
        <v>0.10030879186537768</v>
      </c>
      <c r="Q29" s="70">
        <v>844</v>
      </c>
      <c r="R29" s="21">
        <v>0</v>
      </c>
      <c r="S29" s="23">
        <f t="shared" si="5"/>
        <v>0</v>
      </c>
    </row>
    <row r="30" spans="1:19" ht="25.5" x14ac:dyDescent="0.25">
      <c r="A30" s="17"/>
      <c r="B30" s="19">
        <v>5003128</v>
      </c>
      <c r="C30" s="19" t="s">
        <v>1398</v>
      </c>
      <c r="D30" s="68">
        <v>3000386</v>
      </c>
      <c r="E30" s="19" t="s">
        <v>1374</v>
      </c>
      <c r="F30" s="69">
        <v>200</v>
      </c>
      <c r="G30" s="19" t="s">
        <v>1424</v>
      </c>
      <c r="H30" s="20">
        <v>5.5700569999999985</v>
      </c>
      <c r="I30" s="21">
        <v>6.1518470000000001</v>
      </c>
      <c r="J30" s="21">
        <f t="shared" si="1"/>
        <v>0.74930438623039364</v>
      </c>
      <c r="K30" s="21">
        <v>0.21427224623039365</v>
      </c>
      <c r="L30" s="21">
        <v>0.32945370000000002</v>
      </c>
      <c r="M30" s="21">
        <v>0.20557844</v>
      </c>
      <c r="N30" s="22">
        <f t="shared" si="2"/>
        <v>3.4830555153662575E-2</v>
      </c>
      <c r="O30" s="22">
        <f t="shared" si="3"/>
        <v>8.8384178967778879E-2</v>
      </c>
      <c r="P30" s="23">
        <f t="shared" si="4"/>
        <v>0.12180153151246993</v>
      </c>
      <c r="Q30" s="70">
        <v>0</v>
      </c>
      <c r="R30" s="21">
        <v>0</v>
      </c>
      <c r="S30" s="23">
        <f t="shared" si="5"/>
        <v>0</v>
      </c>
    </row>
    <row r="31" spans="1:19" ht="51" x14ac:dyDescent="0.25">
      <c r="A31" s="17"/>
      <c r="B31" s="19">
        <v>5003129</v>
      </c>
      <c r="C31" s="19" t="s">
        <v>1399</v>
      </c>
      <c r="D31" s="68">
        <v>3000387</v>
      </c>
      <c r="E31" s="19" t="s">
        <v>1375</v>
      </c>
      <c r="F31" s="69">
        <v>408</v>
      </c>
      <c r="G31" s="19" t="s">
        <v>856</v>
      </c>
      <c r="H31" s="20">
        <v>28.012431999999986</v>
      </c>
      <c r="I31" s="21">
        <v>25.545659000000001</v>
      </c>
      <c r="J31" s="21">
        <f t="shared" si="1"/>
        <v>1.1091064994957671</v>
      </c>
      <c r="K31" s="21">
        <v>1.569159949576715E-2</v>
      </c>
      <c r="L31" s="21">
        <v>0.42672732000000008</v>
      </c>
      <c r="M31" s="21">
        <v>0.66668757999999984</v>
      </c>
      <c r="N31" s="22">
        <f t="shared" si="2"/>
        <v>6.1425698572767883E-4</v>
      </c>
      <c r="O31" s="22">
        <f t="shared" si="3"/>
        <v>1.7318751475378546E-2</v>
      </c>
      <c r="P31" s="23">
        <f t="shared" si="4"/>
        <v>4.3416632919736659E-2</v>
      </c>
      <c r="Q31" s="70">
        <v>44777</v>
      </c>
      <c r="R31" s="21">
        <v>0</v>
      </c>
      <c r="S31" s="23">
        <f t="shared" si="5"/>
        <v>0</v>
      </c>
    </row>
    <row r="32" spans="1:19" ht="51" x14ac:dyDescent="0.25">
      <c r="A32" s="17"/>
      <c r="B32" s="19">
        <v>5003130</v>
      </c>
      <c r="C32" s="19" t="s">
        <v>1400</v>
      </c>
      <c r="D32" s="68">
        <v>3000387</v>
      </c>
      <c r="E32" s="19" t="s">
        <v>1375</v>
      </c>
      <c r="F32" s="69">
        <v>408</v>
      </c>
      <c r="G32" s="19" t="s">
        <v>856</v>
      </c>
      <c r="H32" s="20">
        <v>125.43673299999998</v>
      </c>
      <c r="I32" s="21">
        <v>100.54960400000002</v>
      </c>
      <c r="J32" s="21">
        <f t="shared" si="1"/>
        <v>3.468459640923649</v>
      </c>
      <c r="K32" s="21">
        <v>4.069260092364857E-2</v>
      </c>
      <c r="L32" s="21">
        <v>0.4750737699999999</v>
      </c>
      <c r="M32" s="21">
        <v>2.9526932700000006</v>
      </c>
      <c r="N32" s="22">
        <f t="shared" si="2"/>
        <v>4.0470175221822416E-4</v>
      </c>
      <c r="O32" s="22">
        <f t="shared" si="3"/>
        <v>5.1294719263503845E-3</v>
      </c>
      <c r="P32" s="23">
        <f t="shared" si="4"/>
        <v>3.4495010451991916E-2</v>
      </c>
      <c r="Q32" s="70">
        <v>65222</v>
      </c>
      <c r="R32" s="21">
        <v>0</v>
      </c>
      <c r="S32" s="23">
        <f t="shared" si="5"/>
        <v>0</v>
      </c>
    </row>
    <row r="33" spans="1:19" ht="51" x14ac:dyDescent="0.25">
      <c r="A33" s="17"/>
      <c r="B33" s="19">
        <v>5003131</v>
      </c>
      <c r="C33" s="19" t="s">
        <v>1401</v>
      </c>
      <c r="D33" s="68">
        <v>3000387</v>
      </c>
      <c r="E33" s="19" t="s">
        <v>1375</v>
      </c>
      <c r="F33" s="69">
        <v>408</v>
      </c>
      <c r="G33" s="19" t="s">
        <v>856</v>
      </c>
      <c r="H33" s="20">
        <v>44.604264999999991</v>
      </c>
      <c r="I33" s="21">
        <v>85.664389</v>
      </c>
      <c r="J33" s="21">
        <f t="shared" si="1"/>
        <v>2.0445138587442035</v>
      </c>
      <c r="K33" s="21">
        <v>6.4485998744203243E-2</v>
      </c>
      <c r="L33" s="21">
        <v>0.50616261000000018</v>
      </c>
      <c r="M33" s="21">
        <v>1.47386525</v>
      </c>
      <c r="N33" s="22">
        <f t="shared" si="2"/>
        <v>7.5277486359242283E-4</v>
      </c>
      <c r="O33" s="22">
        <f t="shared" si="3"/>
        <v>6.6614449178433229E-3</v>
      </c>
      <c r="P33" s="23">
        <f t="shared" si="4"/>
        <v>2.386655508328208E-2</v>
      </c>
      <c r="Q33" s="70">
        <v>1843161</v>
      </c>
      <c r="R33" s="21">
        <v>0</v>
      </c>
      <c r="S33" s="23">
        <f t="shared" si="5"/>
        <v>0</v>
      </c>
    </row>
    <row r="34" spans="1:19" ht="51" x14ac:dyDescent="0.25">
      <c r="A34" s="17"/>
      <c r="B34" s="19">
        <v>5003132</v>
      </c>
      <c r="C34" s="19" t="s">
        <v>1402</v>
      </c>
      <c r="D34" s="68">
        <v>3000387</v>
      </c>
      <c r="E34" s="19" t="s">
        <v>1375</v>
      </c>
      <c r="F34" s="69">
        <v>408</v>
      </c>
      <c r="G34" s="19" t="s">
        <v>856</v>
      </c>
      <c r="H34" s="20">
        <v>6.3511749999999987</v>
      </c>
      <c r="I34" s="21">
        <v>5.7310489999999996</v>
      </c>
      <c r="J34" s="21">
        <f t="shared" si="1"/>
        <v>0.10428354997049571</v>
      </c>
      <c r="K34" s="21">
        <v>2.3199999704957008E-3</v>
      </c>
      <c r="L34" s="21">
        <v>2.1903550000000001E-2</v>
      </c>
      <c r="M34" s="21">
        <v>8.0060000000000006E-2</v>
      </c>
      <c r="N34" s="22">
        <f t="shared" si="2"/>
        <v>4.0481244716206421E-4</v>
      </c>
      <c r="O34" s="22">
        <f t="shared" si="3"/>
        <v>4.2267218393169737E-3</v>
      </c>
      <c r="P34" s="23">
        <f t="shared" si="4"/>
        <v>1.8196241206539277E-2</v>
      </c>
      <c r="Q34" s="70">
        <v>164968</v>
      </c>
      <c r="R34" s="21">
        <v>0</v>
      </c>
      <c r="S34" s="23">
        <f t="shared" si="5"/>
        <v>0</v>
      </c>
    </row>
    <row r="35" spans="1:19" ht="51" x14ac:dyDescent="0.25">
      <c r="A35" s="17"/>
      <c r="B35" s="19">
        <v>5003133</v>
      </c>
      <c r="C35" s="19" t="s">
        <v>1403</v>
      </c>
      <c r="D35" s="68">
        <v>3000387</v>
      </c>
      <c r="E35" s="19" t="s">
        <v>1375</v>
      </c>
      <c r="F35" s="69">
        <v>408</v>
      </c>
      <c r="G35" s="19" t="s">
        <v>856</v>
      </c>
      <c r="H35" s="20">
        <v>19.368160999999997</v>
      </c>
      <c r="I35" s="21">
        <v>16.583290999999996</v>
      </c>
      <c r="J35" s="21">
        <f t="shared" si="1"/>
        <v>0.16244191008910894</v>
      </c>
      <c r="K35" s="21">
        <v>2.3050000891089439E-3</v>
      </c>
      <c r="L35" s="21">
        <v>2.8344000000000001E-2</v>
      </c>
      <c r="M35" s="21">
        <v>0.13179290999999999</v>
      </c>
      <c r="N35" s="22">
        <f t="shared" si="2"/>
        <v>1.3899533507003795E-4</v>
      </c>
      <c r="O35" s="22">
        <f t="shared" si="3"/>
        <v>1.8481856278774191E-3</v>
      </c>
      <c r="P35" s="23">
        <f t="shared" si="4"/>
        <v>9.7955170713164823E-3</v>
      </c>
      <c r="Q35" s="70">
        <v>500</v>
      </c>
      <c r="R35" s="21">
        <v>0</v>
      </c>
      <c r="S35" s="23">
        <f t="shared" si="5"/>
        <v>0</v>
      </c>
    </row>
    <row r="36" spans="1:19" ht="51" x14ac:dyDescent="0.25">
      <c r="A36" s="17"/>
      <c r="B36" s="19">
        <v>5003134</v>
      </c>
      <c r="C36" s="19" t="s">
        <v>1404</v>
      </c>
      <c r="D36" s="68">
        <v>3000387</v>
      </c>
      <c r="E36" s="19" t="s">
        <v>1375</v>
      </c>
      <c r="F36" s="69">
        <v>7</v>
      </c>
      <c r="G36" s="19" t="s">
        <v>1081</v>
      </c>
      <c r="H36" s="20">
        <v>58.85876300000001</v>
      </c>
      <c r="I36" s="21">
        <v>79.897126999999983</v>
      </c>
      <c r="J36" s="21">
        <f t="shared" si="1"/>
        <v>1.9704371108184666</v>
      </c>
      <c r="K36" s="21">
        <v>1.7097000818466768E-2</v>
      </c>
      <c r="L36" s="21">
        <v>8.5829000000000003E-2</v>
      </c>
      <c r="M36" s="21">
        <v>1.8675111099999999</v>
      </c>
      <c r="N36" s="22">
        <f t="shared" si="2"/>
        <v>2.1398767966295922E-4</v>
      </c>
      <c r="O36" s="22">
        <f t="shared" si="3"/>
        <v>1.2882315633009783E-3</v>
      </c>
      <c r="P36" s="23">
        <f t="shared" si="4"/>
        <v>2.4662177287281768E-2</v>
      </c>
      <c r="Q36" s="70">
        <v>54838</v>
      </c>
      <c r="R36" s="21">
        <v>0</v>
      </c>
      <c r="S36" s="23">
        <f t="shared" si="5"/>
        <v>0</v>
      </c>
    </row>
    <row r="37" spans="1:19" ht="51" x14ac:dyDescent="0.25">
      <c r="A37" s="17"/>
      <c r="B37" s="19">
        <v>5003135</v>
      </c>
      <c r="C37" s="19" t="s">
        <v>1405</v>
      </c>
      <c r="D37" s="68">
        <v>3000387</v>
      </c>
      <c r="E37" s="19" t="s">
        <v>1375</v>
      </c>
      <c r="F37" s="69">
        <v>7</v>
      </c>
      <c r="G37" s="19" t="s">
        <v>1081</v>
      </c>
      <c r="H37" s="20">
        <v>10.536574</v>
      </c>
      <c r="I37" s="21">
        <v>27.619628000000009</v>
      </c>
      <c r="J37" s="21">
        <f t="shared" si="1"/>
        <v>3.9528638999950827</v>
      </c>
      <c r="K37" s="21">
        <v>5.5949999950826168E-3</v>
      </c>
      <c r="L37" s="21">
        <v>0.12249268999999999</v>
      </c>
      <c r="M37" s="21">
        <v>3.82477621</v>
      </c>
      <c r="N37" s="22">
        <f t="shared" si="2"/>
        <v>2.0257332919482532E-4</v>
      </c>
      <c r="O37" s="22">
        <f t="shared" si="3"/>
        <v>4.6375602884688588E-3</v>
      </c>
      <c r="P37" s="23">
        <f t="shared" si="4"/>
        <v>0.14311792685966232</v>
      </c>
      <c r="Q37" s="70">
        <v>59728</v>
      </c>
      <c r="R37" s="21">
        <v>0</v>
      </c>
      <c r="S37" s="23">
        <f t="shared" si="5"/>
        <v>0</v>
      </c>
    </row>
    <row r="38" spans="1:19" ht="51" x14ac:dyDescent="0.25">
      <c r="A38" s="17"/>
      <c r="B38" s="19">
        <v>5003136</v>
      </c>
      <c r="C38" s="19" t="s">
        <v>1406</v>
      </c>
      <c r="D38" s="68">
        <v>3000387</v>
      </c>
      <c r="E38" s="19" t="s">
        <v>1375</v>
      </c>
      <c r="F38" s="69">
        <v>7</v>
      </c>
      <c r="G38" s="19" t="s">
        <v>1081</v>
      </c>
      <c r="H38" s="20">
        <v>23.754663999999984</v>
      </c>
      <c r="I38" s="21">
        <v>23.504796999999972</v>
      </c>
      <c r="J38" s="21">
        <f t="shared" si="1"/>
        <v>3.0325611460944595</v>
      </c>
      <c r="K38" s="21">
        <v>0.56995371609446011</v>
      </c>
      <c r="L38" s="21">
        <v>1.1724156899999996</v>
      </c>
      <c r="M38" s="21">
        <v>1.2901917399999998</v>
      </c>
      <c r="N38" s="22">
        <f t="shared" si="2"/>
        <v>2.4248399851930686E-2</v>
      </c>
      <c r="O38" s="22">
        <f t="shared" si="3"/>
        <v>7.412824735710169E-2</v>
      </c>
      <c r="P38" s="23">
        <f t="shared" si="4"/>
        <v>0.12901881884342431</v>
      </c>
      <c r="Q38" s="70">
        <v>21045</v>
      </c>
      <c r="R38" s="21">
        <v>0</v>
      </c>
      <c r="S38" s="23">
        <f t="shared" si="5"/>
        <v>0</v>
      </c>
    </row>
    <row r="39" spans="1:19" ht="51" x14ac:dyDescent="0.25">
      <c r="A39" s="17"/>
      <c r="B39" s="19">
        <v>5003137</v>
      </c>
      <c r="C39" s="19" t="s">
        <v>1407</v>
      </c>
      <c r="D39" s="68">
        <v>3000387</v>
      </c>
      <c r="E39" s="19" t="s">
        <v>1375</v>
      </c>
      <c r="F39" s="69">
        <v>7</v>
      </c>
      <c r="G39" s="19" t="s">
        <v>1081</v>
      </c>
      <c r="H39" s="20">
        <v>17.576309999999999</v>
      </c>
      <c r="I39" s="21">
        <v>17.653644999999997</v>
      </c>
      <c r="J39" s="21">
        <f t="shared" si="1"/>
        <v>4.0700188344927355</v>
      </c>
      <c r="K39" s="21">
        <v>0.47443726449273527</v>
      </c>
      <c r="L39" s="21">
        <v>1.3973585099999997</v>
      </c>
      <c r="M39" s="21">
        <v>2.1982230600000001</v>
      </c>
      <c r="N39" s="22">
        <f t="shared" si="2"/>
        <v>2.6874748217307832E-2</v>
      </c>
      <c r="O39" s="22">
        <f t="shared" si="3"/>
        <v>0.10602885548524031</v>
      </c>
      <c r="P39" s="23">
        <f t="shared" si="4"/>
        <v>0.23054835613227387</v>
      </c>
      <c r="Q39" s="70">
        <v>54758</v>
      </c>
      <c r="R39" s="21">
        <v>0</v>
      </c>
      <c r="S39" s="23">
        <f t="shared" si="5"/>
        <v>0</v>
      </c>
    </row>
    <row r="40" spans="1:19" ht="51" x14ac:dyDescent="0.25">
      <c r="A40" s="17"/>
      <c r="B40" s="19">
        <v>5003138</v>
      </c>
      <c r="C40" s="19" t="s">
        <v>1408</v>
      </c>
      <c r="D40" s="68">
        <v>3000387</v>
      </c>
      <c r="E40" s="19" t="s">
        <v>1375</v>
      </c>
      <c r="F40" s="69">
        <v>236</v>
      </c>
      <c r="G40" s="19" t="s">
        <v>1423</v>
      </c>
      <c r="H40" s="20">
        <v>57.185883000000025</v>
      </c>
      <c r="I40" s="21">
        <v>44.704442999999991</v>
      </c>
      <c r="J40" s="21">
        <f t="shared" si="1"/>
        <v>13.103282089999999</v>
      </c>
      <c r="K40" s="21">
        <v>0</v>
      </c>
      <c r="L40" s="21">
        <v>7.0158599999999988E-2</v>
      </c>
      <c r="M40" s="21">
        <v>13.033123489999999</v>
      </c>
      <c r="N40" s="22">
        <f t="shared" si="2"/>
        <v>0</v>
      </c>
      <c r="O40" s="22">
        <f t="shared" si="3"/>
        <v>1.5693876333500007E-3</v>
      </c>
      <c r="P40" s="23">
        <f t="shared" si="4"/>
        <v>0.29310916791872343</v>
      </c>
      <c r="Q40" s="70">
        <v>30917</v>
      </c>
      <c r="R40" s="21">
        <v>0</v>
      </c>
      <c r="S40" s="23">
        <f t="shared" si="5"/>
        <v>0</v>
      </c>
    </row>
    <row r="41" spans="1:19" ht="51" x14ac:dyDescent="0.25">
      <c r="A41" s="17"/>
      <c r="B41" s="19">
        <v>5003139</v>
      </c>
      <c r="C41" s="19" t="s">
        <v>1409</v>
      </c>
      <c r="D41" s="68">
        <v>3000387</v>
      </c>
      <c r="E41" s="19" t="s">
        <v>1375</v>
      </c>
      <c r="F41" s="69">
        <v>236</v>
      </c>
      <c r="G41" s="19" t="s">
        <v>1423</v>
      </c>
      <c r="H41" s="20">
        <v>28.977625000000007</v>
      </c>
      <c r="I41" s="21">
        <v>39.796494000000003</v>
      </c>
      <c r="J41" s="21">
        <f t="shared" si="1"/>
        <v>5.9247400000000006E-2</v>
      </c>
      <c r="K41" s="21">
        <v>0</v>
      </c>
      <c r="L41" s="21">
        <v>3.9447400000000001E-2</v>
      </c>
      <c r="M41" s="21">
        <v>1.9800000000000002E-2</v>
      </c>
      <c r="N41" s="22">
        <f t="shared" si="2"/>
        <v>0</v>
      </c>
      <c r="O41" s="22">
        <f t="shared" si="3"/>
        <v>9.9122802124227316E-4</v>
      </c>
      <c r="P41" s="23">
        <f t="shared" si="4"/>
        <v>1.4887592861823457E-3</v>
      </c>
      <c r="Q41" s="70">
        <v>705</v>
      </c>
      <c r="R41" s="21">
        <v>0</v>
      </c>
      <c r="S41" s="23">
        <f t="shared" si="5"/>
        <v>0</v>
      </c>
    </row>
    <row r="42" spans="1:19" ht="51" x14ac:dyDescent="0.25">
      <c r="A42" s="17"/>
      <c r="B42" s="19">
        <v>5003140</v>
      </c>
      <c r="C42" s="19" t="s">
        <v>1410</v>
      </c>
      <c r="D42" s="68">
        <v>3000387</v>
      </c>
      <c r="E42" s="19" t="s">
        <v>1375</v>
      </c>
      <c r="F42" s="69">
        <v>236</v>
      </c>
      <c r="G42" s="19" t="s">
        <v>1423</v>
      </c>
      <c r="H42" s="20">
        <v>83.359079000000023</v>
      </c>
      <c r="I42" s="21">
        <v>84.321155000000019</v>
      </c>
      <c r="J42" s="21">
        <f t="shared" si="1"/>
        <v>1.6919276800000005</v>
      </c>
      <c r="K42" s="21">
        <v>0</v>
      </c>
      <c r="L42" s="21">
        <v>0.11972590999999999</v>
      </c>
      <c r="M42" s="21">
        <v>1.5722017700000004</v>
      </c>
      <c r="N42" s="22">
        <f t="shared" si="2"/>
        <v>0</v>
      </c>
      <c r="O42" s="22">
        <f t="shared" si="3"/>
        <v>1.4198798628885E-3</v>
      </c>
      <c r="P42" s="23">
        <f t="shared" si="4"/>
        <v>2.0065281126663885E-2</v>
      </c>
      <c r="Q42" s="70">
        <v>298</v>
      </c>
      <c r="R42" s="21">
        <v>0</v>
      </c>
      <c r="S42" s="23">
        <f t="shared" si="5"/>
        <v>0</v>
      </c>
    </row>
    <row r="43" spans="1:19" ht="51" x14ac:dyDescent="0.25">
      <c r="A43" s="17"/>
      <c r="B43" s="19">
        <v>5003141</v>
      </c>
      <c r="C43" s="19" t="s">
        <v>1411</v>
      </c>
      <c r="D43" s="68">
        <v>3000387</v>
      </c>
      <c r="E43" s="19" t="s">
        <v>1375</v>
      </c>
      <c r="F43" s="69">
        <v>236</v>
      </c>
      <c r="G43" s="19" t="s">
        <v>1423</v>
      </c>
      <c r="H43" s="20">
        <v>3.5021640000000001</v>
      </c>
      <c r="I43" s="21">
        <v>2.9198520000000001</v>
      </c>
      <c r="J43" s="21">
        <f t="shared" si="1"/>
        <v>0.42449718961850347</v>
      </c>
      <c r="K43" s="21">
        <v>3.5373699618503451E-2</v>
      </c>
      <c r="L43" s="21">
        <v>0.30260224000000002</v>
      </c>
      <c r="M43" s="21">
        <v>8.6521249999999994E-2</v>
      </c>
      <c r="N43" s="22">
        <f t="shared" si="2"/>
        <v>1.2114894733878103E-2</v>
      </c>
      <c r="O43" s="22">
        <f t="shared" si="3"/>
        <v>0.11575105163498131</v>
      </c>
      <c r="P43" s="23">
        <f t="shared" si="4"/>
        <v>0.14538311860275913</v>
      </c>
      <c r="Q43" s="70">
        <v>0</v>
      </c>
      <c r="R43" s="21">
        <v>0</v>
      </c>
      <c r="S43" s="23">
        <f t="shared" si="5"/>
        <v>0</v>
      </c>
    </row>
    <row r="44" spans="1:19" ht="51" x14ac:dyDescent="0.25">
      <c r="A44" s="17"/>
      <c r="B44" s="19">
        <v>5003142</v>
      </c>
      <c r="C44" s="19" t="s">
        <v>1412</v>
      </c>
      <c r="D44" s="68">
        <v>3000387</v>
      </c>
      <c r="E44" s="19" t="s">
        <v>1375</v>
      </c>
      <c r="F44" s="69">
        <v>236</v>
      </c>
      <c r="G44" s="19" t="s">
        <v>1423</v>
      </c>
      <c r="H44" s="20">
        <v>3.9612889999999998</v>
      </c>
      <c r="I44" s="21">
        <v>5.6826160000000003</v>
      </c>
      <c r="J44" s="21">
        <f t="shared" si="1"/>
        <v>0.96790539506011186</v>
      </c>
      <c r="K44" s="21">
        <v>0.20082201506011188</v>
      </c>
      <c r="L44" s="21">
        <v>0.21086109</v>
      </c>
      <c r="M44" s="21">
        <v>0.55622229000000001</v>
      </c>
      <c r="N44" s="22">
        <f t="shared" si="2"/>
        <v>3.5339712389524804E-2</v>
      </c>
      <c r="O44" s="22">
        <f t="shared" si="3"/>
        <v>7.2446053905474497E-2</v>
      </c>
      <c r="P44" s="23">
        <f t="shared" si="4"/>
        <v>0.17032743283377089</v>
      </c>
      <c r="Q44" s="70">
        <v>0</v>
      </c>
      <c r="R44" s="21">
        <v>0</v>
      </c>
      <c r="S44" s="23">
        <f t="shared" si="5"/>
        <v>0</v>
      </c>
    </row>
    <row r="45" spans="1:19" ht="51" x14ac:dyDescent="0.25">
      <c r="A45" s="17"/>
      <c r="B45" s="19">
        <v>5003143</v>
      </c>
      <c r="C45" s="19" t="s">
        <v>1413</v>
      </c>
      <c r="D45" s="68">
        <v>3000387</v>
      </c>
      <c r="E45" s="19" t="s">
        <v>1375</v>
      </c>
      <c r="F45" s="69">
        <v>236</v>
      </c>
      <c r="G45" s="19" t="s">
        <v>1423</v>
      </c>
      <c r="H45" s="20">
        <v>64.86436599999999</v>
      </c>
      <c r="I45" s="21">
        <v>9.9180399999999995</v>
      </c>
      <c r="J45" s="21">
        <f t="shared" si="1"/>
        <v>0.84203475098657599</v>
      </c>
      <c r="K45" s="21">
        <v>7.995925098657608E-2</v>
      </c>
      <c r="L45" s="21">
        <v>0.27201855000000003</v>
      </c>
      <c r="M45" s="21">
        <v>0.49005694999999994</v>
      </c>
      <c r="N45" s="22">
        <f t="shared" si="2"/>
        <v>8.0620012609927041E-3</v>
      </c>
      <c r="O45" s="22">
        <f t="shared" si="3"/>
        <v>3.548864503335096E-2</v>
      </c>
      <c r="P45" s="23">
        <f t="shared" si="4"/>
        <v>8.4899309842123655E-2</v>
      </c>
      <c r="Q45" s="70">
        <v>0</v>
      </c>
      <c r="R45" s="21">
        <v>0</v>
      </c>
      <c r="S45" s="23">
        <f t="shared" si="5"/>
        <v>0</v>
      </c>
    </row>
    <row r="46" spans="1:19" ht="25.5" x14ac:dyDescent="0.25">
      <c r="A46" s="17"/>
      <c r="B46" s="19">
        <v>5003144</v>
      </c>
      <c r="C46" s="19" t="s">
        <v>1414</v>
      </c>
      <c r="D46" s="68">
        <v>3000386</v>
      </c>
      <c r="E46" s="19" t="s">
        <v>1374</v>
      </c>
      <c r="F46" s="69">
        <v>540</v>
      </c>
      <c r="G46" s="19" t="s">
        <v>1425</v>
      </c>
      <c r="H46" s="20">
        <v>6.5815400000000004</v>
      </c>
      <c r="I46" s="21">
        <v>6.5815399999999995</v>
      </c>
      <c r="J46" s="21">
        <f t="shared" si="1"/>
        <v>0.65519406462494145</v>
      </c>
      <c r="K46" s="21">
        <v>0.18938246462494135</v>
      </c>
      <c r="L46" s="21">
        <v>0.20767958000000003</v>
      </c>
      <c r="M46" s="21">
        <v>0.25813202000000002</v>
      </c>
      <c r="N46" s="22">
        <f t="shared" si="2"/>
        <v>2.8774795051757091E-2</v>
      </c>
      <c r="O46" s="22">
        <f t="shared" si="3"/>
        <v>6.0329656072126189E-2</v>
      </c>
      <c r="P46" s="23">
        <f t="shared" si="4"/>
        <v>9.9550267053750571E-2</v>
      </c>
      <c r="Q46" s="70">
        <v>0</v>
      </c>
      <c r="R46" s="21">
        <v>0</v>
      </c>
      <c r="S46" s="23">
        <f t="shared" si="5"/>
        <v>0</v>
      </c>
    </row>
    <row r="47" spans="1:19" ht="38.25" x14ac:dyDescent="0.25">
      <c r="A47" s="17"/>
      <c r="B47" s="19">
        <v>5003145</v>
      </c>
      <c r="C47" s="19" t="s">
        <v>1415</v>
      </c>
      <c r="D47" s="68">
        <v>3000388</v>
      </c>
      <c r="E47" s="19" t="s">
        <v>1376</v>
      </c>
      <c r="F47" s="69">
        <v>60</v>
      </c>
      <c r="G47" s="19" t="s">
        <v>309</v>
      </c>
      <c r="H47" s="20">
        <v>2.5866279999999997</v>
      </c>
      <c r="I47" s="21">
        <v>2.5866280000000001</v>
      </c>
      <c r="J47" s="21">
        <f t="shared" si="1"/>
        <v>0.43778799916504701</v>
      </c>
      <c r="K47" s="21">
        <v>2.951974916504696E-2</v>
      </c>
      <c r="L47" s="21">
        <v>0.23367475000000004</v>
      </c>
      <c r="M47" s="21">
        <v>0.17459350000000001</v>
      </c>
      <c r="N47" s="22">
        <f t="shared" si="2"/>
        <v>1.1412444760146011E-2</v>
      </c>
      <c r="O47" s="22">
        <f t="shared" si="3"/>
        <v>0.10175197174276586</v>
      </c>
      <c r="P47" s="23">
        <f t="shared" si="4"/>
        <v>0.16925046785430567</v>
      </c>
      <c r="Q47" s="70">
        <v>0</v>
      </c>
      <c r="R47" s="21">
        <v>0</v>
      </c>
      <c r="S47" s="23">
        <f t="shared" si="5"/>
        <v>0</v>
      </c>
    </row>
    <row r="48" spans="1:19" ht="38.25" x14ac:dyDescent="0.25">
      <c r="A48" s="17"/>
      <c r="B48" s="19">
        <v>5003146</v>
      </c>
      <c r="C48" s="19" t="s">
        <v>1416</v>
      </c>
      <c r="D48" s="68">
        <v>3000388</v>
      </c>
      <c r="E48" s="19" t="s">
        <v>1376</v>
      </c>
      <c r="F48" s="69">
        <v>60</v>
      </c>
      <c r="G48" s="19" t="s">
        <v>309</v>
      </c>
      <c r="H48" s="20">
        <v>1.5619080000000001</v>
      </c>
      <c r="I48" s="21">
        <v>1.5619080000000001</v>
      </c>
      <c r="J48" s="21">
        <f t="shared" si="1"/>
        <v>9.226665050615146E-2</v>
      </c>
      <c r="K48" s="21">
        <v>3.2019750506151468E-2</v>
      </c>
      <c r="L48" s="21">
        <v>3.201975E-2</v>
      </c>
      <c r="M48" s="21">
        <v>2.8227149999999999E-2</v>
      </c>
      <c r="N48" s="22">
        <f t="shared" si="2"/>
        <v>2.0500407518337486E-2</v>
      </c>
      <c r="O48" s="22">
        <f t="shared" si="3"/>
        <v>4.1000814712615255E-2</v>
      </c>
      <c r="P48" s="23">
        <f t="shared" si="4"/>
        <v>5.9073037916542753E-2</v>
      </c>
      <c r="Q48" s="70">
        <v>0</v>
      </c>
      <c r="R48" s="21">
        <v>0</v>
      </c>
      <c r="S48" s="23">
        <f t="shared" si="5"/>
        <v>0</v>
      </c>
    </row>
    <row r="49" spans="1:19" ht="38.25" x14ac:dyDescent="0.25">
      <c r="A49" s="17"/>
      <c r="B49" s="19">
        <v>5004408</v>
      </c>
      <c r="C49" s="19" t="s">
        <v>1417</v>
      </c>
      <c r="D49" s="68">
        <v>3000001</v>
      </c>
      <c r="E49" s="19" t="s">
        <v>275</v>
      </c>
      <c r="F49" s="69">
        <v>236</v>
      </c>
      <c r="G49" s="19" t="s">
        <v>1423</v>
      </c>
      <c r="H49" s="20">
        <v>93.372890999999996</v>
      </c>
      <c r="I49" s="21">
        <v>94.639381999999998</v>
      </c>
      <c r="J49" s="21">
        <f t="shared" si="1"/>
        <v>0.5691735165059566</v>
      </c>
      <c r="K49" s="21">
        <v>0.57477351650595665</v>
      </c>
      <c r="L49" s="21">
        <v>-5.5999999999999999E-3</v>
      </c>
      <c r="M49" s="21">
        <v>0</v>
      </c>
      <c r="N49" s="22">
        <f t="shared" si="2"/>
        <v>6.0733016674385789E-3</v>
      </c>
      <c r="O49" s="22">
        <f t="shared" si="3"/>
        <v>6.014129683411887E-3</v>
      </c>
      <c r="P49" s="23">
        <f t="shared" si="4"/>
        <v>6.014129683411887E-3</v>
      </c>
      <c r="Q49" s="70">
        <v>0</v>
      </c>
      <c r="R49" s="21">
        <v>0</v>
      </c>
      <c r="S49" s="23">
        <f t="shared" si="5"/>
        <v>0</v>
      </c>
    </row>
    <row r="50" spans="1:19" ht="38.25" x14ac:dyDescent="0.25">
      <c r="A50" s="17"/>
      <c r="B50" s="19">
        <v>5004409</v>
      </c>
      <c r="C50" s="19" t="s">
        <v>1418</v>
      </c>
      <c r="D50" s="68">
        <v>3000385</v>
      </c>
      <c r="E50" s="19" t="s">
        <v>1373</v>
      </c>
      <c r="F50" s="69">
        <v>237</v>
      </c>
      <c r="G50" s="19" t="s">
        <v>1426</v>
      </c>
      <c r="H50" s="20">
        <v>73.939575999999988</v>
      </c>
      <c r="I50" s="21">
        <v>74.186835000000002</v>
      </c>
      <c r="J50" s="21">
        <f t="shared" si="1"/>
        <v>15.61266303160966</v>
      </c>
      <c r="K50" s="21">
        <v>0.21329695160966367</v>
      </c>
      <c r="L50" s="21">
        <v>10.623268839999998</v>
      </c>
      <c r="M50" s="21">
        <v>4.7760972399999986</v>
      </c>
      <c r="N50" s="22">
        <f t="shared" si="2"/>
        <v>2.8751321121822174E-3</v>
      </c>
      <c r="O50" s="22">
        <f t="shared" si="3"/>
        <v>0.14607127789734745</v>
      </c>
      <c r="P50" s="23">
        <f t="shared" si="4"/>
        <v>0.21045058778433748</v>
      </c>
      <c r="Q50" s="70">
        <v>0</v>
      </c>
      <c r="R50" s="21">
        <v>0</v>
      </c>
      <c r="S50" s="23">
        <f t="shared" si="5"/>
        <v>0</v>
      </c>
    </row>
    <row r="51" spans="1:19" ht="25.5" x14ac:dyDescent="0.25">
      <c r="A51" s="17"/>
      <c r="B51" s="19">
        <v>5004410</v>
      </c>
      <c r="C51" s="19" t="s">
        <v>1419</v>
      </c>
      <c r="D51" s="68">
        <v>3000386</v>
      </c>
      <c r="E51" s="19" t="s">
        <v>1374</v>
      </c>
      <c r="F51" s="69">
        <v>200</v>
      </c>
      <c r="G51" s="19" t="s">
        <v>1424</v>
      </c>
      <c r="H51" s="20">
        <v>3.0771099999999993</v>
      </c>
      <c r="I51" s="21">
        <v>26.242168000000003</v>
      </c>
      <c r="J51" s="21">
        <f t="shared" si="1"/>
        <v>22.295336080378426</v>
      </c>
      <c r="K51" s="21">
        <v>8.1039503784268163E-3</v>
      </c>
      <c r="L51" s="21">
        <v>10.585175079999999</v>
      </c>
      <c r="M51" s="21">
        <v>11.702057049999999</v>
      </c>
      <c r="N51" s="22">
        <f t="shared" si="2"/>
        <v>3.0881405752858587E-4</v>
      </c>
      <c r="O51" s="22">
        <f t="shared" si="3"/>
        <v>0.40367392779355826</v>
      </c>
      <c r="P51" s="23">
        <f t="shared" si="4"/>
        <v>0.84959962455763649</v>
      </c>
      <c r="Q51" s="70">
        <v>0</v>
      </c>
      <c r="R51" s="21">
        <v>0</v>
      </c>
      <c r="S51" s="23">
        <f t="shared" si="5"/>
        <v>0</v>
      </c>
    </row>
    <row r="52" spans="1:19" ht="25.5" x14ac:dyDescent="0.25">
      <c r="A52" s="17"/>
      <c r="B52" s="19">
        <v>5004950</v>
      </c>
      <c r="C52" s="19" t="s">
        <v>1420</v>
      </c>
      <c r="D52" s="68">
        <v>3000386</v>
      </c>
      <c r="E52" s="19" t="s">
        <v>1374</v>
      </c>
      <c r="F52" s="69">
        <v>236</v>
      </c>
      <c r="G52" s="19" t="s">
        <v>1423</v>
      </c>
      <c r="H52" s="20">
        <v>6.9932059999999998</v>
      </c>
      <c r="I52" s="21">
        <v>6.9932060000000016</v>
      </c>
      <c r="J52" s="21">
        <f t="shared" si="1"/>
        <v>0.77398832588650457</v>
      </c>
      <c r="K52" s="21">
        <v>0.22586174588650465</v>
      </c>
      <c r="L52" s="21">
        <v>0.16245593999999999</v>
      </c>
      <c r="M52" s="21">
        <v>0.38567064000000001</v>
      </c>
      <c r="N52" s="22">
        <f t="shared" si="2"/>
        <v>3.2297310544906671E-2</v>
      </c>
      <c r="O52" s="22">
        <f t="shared" si="3"/>
        <v>5.5527848870246997E-2</v>
      </c>
      <c r="P52" s="23">
        <f t="shared" si="4"/>
        <v>0.11067718095055464</v>
      </c>
      <c r="Q52" s="70">
        <v>0</v>
      </c>
      <c r="R52" s="21">
        <v>0</v>
      </c>
      <c r="S52" s="23">
        <f t="shared" si="5"/>
        <v>0</v>
      </c>
    </row>
    <row r="53" spans="1:19" ht="38.25" x14ac:dyDescent="0.25">
      <c r="A53" s="17"/>
      <c r="B53" s="19">
        <v>5005547</v>
      </c>
      <c r="C53" s="19" t="s">
        <v>1421</v>
      </c>
      <c r="D53" s="68">
        <v>3000386</v>
      </c>
      <c r="E53" s="19" t="s">
        <v>1374</v>
      </c>
      <c r="F53" s="69">
        <v>236</v>
      </c>
      <c r="G53" s="19" t="s">
        <v>1423</v>
      </c>
      <c r="H53" s="20">
        <v>0</v>
      </c>
      <c r="I53" s="21">
        <v>168.43031899999997</v>
      </c>
      <c r="J53" s="21">
        <f t="shared" si="1"/>
        <v>9.8657969208149723</v>
      </c>
      <c r="K53" s="21">
        <v>1.7413099408149719</v>
      </c>
      <c r="L53" s="21">
        <v>2.8312628799999997</v>
      </c>
      <c r="M53" s="21">
        <v>5.2932241000000015</v>
      </c>
      <c r="N53" s="22">
        <f t="shared" si="2"/>
        <v>1.0338458961269155E-2</v>
      </c>
      <c r="O53" s="22">
        <f t="shared" si="3"/>
        <v>2.7148157457416989E-2</v>
      </c>
      <c r="P53" s="23">
        <f t="shared" si="4"/>
        <v>5.8574946478697661E-2</v>
      </c>
      <c r="Q53" s="70">
        <v>345885.5</v>
      </c>
      <c r="R53" s="21">
        <v>0</v>
      </c>
      <c r="S53" s="23">
        <f t="shared" si="5"/>
        <v>0</v>
      </c>
    </row>
    <row r="54" spans="1:19" ht="15.75" thickBot="1" x14ac:dyDescent="0.3">
      <c r="A54" s="41" t="s">
        <v>293</v>
      </c>
      <c r="B54" s="43"/>
      <c r="C54" s="43"/>
      <c r="D54" s="65"/>
      <c r="E54" s="43"/>
      <c r="F54" s="66"/>
      <c r="G54" s="43"/>
      <c r="H54" s="44">
        <f ca="1">OFFSET(H54,-MATCH("PROYECTOS",$A$8:$A$54,0)-1,0)-(OFFSET(H54,-MATCH("PROYECTOS",$A$8:$A$54,0),0))</f>
        <v>1107.687735999998</v>
      </c>
      <c r="I54" s="44">
        <f t="shared" ref="I54:J54" ca="1" si="6">OFFSET(I54,-MATCH("PROYECTOS",$A$8:$A$54,0)-1,0)-(OFFSET(I54,-MATCH("PROYECTOS",$A$8:$A$54,0),0))</f>
        <v>1603.1117069999982</v>
      </c>
      <c r="J54" s="44">
        <f t="shared" ca="1" si="6"/>
        <v>191.08719838043316</v>
      </c>
      <c r="K54" s="45">
        <f>K6-K7</f>
        <v>6.0152841404342325</v>
      </c>
      <c r="L54" s="45">
        <f t="shared" ref="L54:M54" si="7">L6-L7</f>
        <v>48.749958359999368</v>
      </c>
      <c r="M54" s="45">
        <f t="shared" si="7"/>
        <v>136.3219558799999</v>
      </c>
      <c r="N54" s="46">
        <f t="shared" ca="1" si="2"/>
        <v>3.752255138658431E-3</v>
      </c>
      <c r="O54" s="46">
        <f t="shared" ca="1" si="3"/>
        <v>3.4161838043662705E-2</v>
      </c>
      <c r="P54" s="47">
        <f t="shared" ca="1" si="4"/>
        <v>0.11919768132566805</v>
      </c>
      <c r="Q54" s="67"/>
      <c r="R54" s="45"/>
      <c r="S54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"/>
  <sheetViews>
    <sheetView topLeftCell="A13" workbookViewId="0">
      <selection activeCell="A34" sqref="A34:L34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91</v>
      </c>
      <c r="B1" s="50" t="s">
        <v>56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1429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669.03050599999995</v>
      </c>
      <c r="E6" s="14">
        <v>900.47110900000007</v>
      </c>
      <c r="F6" s="14">
        <v>57.78684583711842</v>
      </c>
      <c r="G6" s="14">
        <v>3.6175163071184215</v>
      </c>
      <c r="H6" s="14">
        <v>21.146243819999999</v>
      </c>
      <c r="I6" s="14">
        <v>33.023085710000011</v>
      </c>
      <c r="J6" s="15">
        <v>4.0173596586966362E-3</v>
      </c>
      <c r="K6" s="15">
        <v>2.7500893565168695E-2</v>
      </c>
      <c r="L6" s="16">
        <v>6.417401431267733E-2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357.13514500000002</v>
      </c>
      <c r="E7" s="38">
        <f ca="1">SUM(E8:OFFSET(E6,MATCH("GOBIERNOS REGIONALES",$A$8:$A$50,0),0))</f>
        <v>268.84170599999976</v>
      </c>
      <c r="F7" s="38">
        <f ca="1">SUM(F8:OFFSET(F6,MATCH("GOBIERNOS REGIONALES",$A$8:$A$50,0),0))</f>
        <v>6.1947095197374189</v>
      </c>
      <c r="G7" s="38">
        <f ca="1">SUM(G8:OFFSET(G6,MATCH("GOBIERNOS REGIONALES",$A$8:$A$50,0),0))</f>
        <v>1.0361176297374186</v>
      </c>
      <c r="H7" s="38">
        <f ca="1">SUM(H8:OFFSET(H6,MATCH("GOBIERNOS REGIONALES",$A$8:$A$50,0),0))</f>
        <v>2.3938949700000007</v>
      </c>
      <c r="I7" s="38">
        <f ca="1">SUM(I8:OFFSET(I6,MATCH("GOBIERNOS REGIONALES",$A$8:$A$50,0),0))</f>
        <v>2.7646969199999996</v>
      </c>
      <c r="J7" s="39">
        <f ca="1">IFERROR(G7/E7,0)</f>
        <v>3.8540063041313222E-3</v>
      </c>
      <c r="K7" s="39">
        <f ca="1">IFERROR(SUM(G7,H7)/E7,0)</f>
        <v>1.2758483982159459E-2</v>
      </c>
      <c r="L7" s="40">
        <f ca="1">IFERROR(SUM(G7,H7,I7)/E7,0)</f>
        <v>2.3042219199938509E-2</v>
      </c>
      <c r="M7" s="4"/>
    </row>
    <row r="8" spans="1:13" x14ac:dyDescent="0.25">
      <c r="A8" s="17"/>
      <c r="B8" s="18">
        <v>10</v>
      </c>
      <c r="C8" s="19" t="s">
        <v>110</v>
      </c>
      <c r="D8" s="20">
        <v>357.13514500000002</v>
      </c>
      <c r="E8" s="21">
        <v>268.84170599999976</v>
      </c>
      <c r="F8" s="21">
        <f t="shared" ref="F8:F35" si="0">SUM(G8,H8,I8)</f>
        <v>6.1947095197374189</v>
      </c>
      <c r="G8" s="21">
        <v>1.0361176297374186</v>
      </c>
      <c r="H8" s="21">
        <v>2.3938949700000007</v>
      </c>
      <c r="I8" s="21">
        <v>2.7646969199999996</v>
      </c>
      <c r="J8" s="22">
        <f t="shared" ref="J8:J35" si="1">IFERROR(G8/E8,0)</f>
        <v>3.8540063041313222E-3</v>
      </c>
      <c r="K8" s="22">
        <f t="shared" ref="K8:K35" si="2">IFERROR(SUM(G8,H8)/E8,0)</f>
        <v>1.2758483982159459E-2</v>
      </c>
      <c r="L8" s="23">
        <f t="shared" ref="L8:L35" si="3">IFERROR(SUM(G8,H8,I8)/E8,0)</f>
        <v>2.3042219199938509E-2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259.77719500000001</v>
      </c>
      <c r="E9" s="38">
        <f ca="1">SUM(E10:OFFSET(E8,(MATCH("GOBIERNOS LOCALES",$A$8:$A$50,0)-MATCH("GOBIERNOS REGIONALES",$A$8:$A$50,0)),0))</f>
        <v>568.51393600000006</v>
      </c>
      <c r="F9" s="38">
        <f ca="1">SUM(F10:OFFSET(F8,(MATCH("GOBIERNOS LOCALES",$A$8:$A$50,0)-MATCH("GOBIERNOS REGIONALES",$A$8:$A$50,0)),0))</f>
        <v>46.011583275814225</v>
      </c>
      <c r="G9" s="38">
        <f ca="1">SUM(G10:OFFSET(G8,(MATCH("GOBIERNOS LOCALES",$A$8:$A$50,0)-MATCH("GOBIERNOS REGIONALES",$A$8:$A$50,0)),0))</f>
        <v>2.4327263658142328</v>
      </c>
      <c r="H9" s="38">
        <f ca="1">SUM(H10:OFFSET(H8,(MATCH("GOBIERNOS LOCALES",$A$8:$A$50,0)-MATCH("GOBIERNOS REGIONALES",$A$8:$A$50,0)),0))</f>
        <v>16.994190200000002</v>
      </c>
      <c r="I9" s="38">
        <f ca="1">SUM(I10:OFFSET(I8,(MATCH("GOBIERNOS LOCALES",$A$8:$A$50,0)-MATCH("GOBIERNOS REGIONALES",$A$8:$A$50,0)),0))</f>
        <v>26.584666709999997</v>
      </c>
      <c r="J9" s="39">
        <f t="shared" ca="1" si="1"/>
        <v>4.2790971544701632E-3</v>
      </c>
      <c r="K9" s="39">
        <f t="shared" ca="1" si="2"/>
        <v>3.4171399038165767E-2</v>
      </c>
      <c r="L9" s="40">
        <f t="shared" ca="1" si="3"/>
        <v>8.0933078966448108E-2</v>
      </c>
      <c r="M9" s="4"/>
    </row>
    <row r="10" spans="1:13" x14ac:dyDescent="0.25">
      <c r="A10" s="17"/>
      <c r="B10" s="18">
        <v>440</v>
      </c>
      <c r="C10" s="19" t="s">
        <v>206</v>
      </c>
      <c r="D10" s="20">
        <v>13.292252</v>
      </c>
      <c r="E10" s="21">
        <v>31.001674000000001</v>
      </c>
      <c r="F10" s="21">
        <f t="shared" si="0"/>
        <v>3.7948476288041664</v>
      </c>
      <c r="G10" s="21">
        <v>0.19428399880416691</v>
      </c>
      <c r="H10" s="21">
        <v>8.4494220000000009E-2</v>
      </c>
      <c r="I10" s="21">
        <v>3.5160694099999996</v>
      </c>
      <c r="J10" s="22">
        <f t="shared" si="1"/>
        <v>6.2668873559591299E-3</v>
      </c>
      <c r="K10" s="22">
        <f t="shared" si="2"/>
        <v>8.992360180426609E-3</v>
      </c>
      <c r="L10" s="23">
        <f t="shared" si="3"/>
        <v>0.12240782961604481</v>
      </c>
      <c r="M10" s="4"/>
    </row>
    <row r="11" spans="1:13" x14ac:dyDescent="0.25">
      <c r="A11" s="17"/>
      <c r="B11" s="18">
        <v>441</v>
      </c>
      <c r="C11" s="19" t="s">
        <v>207</v>
      </c>
      <c r="D11" s="20">
        <v>4.3484050000000005</v>
      </c>
      <c r="E11" s="21">
        <v>23.947220000000002</v>
      </c>
      <c r="F11" s="21">
        <f t="shared" si="0"/>
        <v>1.0555309600487564</v>
      </c>
      <c r="G11" s="21">
        <v>1.6270000487565994E-3</v>
      </c>
      <c r="H11" s="21">
        <v>1.5733E-2</v>
      </c>
      <c r="I11" s="21">
        <v>1.0381709599999998</v>
      </c>
      <c r="J11" s="22">
        <f t="shared" si="1"/>
        <v>6.7941082462039413E-5</v>
      </c>
      <c r="K11" s="22">
        <f t="shared" si="2"/>
        <v>7.2492757191676524E-4</v>
      </c>
      <c r="L11" s="23">
        <f t="shared" si="3"/>
        <v>4.4077390195970817E-2</v>
      </c>
      <c r="M11" s="4"/>
    </row>
    <row r="12" spans="1:13" x14ac:dyDescent="0.25">
      <c r="A12" s="17"/>
      <c r="B12" s="18">
        <v>442</v>
      </c>
      <c r="C12" s="19" t="s">
        <v>208</v>
      </c>
      <c r="D12" s="20">
        <v>0.81610899999999986</v>
      </c>
      <c r="E12" s="21">
        <v>1.9885819999999998</v>
      </c>
      <c r="F12" s="21">
        <f t="shared" si="0"/>
        <v>6.0341150488013029E-2</v>
      </c>
      <c r="G12" s="21">
        <v>1.1500000488013029E-2</v>
      </c>
      <c r="H12" s="21">
        <v>2.0294700000000002E-2</v>
      </c>
      <c r="I12" s="21">
        <v>2.8546450000000001E-2</v>
      </c>
      <c r="J12" s="22">
        <f t="shared" si="1"/>
        <v>5.7830154793782852E-3</v>
      </c>
      <c r="K12" s="22">
        <f t="shared" si="2"/>
        <v>1.598862932884489E-2</v>
      </c>
      <c r="L12" s="23">
        <f t="shared" si="3"/>
        <v>3.0343808044130456E-2</v>
      </c>
      <c r="M12" s="4"/>
    </row>
    <row r="13" spans="1:13" x14ac:dyDescent="0.25">
      <c r="A13" s="17"/>
      <c r="B13" s="18">
        <v>443</v>
      </c>
      <c r="C13" s="19" t="s">
        <v>209</v>
      </c>
      <c r="D13" s="20">
        <v>1.1125239999999998</v>
      </c>
      <c r="E13" s="21">
        <v>32.325141000000016</v>
      </c>
      <c r="F13" s="21">
        <f t="shared" si="0"/>
        <v>2.822948850139225</v>
      </c>
      <c r="G13" s="21">
        <v>5.7639501392259263E-3</v>
      </c>
      <c r="H13" s="21">
        <v>0.21755559999999999</v>
      </c>
      <c r="I13" s="21">
        <v>2.5996292999999993</v>
      </c>
      <c r="J13" s="22">
        <f t="shared" si="1"/>
        <v>1.7831167818342766E-4</v>
      </c>
      <c r="K13" s="22">
        <f t="shared" si="2"/>
        <v>6.908540635266705E-3</v>
      </c>
      <c r="L13" s="23">
        <f t="shared" si="3"/>
        <v>8.7329823252409747E-2</v>
      </c>
      <c r="M13" s="4"/>
    </row>
    <row r="14" spans="1:13" x14ac:dyDescent="0.25">
      <c r="A14" s="17"/>
      <c r="B14" s="18">
        <v>444</v>
      </c>
      <c r="C14" s="19" t="s">
        <v>210</v>
      </c>
      <c r="D14" s="20">
        <v>1.6558280000000001</v>
      </c>
      <c r="E14" s="21">
        <v>47.894013000000022</v>
      </c>
      <c r="F14" s="21">
        <f t="shared" si="0"/>
        <v>1.6206829403194418</v>
      </c>
      <c r="G14" s="21">
        <v>1.0811850319441874E-2</v>
      </c>
      <c r="H14" s="21">
        <v>0.95218978999999992</v>
      </c>
      <c r="I14" s="21">
        <v>0.65768130000000002</v>
      </c>
      <c r="J14" s="22">
        <f t="shared" si="1"/>
        <v>2.2574534147810644E-4</v>
      </c>
      <c r="K14" s="22">
        <f t="shared" si="2"/>
        <v>2.0106931534833828E-2</v>
      </c>
      <c r="L14" s="23">
        <f t="shared" si="3"/>
        <v>3.383894643197765E-2</v>
      </c>
      <c r="M14" s="4"/>
    </row>
    <row r="15" spans="1:13" x14ac:dyDescent="0.25">
      <c r="A15" s="17"/>
      <c r="B15" s="18">
        <v>445</v>
      </c>
      <c r="C15" s="19" t="s">
        <v>211</v>
      </c>
      <c r="D15" s="20">
        <v>1.6744669999999997</v>
      </c>
      <c r="E15" s="21">
        <v>21.609362000000008</v>
      </c>
      <c r="F15" s="21">
        <f t="shared" si="0"/>
        <v>0.68430236019068735</v>
      </c>
      <c r="G15" s="21">
        <v>4.1740001906873658E-3</v>
      </c>
      <c r="H15" s="21">
        <v>3.9316000000000004E-2</v>
      </c>
      <c r="I15" s="21">
        <v>0.64081235999999997</v>
      </c>
      <c r="J15" s="22">
        <f t="shared" si="1"/>
        <v>1.9315703030415077E-4</v>
      </c>
      <c r="K15" s="22">
        <f t="shared" si="2"/>
        <v>2.0125536418283589E-3</v>
      </c>
      <c r="L15" s="23">
        <f t="shared" si="3"/>
        <v>3.1666939551046769E-2</v>
      </c>
      <c r="M15" s="4"/>
    </row>
    <row r="16" spans="1:13" x14ac:dyDescent="0.25">
      <c r="A16" s="17"/>
      <c r="B16" s="18">
        <v>446</v>
      </c>
      <c r="C16" s="19" t="s">
        <v>212</v>
      </c>
      <c r="D16" s="20">
        <v>14.245693000000003</v>
      </c>
      <c r="E16" s="21">
        <v>48.474343999999995</v>
      </c>
      <c r="F16" s="21">
        <f t="shared" si="0"/>
        <v>0.98279072999999995</v>
      </c>
      <c r="G16" s="21">
        <v>0</v>
      </c>
      <c r="H16" s="21">
        <v>0.22565236</v>
      </c>
      <c r="I16" s="21">
        <v>0.75713836999999995</v>
      </c>
      <c r="J16" s="22">
        <f t="shared" si="1"/>
        <v>0</v>
      </c>
      <c r="K16" s="22">
        <f t="shared" si="2"/>
        <v>4.6550884731931599E-3</v>
      </c>
      <c r="L16" s="23">
        <f t="shared" si="3"/>
        <v>2.0274451367511027E-2</v>
      </c>
      <c r="M16" s="4"/>
    </row>
    <row r="17" spans="1:13" x14ac:dyDescent="0.25">
      <c r="A17" s="17"/>
      <c r="B17" s="18">
        <v>447</v>
      </c>
      <c r="C17" s="19" t="s">
        <v>213</v>
      </c>
      <c r="D17" s="20">
        <v>43.055362000000002</v>
      </c>
      <c r="E17" s="21">
        <v>50.847578000000006</v>
      </c>
      <c r="F17" s="21">
        <f t="shared" si="0"/>
        <v>8.6125555404013987</v>
      </c>
      <c r="G17" s="21">
        <v>1.131185040139826E-2</v>
      </c>
      <c r="H17" s="21">
        <v>7.1724297000000004</v>
      </c>
      <c r="I17" s="21">
        <v>1.4288139899999996</v>
      </c>
      <c r="J17" s="22">
        <f t="shared" si="1"/>
        <v>2.2246586457664235E-4</v>
      </c>
      <c r="K17" s="22">
        <f t="shared" si="2"/>
        <v>0.14127991603457293</v>
      </c>
      <c r="L17" s="23">
        <f t="shared" si="3"/>
        <v>0.16937985798264368</v>
      </c>
      <c r="M17" s="4"/>
    </row>
    <row r="18" spans="1:13" x14ac:dyDescent="0.25">
      <c r="A18" s="17"/>
      <c r="B18" s="18">
        <v>448</v>
      </c>
      <c r="C18" s="19" t="s">
        <v>214</v>
      </c>
      <c r="D18" s="20">
        <v>18.054775000000003</v>
      </c>
      <c r="E18" s="21">
        <v>34.320921999999996</v>
      </c>
      <c r="F18" s="21">
        <f t="shared" si="0"/>
        <v>9.710783399871012</v>
      </c>
      <c r="G18" s="21">
        <v>8.4560298710130155E-3</v>
      </c>
      <c r="H18" s="21">
        <v>3.19807774</v>
      </c>
      <c r="I18" s="21">
        <v>6.5042496299999986</v>
      </c>
      <c r="J18" s="22">
        <f t="shared" si="1"/>
        <v>2.4638119777239714E-4</v>
      </c>
      <c r="K18" s="22">
        <f t="shared" si="2"/>
        <v>9.3427961226420816E-2</v>
      </c>
      <c r="L18" s="23">
        <f t="shared" si="3"/>
        <v>0.28294063311792772</v>
      </c>
      <c r="M18" s="4"/>
    </row>
    <row r="19" spans="1:13" x14ac:dyDescent="0.25">
      <c r="A19" s="17"/>
      <c r="B19" s="18">
        <v>449</v>
      </c>
      <c r="C19" s="19" t="s">
        <v>215</v>
      </c>
      <c r="D19" s="20">
        <v>4.3590310000000008</v>
      </c>
      <c r="E19" s="21">
        <v>4.6886969999999994</v>
      </c>
      <c r="F19" s="21">
        <f t="shared" si="0"/>
        <v>3.7015000000000006E-2</v>
      </c>
      <c r="G19" s="21">
        <v>0</v>
      </c>
      <c r="H19" s="21">
        <v>2.4140000000000002E-2</v>
      </c>
      <c r="I19" s="21">
        <v>1.2875000000000001E-2</v>
      </c>
      <c r="J19" s="22">
        <f t="shared" si="1"/>
        <v>0</v>
      </c>
      <c r="K19" s="22">
        <f t="shared" si="2"/>
        <v>5.1485519324451987E-3</v>
      </c>
      <c r="L19" s="23">
        <f t="shared" si="3"/>
        <v>7.894517389372786E-3</v>
      </c>
      <c r="M19" s="4"/>
    </row>
    <row r="20" spans="1:13" x14ac:dyDescent="0.25">
      <c r="A20" s="17"/>
      <c r="B20" s="18">
        <v>450</v>
      </c>
      <c r="C20" s="19" t="s">
        <v>216</v>
      </c>
      <c r="D20" s="20">
        <v>6.7697349999999989</v>
      </c>
      <c r="E20" s="21">
        <v>33.180645000000013</v>
      </c>
      <c r="F20" s="21">
        <f t="shared" si="0"/>
        <v>2.8098964928985595</v>
      </c>
      <c r="G20" s="21">
        <v>1.9195663928985596</v>
      </c>
      <c r="H20" s="21">
        <v>3.3E-4</v>
      </c>
      <c r="I20" s="21">
        <v>0.89000009999999996</v>
      </c>
      <c r="J20" s="22">
        <f t="shared" si="1"/>
        <v>5.7851991511875638E-2</v>
      </c>
      <c r="K20" s="22">
        <f t="shared" si="2"/>
        <v>5.7861937068991842E-2</v>
      </c>
      <c r="L20" s="23">
        <f t="shared" si="3"/>
        <v>8.4684806244681457E-2</v>
      </c>
      <c r="M20" s="4"/>
    </row>
    <row r="21" spans="1:13" x14ac:dyDescent="0.25">
      <c r="A21" s="17"/>
      <c r="B21" s="18">
        <v>451</v>
      </c>
      <c r="C21" s="19" t="s">
        <v>217</v>
      </c>
      <c r="D21" s="20">
        <v>1.3713150000000003</v>
      </c>
      <c r="E21" s="21">
        <v>2.264494</v>
      </c>
      <c r="F21" s="21">
        <f t="shared" si="0"/>
        <v>3.7117800206144066E-2</v>
      </c>
      <c r="G21" s="21">
        <v>7.5080002061440609E-3</v>
      </c>
      <c r="H21" s="21">
        <v>1.5988000000000002E-2</v>
      </c>
      <c r="I21" s="21">
        <v>1.3621800000000002E-2</v>
      </c>
      <c r="J21" s="22">
        <f t="shared" si="1"/>
        <v>3.3155310661649186E-3</v>
      </c>
      <c r="K21" s="22">
        <f t="shared" si="2"/>
        <v>1.0375827980177497E-2</v>
      </c>
      <c r="L21" s="23">
        <f t="shared" si="3"/>
        <v>1.6391211549310385E-2</v>
      </c>
      <c r="M21" s="4"/>
    </row>
    <row r="22" spans="1:13" x14ac:dyDescent="0.25">
      <c r="A22" s="17"/>
      <c r="B22" s="18">
        <v>452</v>
      </c>
      <c r="C22" s="19" t="s">
        <v>218</v>
      </c>
      <c r="D22" s="20">
        <v>63.187973</v>
      </c>
      <c r="E22" s="21">
        <v>96.583855</v>
      </c>
      <c r="F22" s="21">
        <f t="shared" si="0"/>
        <v>3.4308985999568513</v>
      </c>
      <c r="G22" s="21">
        <v>1.4199999568518251E-3</v>
      </c>
      <c r="H22" s="21">
        <v>1.0161120999999997</v>
      </c>
      <c r="I22" s="21">
        <v>2.4133665</v>
      </c>
      <c r="J22" s="22">
        <f t="shared" si="1"/>
        <v>1.4702249737824454E-5</v>
      </c>
      <c r="K22" s="22">
        <f t="shared" si="2"/>
        <v>1.0535219369291603E-2</v>
      </c>
      <c r="L22" s="23">
        <f t="shared" si="3"/>
        <v>3.5522485615808681E-2</v>
      </c>
      <c r="M22" s="4"/>
    </row>
    <row r="23" spans="1:13" x14ac:dyDescent="0.25">
      <c r="A23" s="17"/>
      <c r="B23" s="18">
        <v>453</v>
      </c>
      <c r="C23" s="19" t="s">
        <v>219</v>
      </c>
      <c r="D23" s="20">
        <v>2.163748</v>
      </c>
      <c r="E23" s="21">
        <v>4.2763839999999993</v>
      </c>
      <c r="F23" s="21">
        <f t="shared" si="0"/>
        <v>0.28423354002991408</v>
      </c>
      <c r="G23" s="21">
        <v>1.1200000299140811E-3</v>
      </c>
      <c r="H23" s="21">
        <v>0.14817016999999999</v>
      </c>
      <c r="I23" s="21">
        <v>0.13494336999999998</v>
      </c>
      <c r="J23" s="22">
        <f t="shared" si="1"/>
        <v>2.6190352174034913E-4</v>
      </c>
      <c r="K23" s="22">
        <f t="shared" si="2"/>
        <v>3.4910375221194848E-2</v>
      </c>
      <c r="L23" s="23">
        <f t="shared" si="3"/>
        <v>6.6465859948478465E-2</v>
      </c>
      <c r="M23" s="4"/>
    </row>
    <row r="24" spans="1:13" x14ac:dyDescent="0.25">
      <c r="A24" s="17"/>
      <c r="B24" s="18">
        <v>454</v>
      </c>
      <c r="C24" s="19" t="s">
        <v>220</v>
      </c>
      <c r="D24" s="20">
        <v>35.724995</v>
      </c>
      <c r="E24" s="21">
        <v>49.357284999999997</v>
      </c>
      <c r="F24" s="21">
        <f t="shared" si="0"/>
        <v>2.2616774517085556</v>
      </c>
      <c r="G24" s="21">
        <v>0.17343733170855558</v>
      </c>
      <c r="H24" s="21">
        <v>0.75840788999999997</v>
      </c>
      <c r="I24" s="21">
        <v>1.3298322299999998</v>
      </c>
      <c r="J24" s="22">
        <f t="shared" si="1"/>
        <v>3.5139155589403994E-3</v>
      </c>
      <c r="K24" s="22">
        <f t="shared" si="2"/>
        <v>1.8879588326395091E-2</v>
      </c>
      <c r="L24" s="23">
        <f t="shared" si="3"/>
        <v>4.5822566044881836E-2</v>
      </c>
      <c r="M24" s="4"/>
    </row>
    <row r="25" spans="1:13" x14ac:dyDescent="0.25">
      <c r="A25" s="17"/>
      <c r="B25" s="18">
        <v>455</v>
      </c>
      <c r="C25" s="19" t="s">
        <v>221</v>
      </c>
      <c r="D25" s="20">
        <v>0.266401</v>
      </c>
      <c r="E25" s="21">
        <v>0.36651500000000004</v>
      </c>
      <c r="F25" s="21">
        <f t="shared" si="0"/>
        <v>5.4442200041143501E-2</v>
      </c>
      <c r="G25" s="21">
        <v>8.740000041143503E-3</v>
      </c>
      <c r="H25" s="21">
        <v>2.3144699999999997E-2</v>
      </c>
      <c r="I25" s="21">
        <v>2.2557500000000001E-2</v>
      </c>
      <c r="J25" s="22">
        <f t="shared" si="1"/>
        <v>2.3846227415367727E-2</v>
      </c>
      <c r="K25" s="22">
        <f t="shared" si="2"/>
        <v>8.6994256827533659E-2</v>
      </c>
      <c r="L25" s="23">
        <f t="shared" si="3"/>
        <v>0.14854016900029601</v>
      </c>
      <c r="M25" s="4"/>
    </row>
    <row r="26" spans="1:13" x14ac:dyDescent="0.25">
      <c r="A26" s="17"/>
      <c r="B26" s="18">
        <v>456</v>
      </c>
      <c r="C26" s="19" t="s">
        <v>222</v>
      </c>
      <c r="D26" s="20">
        <v>13.19685</v>
      </c>
      <c r="E26" s="21">
        <v>7.0426380000000011</v>
      </c>
      <c r="F26" s="21">
        <f t="shared" si="0"/>
        <v>0.24841467999999997</v>
      </c>
      <c r="G26" s="21">
        <v>0</v>
      </c>
      <c r="H26" s="21">
        <v>2.1312000000000001E-2</v>
      </c>
      <c r="I26" s="21">
        <v>0.22710267999999997</v>
      </c>
      <c r="J26" s="22">
        <f t="shared" si="1"/>
        <v>0</v>
      </c>
      <c r="K26" s="22">
        <f t="shared" si="2"/>
        <v>3.0261387849268976E-3</v>
      </c>
      <c r="L26" s="23">
        <f t="shared" si="3"/>
        <v>3.5272958797541477E-2</v>
      </c>
      <c r="M26" s="4"/>
    </row>
    <row r="27" spans="1:13" x14ac:dyDescent="0.25">
      <c r="A27" s="17"/>
      <c r="B27" s="18">
        <v>457</v>
      </c>
      <c r="C27" s="19" t="s">
        <v>223</v>
      </c>
      <c r="D27" s="20">
        <v>0.60624</v>
      </c>
      <c r="E27" s="21">
        <v>2.0235829999999999</v>
      </c>
      <c r="F27" s="21">
        <f t="shared" si="0"/>
        <v>0.16723149999999998</v>
      </c>
      <c r="G27" s="21">
        <v>0</v>
      </c>
      <c r="H27" s="21">
        <v>0.15359287999999999</v>
      </c>
      <c r="I27" s="21">
        <v>1.3638620000000002E-2</v>
      </c>
      <c r="J27" s="22">
        <f t="shared" si="1"/>
        <v>0</v>
      </c>
      <c r="K27" s="22">
        <f t="shared" si="2"/>
        <v>7.5901448075023359E-2</v>
      </c>
      <c r="L27" s="23">
        <f t="shared" si="3"/>
        <v>8.2641285284567018E-2</v>
      </c>
      <c r="M27" s="4"/>
    </row>
    <row r="28" spans="1:13" x14ac:dyDescent="0.25">
      <c r="A28" s="17"/>
      <c r="B28" s="18">
        <v>458</v>
      </c>
      <c r="C28" s="19" t="s">
        <v>224</v>
      </c>
      <c r="D28" s="20">
        <v>0.73226400000000025</v>
      </c>
      <c r="E28" s="21">
        <v>25.737568000000007</v>
      </c>
      <c r="F28" s="21">
        <f t="shared" si="0"/>
        <v>1.3761420601517731</v>
      </c>
      <c r="G28" s="21">
        <v>8.4650001517729834E-3</v>
      </c>
      <c r="H28" s="21">
        <v>9.9630999999999997E-2</v>
      </c>
      <c r="I28" s="21">
        <v>1.2680460600000001</v>
      </c>
      <c r="J28" s="22">
        <f t="shared" si="1"/>
        <v>3.2889666000194661E-4</v>
      </c>
      <c r="K28" s="22">
        <f t="shared" si="2"/>
        <v>4.1999306287125865E-3</v>
      </c>
      <c r="L28" s="23">
        <f t="shared" si="3"/>
        <v>5.3468224354056015E-2</v>
      </c>
      <c r="M28" s="4"/>
    </row>
    <row r="29" spans="1:13" x14ac:dyDescent="0.25">
      <c r="A29" s="17"/>
      <c r="B29" s="18">
        <v>459</v>
      </c>
      <c r="C29" s="19" t="s">
        <v>225</v>
      </c>
      <c r="D29" s="20">
        <v>2.3042259999999999</v>
      </c>
      <c r="E29" s="21">
        <v>19.518357000000005</v>
      </c>
      <c r="F29" s="21">
        <f t="shared" si="0"/>
        <v>4.1578972500114508</v>
      </c>
      <c r="G29" s="21">
        <v>1.9420000011450611E-2</v>
      </c>
      <c r="H29" s="21">
        <v>1.8898957299999999</v>
      </c>
      <c r="I29" s="21">
        <v>2.2485815200000001</v>
      </c>
      <c r="J29" s="22">
        <f t="shared" si="1"/>
        <v>9.9496079569866497E-4</v>
      </c>
      <c r="K29" s="22">
        <f t="shared" si="2"/>
        <v>9.7821539487747355E-2</v>
      </c>
      <c r="L29" s="23">
        <f t="shared" si="3"/>
        <v>0.21302496157906373</v>
      </c>
      <c r="M29" s="4"/>
    </row>
    <row r="30" spans="1:13" x14ac:dyDescent="0.25">
      <c r="A30" s="17"/>
      <c r="B30" s="18">
        <v>460</v>
      </c>
      <c r="C30" s="19" t="s">
        <v>226</v>
      </c>
      <c r="D30" s="20">
        <v>11.873145000000001</v>
      </c>
      <c r="E30" s="21">
        <v>13.857087999999997</v>
      </c>
      <c r="F30" s="21">
        <f t="shared" si="0"/>
        <v>0.84832976023748552</v>
      </c>
      <c r="G30" s="21">
        <v>1.0311850237485487E-2</v>
      </c>
      <c r="H30" s="21">
        <v>0.35337793000000001</v>
      </c>
      <c r="I30" s="21">
        <v>0.48463997999999997</v>
      </c>
      <c r="J30" s="22">
        <f t="shared" si="1"/>
        <v>7.4415708679092531E-4</v>
      </c>
      <c r="K30" s="22">
        <f t="shared" si="2"/>
        <v>2.6245758144675529E-2</v>
      </c>
      <c r="L30" s="23">
        <f t="shared" si="3"/>
        <v>6.1219915774330488E-2</v>
      </c>
      <c r="M30" s="4"/>
    </row>
    <row r="31" spans="1:13" x14ac:dyDescent="0.25">
      <c r="A31" s="17"/>
      <c r="B31" s="18">
        <v>461</v>
      </c>
      <c r="C31" s="19" t="s">
        <v>227</v>
      </c>
      <c r="D31" s="20">
        <v>4.8306419999999992</v>
      </c>
      <c r="E31" s="21">
        <v>2.2912399999999997</v>
      </c>
      <c r="F31" s="21">
        <f t="shared" si="0"/>
        <v>0.78135733996977907</v>
      </c>
      <c r="G31" s="21">
        <v>1.2767899697792018E-3</v>
      </c>
      <c r="H31" s="21">
        <v>0.48721085999999991</v>
      </c>
      <c r="I31" s="21">
        <v>0.29286969000000002</v>
      </c>
      <c r="J31" s="22">
        <f t="shared" si="1"/>
        <v>5.5724846361760534E-4</v>
      </c>
      <c r="K31" s="22">
        <f t="shared" si="2"/>
        <v>0.21319794083979818</v>
      </c>
      <c r="L31" s="23">
        <f t="shared" si="3"/>
        <v>0.34101942178461409</v>
      </c>
      <c r="M31" s="4"/>
    </row>
    <row r="32" spans="1:13" x14ac:dyDescent="0.25">
      <c r="A32" s="17"/>
      <c r="B32" s="18">
        <v>462</v>
      </c>
      <c r="C32" s="19" t="s">
        <v>228</v>
      </c>
      <c r="D32" s="20">
        <v>6.0702780000000001</v>
      </c>
      <c r="E32" s="21">
        <v>7.2227179999999995</v>
      </c>
      <c r="F32" s="21">
        <f t="shared" si="0"/>
        <v>6.8902850279396397E-2</v>
      </c>
      <c r="G32" s="21">
        <v>1.55508502793964E-2</v>
      </c>
      <c r="H32" s="21">
        <v>2.4946999999999997E-2</v>
      </c>
      <c r="I32" s="21">
        <v>2.8405000000000003E-2</v>
      </c>
      <c r="J32" s="22">
        <f t="shared" si="1"/>
        <v>2.1530468556845775E-3</v>
      </c>
      <c r="K32" s="22">
        <f t="shared" si="2"/>
        <v>5.6070097544160518E-3</v>
      </c>
      <c r="L32" s="23">
        <f t="shared" si="3"/>
        <v>9.539739787625158E-3</v>
      </c>
      <c r="M32" s="4"/>
    </row>
    <row r="33" spans="1:13" x14ac:dyDescent="0.25">
      <c r="A33" s="17"/>
      <c r="B33" s="18">
        <v>463</v>
      </c>
      <c r="C33" s="19" t="s">
        <v>229</v>
      </c>
      <c r="D33" s="20">
        <v>0.400729</v>
      </c>
      <c r="E33" s="21">
        <v>0.768729</v>
      </c>
      <c r="F33" s="21">
        <f t="shared" si="0"/>
        <v>5.2900619871658831E-2</v>
      </c>
      <c r="G33" s="21">
        <v>1.3877469871658832E-2</v>
      </c>
      <c r="H33" s="21">
        <v>1.3720850000000001E-2</v>
      </c>
      <c r="I33" s="21">
        <v>2.53023E-2</v>
      </c>
      <c r="J33" s="22">
        <f t="shared" si="1"/>
        <v>1.8052486470080915E-2</v>
      </c>
      <c r="K33" s="22">
        <f t="shared" si="2"/>
        <v>3.5901234208230513E-2</v>
      </c>
      <c r="L33" s="23">
        <f t="shared" si="3"/>
        <v>6.8815694310555259E-2</v>
      </c>
      <c r="M33" s="4"/>
    </row>
    <row r="34" spans="1:13" x14ac:dyDescent="0.25">
      <c r="A34" s="17"/>
      <c r="B34" s="18">
        <v>464</v>
      </c>
      <c r="C34" s="19" t="s">
        <v>230</v>
      </c>
      <c r="D34" s="20">
        <v>7.6642079999999986</v>
      </c>
      <c r="E34" s="21">
        <v>6.9253040000000006</v>
      </c>
      <c r="F34" s="21">
        <f t="shared" si="0"/>
        <v>5.0342570188817742E-2</v>
      </c>
      <c r="G34" s="21">
        <v>4.1040001888177358E-3</v>
      </c>
      <c r="H34" s="21">
        <v>3.8465980000000004E-2</v>
      </c>
      <c r="I34" s="21">
        <v>7.7725899999999994E-3</v>
      </c>
      <c r="J34" s="22">
        <f t="shared" si="1"/>
        <v>5.9260939141700289E-4</v>
      </c>
      <c r="K34" s="22">
        <f t="shared" si="2"/>
        <v>6.1470197104441533E-3</v>
      </c>
      <c r="L34" s="23">
        <f t="shared" si="3"/>
        <v>7.2693661085228515E-3</v>
      </c>
      <c r="M34" s="4"/>
    </row>
    <row r="35" spans="1:13" ht="15.75" thickBot="1" x14ac:dyDescent="0.3">
      <c r="A35" s="41" t="s">
        <v>232</v>
      </c>
      <c r="B35" s="58"/>
      <c r="C35" s="43"/>
      <c r="D35" s="44">
        <v>52.118165999999995</v>
      </c>
      <c r="E35" s="45">
        <v>63.115467000000002</v>
      </c>
      <c r="F35" s="45">
        <f t="shared" si="0"/>
        <v>5.5805530415667697</v>
      </c>
      <c r="G35" s="45">
        <v>0.14867231156677008</v>
      </c>
      <c r="H35" s="45">
        <v>1.7581586500000002</v>
      </c>
      <c r="I35" s="45">
        <v>3.6737220799999997</v>
      </c>
      <c r="J35" s="46">
        <f t="shared" si="1"/>
        <v>2.3555606673522685E-3</v>
      </c>
      <c r="K35" s="46">
        <f t="shared" si="2"/>
        <v>3.0211785671597269E-2</v>
      </c>
      <c r="L35" s="47">
        <f t="shared" si="3"/>
        <v>8.8418153375412228E-2</v>
      </c>
      <c r="M35" s="4"/>
    </row>
    <row r="36" spans="1:13" x14ac:dyDescent="0.25">
      <c r="D36" s="5"/>
      <c r="E36" s="5"/>
      <c r="F36" s="5"/>
      <c r="G36" s="5"/>
      <c r="H36" s="5"/>
      <c r="I36" s="5"/>
      <c r="J36" s="4"/>
      <c r="K36" s="4"/>
      <c r="L36" s="4"/>
      <c r="M36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91</v>
      </c>
      <c r="B1" s="51" t="s">
        <v>56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1430</v>
      </c>
      <c r="N2" s="72" t="s">
        <v>1455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669.03050599999995</v>
      </c>
      <c r="E6" s="14">
        <f ca="1">SUM(E7:OFFSET(E7,50,0))</f>
        <v>900.47110900000007</v>
      </c>
      <c r="F6" s="14">
        <f ca="1">SUM(F7:OFFSET(F7,50,0))</f>
        <v>57.78684583711842</v>
      </c>
      <c r="G6" s="14">
        <f ca="1">SUM(G7:OFFSET(G7,50,0))</f>
        <v>3.6175163071184215</v>
      </c>
      <c r="H6" s="14">
        <f ca="1">SUM(H7:OFFSET(H7,50,0))</f>
        <v>21.146243819999999</v>
      </c>
      <c r="I6" s="14">
        <f ca="1">SUM(I7:OFFSET(I7,50,0))</f>
        <v>33.023085710000011</v>
      </c>
      <c r="J6" s="15">
        <f ca="1">IFERROR(G6/E6,0)</f>
        <v>4.0173596586966362E-3</v>
      </c>
      <c r="K6" s="15">
        <f ca="1">IFERROR(SUM(G6,H6)/E6,0)</f>
        <v>2.7500893565168695E-2</v>
      </c>
      <c r="L6" s="16">
        <f ca="1">IFERROR(SUM(G6,H6,I6)/E6,0)</f>
        <v>6.417401431267733E-2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36.297460999999998</v>
      </c>
      <c r="E7" s="21">
        <v>31.001674000000001</v>
      </c>
      <c r="F7" s="21">
        <f t="shared" ref="F7:F31" si="0">SUM(G7,H7,I7)</f>
        <v>3.7948476288041668</v>
      </c>
      <c r="G7" s="21">
        <v>0.19428399880416691</v>
      </c>
      <c r="H7" s="21">
        <v>8.4494220000000009E-2</v>
      </c>
      <c r="I7" s="21">
        <v>3.5160694100000001</v>
      </c>
      <c r="J7" s="22">
        <f t="shared" ref="J7:J31" si="1">IFERROR(G7/E7,0)</f>
        <v>6.2668873559591299E-3</v>
      </c>
      <c r="K7" s="22">
        <f t="shared" ref="K7:K31" si="2">IFERROR(SUM(G7,H7)/E7,0)</f>
        <v>8.992360180426609E-3</v>
      </c>
      <c r="L7" s="23">
        <f t="shared" ref="L7:L31" si="3">IFERROR(SUM(G7,H7,I7)/E7,0)</f>
        <v>0.12240782961604482</v>
      </c>
      <c r="M7" s="4"/>
      <c r="N7" t="s">
        <v>268</v>
      </c>
      <c r="O7" s="5">
        <v>1.2641160299886989</v>
      </c>
      <c r="P7" s="71">
        <v>0.27889547012710175</v>
      </c>
    </row>
    <row r="8" spans="1:16" x14ac:dyDescent="0.25">
      <c r="A8" s="17"/>
      <c r="B8" s="55">
        <v>2</v>
      </c>
      <c r="C8" s="19" t="s">
        <v>250</v>
      </c>
      <c r="D8" s="20">
        <v>17.371022000000011</v>
      </c>
      <c r="E8" s="21">
        <v>25.568823000000005</v>
      </c>
      <c r="F8" s="21">
        <f t="shared" si="0"/>
        <v>1.0555309600487566</v>
      </c>
      <c r="G8" s="21">
        <v>1.6270000487565994E-3</v>
      </c>
      <c r="H8" s="21">
        <v>1.5733E-2</v>
      </c>
      <c r="I8" s="21">
        <v>1.03817096</v>
      </c>
      <c r="J8" s="22">
        <f t="shared" si="1"/>
        <v>6.3632183959214672E-5</v>
      </c>
      <c r="K8" s="22">
        <f t="shared" si="2"/>
        <v>6.7895186449359033E-4</v>
      </c>
      <c r="L8" s="23">
        <f t="shared" si="3"/>
        <v>4.1281953418378169E-2</v>
      </c>
      <c r="M8" s="4"/>
      <c r="N8" t="s">
        <v>258</v>
      </c>
      <c r="O8" s="5">
        <v>10.746199259871011</v>
      </c>
      <c r="P8" s="71">
        <v>0.24003290037908048</v>
      </c>
    </row>
    <row r="9" spans="1:16" x14ac:dyDescent="0.25">
      <c r="A9" s="17"/>
      <c r="B9" s="55">
        <v>3</v>
      </c>
      <c r="C9" s="19" t="s">
        <v>251</v>
      </c>
      <c r="D9" s="20">
        <v>0.90624499999999997</v>
      </c>
      <c r="E9" s="21">
        <v>2.3197479999999993</v>
      </c>
      <c r="F9" s="21">
        <f t="shared" si="0"/>
        <v>7.0841150488013038E-2</v>
      </c>
      <c r="G9" s="21">
        <v>1.1500000488013029E-2</v>
      </c>
      <c r="H9" s="21">
        <v>2.0294700000000002E-2</v>
      </c>
      <c r="I9" s="21">
        <v>3.9046450000000003E-2</v>
      </c>
      <c r="J9" s="22">
        <f t="shared" si="1"/>
        <v>4.9574352421095022E-3</v>
      </c>
      <c r="K9" s="22">
        <f t="shared" si="2"/>
        <v>1.3706101045464006E-2</v>
      </c>
      <c r="L9" s="23">
        <f t="shared" si="3"/>
        <v>3.0538295749371509E-2</v>
      </c>
      <c r="M9" s="4"/>
      <c r="N9" t="s">
        <v>270</v>
      </c>
      <c r="O9" s="5">
        <v>4.1578972500114508</v>
      </c>
      <c r="P9" s="71">
        <v>0.15937669866627577</v>
      </c>
    </row>
    <row r="10" spans="1:16" x14ac:dyDescent="0.25">
      <c r="A10" s="17"/>
      <c r="B10" s="55">
        <v>4</v>
      </c>
      <c r="C10" s="19" t="s">
        <v>252</v>
      </c>
      <c r="D10" s="20">
        <v>33.57924400000001</v>
      </c>
      <c r="E10" s="21">
        <v>34.726242000000006</v>
      </c>
      <c r="F10" s="21">
        <f t="shared" si="0"/>
        <v>2.9997744701392248</v>
      </c>
      <c r="G10" s="21">
        <v>5.7639501392259263E-3</v>
      </c>
      <c r="H10" s="21">
        <v>0.21755560000000002</v>
      </c>
      <c r="I10" s="21">
        <v>2.776454919999999</v>
      </c>
      <c r="J10" s="22">
        <f t="shared" si="1"/>
        <v>1.6598254827648569E-4</v>
      </c>
      <c r="K10" s="22">
        <f t="shared" si="2"/>
        <v>6.4308585460881688E-3</v>
      </c>
      <c r="L10" s="23">
        <f t="shared" si="3"/>
        <v>8.6383504156286886E-2</v>
      </c>
      <c r="M10" s="4"/>
      <c r="N10" t="s">
        <v>272</v>
      </c>
      <c r="O10" s="5">
        <v>0.78135733996977919</v>
      </c>
      <c r="P10" s="71">
        <v>0.14254389246520799</v>
      </c>
    </row>
    <row r="11" spans="1:16" x14ac:dyDescent="0.25">
      <c r="A11" s="17"/>
      <c r="B11" s="55">
        <v>5</v>
      </c>
      <c r="C11" s="19" t="s">
        <v>253</v>
      </c>
      <c r="D11" s="20">
        <v>36.33017199999999</v>
      </c>
      <c r="E11" s="21">
        <v>87.936377999999934</v>
      </c>
      <c r="F11" s="21">
        <f t="shared" si="0"/>
        <v>2.616822180319442</v>
      </c>
      <c r="G11" s="21">
        <v>1.0811850319441874E-2</v>
      </c>
      <c r="H11" s="21">
        <v>1.1437546700000001</v>
      </c>
      <c r="I11" s="21">
        <v>1.4622556600000001</v>
      </c>
      <c r="J11" s="22">
        <f t="shared" si="1"/>
        <v>1.2295082610113737E-4</v>
      </c>
      <c r="K11" s="22">
        <f t="shared" si="2"/>
        <v>1.3129566472699647E-2</v>
      </c>
      <c r="L11" s="23">
        <f t="shared" si="3"/>
        <v>2.9758130137216295E-2</v>
      </c>
      <c r="M11" s="4"/>
      <c r="N11" t="s">
        <v>257</v>
      </c>
      <c r="O11" s="5">
        <v>8.913836280401398</v>
      </c>
      <c r="P11" s="71">
        <v>0.12486275777984837</v>
      </c>
    </row>
    <row r="12" spans="1:16" x14ac:dyDescent="0.25">
      <c r="A12" s="17"/>
      <c r="B12" s="55">
        <v>6</v>
      </c>
      <c r="C12" s="19" t="s">
        <v>254</v>
      </c>
      <c r="D12" s="20">
        <v>26.432998000000001</v>
      </c>
      <c r="E12" s="21">
        <v>34.78617899999999</v>
      </c>
      <c r="F12" s="21">
        <f t="shared" si="0"/>
        <v>0.69026686019068739</v>
      </c>
      <c r="G12" s="21">
        <v>4.1740001906873658E-3</v>
      </c>
      <c r="H12" s="21">
        <v>4.3069999999999997E-2</v>
      </c>
      <c r="I12" s="21">
        <v>0.64302286000000008</v>
      </c>
      <c r="J12" s="22">
        <f t="shared" si="1"/>
        <v>1.1999018893933039E-4</v>
      </c>
      <c r="K12" s="22">
        <f t="shared" si="2"/>
        <v>1.3581255989824975E-3</v>
      </c>
      <c r="L12" s="23">
        <f t="shared" si="3"/>
        <v>1.9843135407044493E-2</v>
      </c>
      <c r="M12" s="4"/>
      <c r="N12" t="s">
        <v>249</v>
      </c>
      <c r="O12" s="5">
        <v>3.7948476288041668</v>
      </c>
      <c r="P12" s="71">
        <v>0.12240782961604482</v>
      </c>
    </row>
    <row r="13" spans="1:16" x14ac:dyDescent="0.25">
      <c r="A13" s="17"/>
      <c r="B13" s="55">
        <v>7</v>
      </c>
      <c r="C13" s="19" t="s">
        <v>255</v>
      </c>
      <c r="D13" s="20">
        <v>7.6642080000000004</v>
      </c>
      <c r="E13" s="21">
        <v>6.9253040000000006</v>
      </c>
      <c r="F13" s="21">
        <f t="shared" si="0"/>
        <v>5.0342570188817742E-2</v>
      </c>
      <c r="G13" s="21">
        <v>4.1040001888177358E-3</v>
      </c>
      <c r="H13" s="21">
        <v>3.8465980000000004E-2</v>
      </c>
      <c r="I13" s="21">
        <v>7.7725899999999994E-3</v>
      </c>
      <c r="J13" s="22">
        <f t="shared" si="1"/>
        <v>5.9260939141700289E-4</v>
      </c>
      <c r="K13" s="22">
        <f t="shared" si="2"/>
        <v>6.1470197104441533E-3</v>
      </c>
      <c r="L13" s="23">
        <f t="shared" si="3"/>
        <v>7.2693661085228515E-3</v>
      </c>
      <c r="M13" s="4"/>
      <c r="N13" t="s">
        <v>264</v>
      </c>
      <c r="O13" s="5">
        <v>1.7838438123321554</v>
      </c>
      <c r="P13" s="71">
        <v>9.9499453420844458E-2</v>
      </c>
    </row>
    <row r="14" spans="1:16" x14ac:dyDescent="0.25">
      <c r="A14" s="17"/>
      <c r="B14" s="55">
        <v>8</v>
      </c>
      <c r="C14" s="19" t="s">
        <v>256</v>
      </c>
      <c r="D14" s="20">
        <v>54.407440999999977</v>
      </c>
      <c r="E14" s="21">
        <v>77.386824999999988</v>
      </c>
      <c r="F14" s="21">
        <f t="shared" si="0"/>
        <v>1.8029392700000002</v>
      </c>
      <c r="G14" s="21">
        <v>0</v>
      </c>
      <c r="H14" s="21">
        <v>0.63813519000000007</v>
      </c>
      <c r="I14" s="21">
        <v>1.1648040800000001</v>
      </c>
      <c r="J14" s="22">
        <f t="shared" si="1"/>
        <v>0</v>
      </c>
      <c r="K14" s="22">
        <f t="shared" si="2"/>
        <v>8.2460443363582912E-3</v>
      </c>
      <c r="L14" s="23">
        <f t="shared" si="3"/>
        <v>2.329775475347387E-2</v>
      </c>
      <c r="M14" s="4"/>
      <c r="N14" t="s">
        <v>266</v>
      </c>
      <c r="O14" s="5">
        <v>0.16248791985682448</v>
      </c>
      <c r="P14" s="71">
        <v>8.8044804784371433E-2</v>
      </c>
    </row>
    <row r="15" spans="1:16" x14ac:dyDescent="0.25">
      <c r="A15" s="17"/>
      <c r="B15" s="55">
        <v>9</v>
      </c>
      <c r="C15" s="19" t="s">
        <v>257</v>
      </c>
      <c r="D15" s="20">
        <v>59.990651</v>
      </c>
      <c r="E15" s="21">
        <v>71.389071000000001</v>
      </c>
      <c r="F15" s="21">
        <f t="shared" si="0"/>
        <v>8.913836280401398</v>
      </c>
      <c r="G15" s="21">
        <v>1.131185040139826E-2</v>
      </c>
      <c r="H15" s="21">
        <v>7.245525859999999</v>
      </c>
      <c r="I15" s="21">
        <v>1.6569985700000001</v>
      </c>
      <c r="J15" s="22">
        <f t="shared" si="1"/>
        <v>1.5845353137314619E-4</v>
      </c>
      <c r="K15" s="22">
        <f t="shared" si="2"/>
        <v>0.10165194207950118</v>
      </c>
      <c r="L15" s="23">
        <f t="shared" si="3"/>
        <v>0.12486275777984837</v>
      </c>
      <c r="M15" s="4"/>
      <c r="N15" t="s">
        <v>252</v>
      </c>
      <c r="O15" s="5">
        <v>2.9997744701392248</v>
      </c>
      <c r="P15" s="71">
        <v>8.6383504156286886E-2</v>
      </c>
    </row>
    <row r="16" spans="1:16" x14ac:dyDescent="0.25">
      <c r="A16" s="17"/>
      <c r="B16" s="55">
        <v>10</v>
      </c>
      <c r="C16" s="19" t="s">
        <v>258</v>
      </c>
      <c r="D16" s="20">
        <v>20.786595000000002</v>
      </c>
      <c r="E16" s="21">
        <v>44.769692999999975</v>
      </c>
      <c r="F16" s="21">
        <f t="shared" si="0"/>
        <v>10.746199259871011</v>
      </c>
      <c r="G16" s="21">
        <v>8.4560298710130155E-3</v>
      </c>
      <c r="H16" s="21">
        <v>4.1355741300000011</v>
      </c>
      <c r="I16" s="21">
        <v>6.6021690999999967</v>
      </c>
      <c r="J16" s="22">
        <f t="shared" si="1"/>
        <v>1.8887844218661541E-4</v>
      </c>
      <c r="K16" s="22">
        <f t="shared" si="2"/>
        <v>9.2563291865124395E-2</v>
      </c>
      <c r="L16" s="23">
        <f t="shared" si="3"/>
        <v>0.24003290037908048</v>
      </c>
      <c r="M16" s="4"/>
      <c r="N16" t="s">
        <v>260</v>
      </c>
      <c r="O16" s="5">
        <v>2.8098964928985595</v>
      </c>
      <c r="P16" s="71">
        <v>7.1992560586048165E-2</v>
      </c>
    </row>
    <row r="17" spans="1:16" x14ac:dyDescent="0.25">
      <c r="A17" s="17"/>
      <c r="B17" s="55">
        <v>11</v>
      </c>
      <c r="C17" s="19" t="s">
        <v>259</v>
      </c>
      <c r="D17" s="20">
        <v>4.544531000000001</v>
      </c>
      <c r="E17" s="21">
        <v>4.8246020000000005</v>
      </c>
      <c r="F17" s="21">
        <f t="shared" si="0"/>
        <v>3.7015000000000006E-2</v>
      </c>
      <c r="G17" s="21">
        <v>0</v>
      </c>
      <c r="H17" s="21">
        <v>2.4140000000000002E-2</v>
      </c>
      <c r="I17" s="21">
        <v>1.2875000000000001E-2</v>
      </c>
      <c r="J17" s="22">
        <f t="shared" si="1"/>
        <v>0</v>
      </c>
      <c r="K17" s="22">
        <f t="shared" si="2"/>
        <v>5.0035215340042552E-3</v>
      </c>
      <c r="L17" s="23">
        <f t="shared" si="3"/>
        <v>7.6721354424675861E-3</v>
      </c>
      <c r="M17" s="4"/>
      <c r="N17" t="s">
        <v>271</v>
      </c>
      <c r="O17" s="5">
        <v>0.84832976023748541</v>
      </c>
      <c r="P17" s="71">
        <v>5.4536012417387099E-2</v>
      </c>
    </row>
    <row r="18" spans="1:16" x14ac:dyDescent="0.25">
      <c r="A18" s="17"/>
      <c r="B18" s="55">
        <v>12</v>
      </c>
      <c r="C18" s="19" t="s">
        <v>260</v>
      </c>
      <c r="D18" s="20">
        <v>12.683563000000001</v>
      </c>
      <c r="E18" s="21">
        <v>39.030373000000012</v>
      </c>
      <c r="F18" s="21">
        <f t="shared" si="0"/>
        <v>2.8098964928985595</v>
      </c>
      <c r="G18" s="21">
        <v>1.9195663928985596</v>
      </c>
      <c r="H18" s="21">
        <v>3.3E-4</v>
      </c>
      <c r="I18" s="21">
        <v>0.89000010000000007</v>
      </c>
      <c r="J18" s="22">
        <f t="shared" si="1"/>
        <v>4.9181348917638042E-2</v>
      </c>
      <c r="K18" s="22">
        <f t="shared" si="2"/>
        <v>4.9189803871424929E-2</v>
      </c>
      <c r="L18" s="23">
        <f t="shared" si="3"/>
        <v>7.1992560586048165E-2</v>
      </c>
      <c r="M18" s="4"/>
      <c r="N18" t="s">
        <v>250</v>
      </c>
      <c r="O18" s="5">
        <v>1.0555309600487566</v>
      </c>
      <c r="P18" s="71">
        <v>4.1281953418378169E-2</v>
      </c>
    </row>
    <row r="19" spans="1:16" x14ac:dyDescent="0.25">
      <c r="A19" s="17"/>
      <c r="B19" s="55">
        <v>13</v>
      </c>
      <c r="C19" s="19" t="s">
        <v>261</v>
      </c>
      <c r="D19" s="20">
        <v>5.7977910000000001</v>
      </c>
      <c r="E19" s="21">
        <v>9.5099879999999999</v>
      </c>
      <c r="F19" s="21">
        <f t="shared" si="0"/>
        <v>0.38779888020614411</v>
      </c>
      <c r="G19" s="21">
        <v>7.5080002061440609E-3</v>
      </c>
      <c r="H19" s="21">
        <v>0.36666908000000004</v>
      </c>
      <c r="I19" s="21">
        <v>1.3621800000000002E-2</v>
      </c>
      <c r="J19" s="22">
        <f t="shared" si="1"/>
        <v>7.8948577076480651E-4</v>
      </c>
      <c r="K19" s="22">
        <f t="shared" si="2"/>
        <v>3.9345694253888029E-2</v>
      </c>
      <c r="L19" s="23">
        <f t="shared" si="3"/>
        <v>4.0778061991891483E-2</v>
      </c>
      <c r="M19" s="4"/>
      <c r="N19" t="s">
        <v>261</v>
      </c>
      <c r="O19" s="5">
        <v>0.38779888020614411</v>
      </c>
      <c r="P19" s="71">
        <v>4.0778061991891483E-2</v>
      </c>
    </row>
    <row r="20" spans="1:16" x14ac:dyDescent="0.25">
      <c r="A20" s="17"/>
      <c r="B20" s="55">
        <v>14</v>
      </c>
      <c r="C20" s="19" t="s">
        <v>262</v>
      </c>
      <c r="D20" s="20">
        <v>69.430457000000018</v>
      </c>
      <c r="E20" s="21">
        <v>104.00422</v>
      </c>
      <c r="F20" s="21">
        <f t="shared" si="0"/>
        <v>3.9265038699568517</v>
      </c>
      <c r="G20" s="21">
        <v>1.4199999568518251E-3</v>
      </c>
      <c r="H20" s="21">
        <v>1.0161120999999997</v>
      </c>
      <c r="I20" s="21">
        <v>2.9089717700000004</v>
      </c>
      <c r="J20" s="22">
        <f t="shared" si="1"/>
        <v>1.3653291730391566E-5</v>
      </c>
      <c r="K20" s="22">
        <f t="shared" si="2"/>
        <v>9.7835655125998889E-3</v>
      </c>
      <c r="L20" s="23">
        <f t="shared" si="3"/>
        <v>3.7753312990154164E-2</v>
      </c>
      <c r="M20" s="4"/>
      <c r="N20" t="s">
        <v>265</v>
      </c>
      <c r="O20" s="5">
        <v>2.2616774517085556</v>
      </c>
      <c r="P20" s="71">
        <v>4.0676851640878781E-2</v>
      </c>
    </row>
    <row r="21" spans="1:16" x14ac:dyDescent="0.25">
      <c r="A21" s="17"/>
      <c r="B21" s="55">
        <v>15</v>
      </c>
      <c r="C21" s="19" t="s">
        <v>263</v>
      </c>
      <c r="D21" s="20">
        <v>136.602429</v>
      </c>
      <c r="E21" s="21">
        <v>136.47174600000002</v>
      </c>
      <c r="F21" s="21">
        <f t="shared" si="0"/>
        <v>4.6495757290692259</v>
      </c>
      <c r="G21" s="21">
        <v>1.0344367990692263</v>
      </c>
      <c r="H21" s="21">
        <v>1.2307354000000001</v>
      </c>
      <c r="I21" s="21">
        <v>2.3844035299999993</v>
      </c>
      <c r="J21" s="22">
        <f t="shared" si="1"/>
        <v>7.5798605161043814E-3</v>
      </c>
      <c r="K21" s="22">
        <f t="shared" si="2"/>
        <v>1.6598103750128809E-2</v>
      </c>
      <c r="L21" s="23">
        <f t="shared" si="3"/>
        <v>3.4069877944327212E-2</v>
      </c>
      <c r="M21" s="4"/>
      <c r="N21" t="s">
        <v>262</v>
      </c>
      <c r="O21" s="5">
        <v>3.9265038699568517</v>
      </c>
      <c r="P21" s="71">
        <v>3.7753312990154164E-2</v>
      </c>
    </row>
    <row r="22" spans="1:16" x14ac:dyDescent="0.25">
      <c r="A22" s="17"/>
      <c r="B22" s="55">
        <v>16</v>
      </c>
      <c r="C22" s="19" t="s">
        <v>264</v>
      </c>
      <c r="D22" s="20">
        <v>18.352982000000001</v>
      </c>
      <c r="E22" s="21">
        <v>17.928177000000005</v>
      </c>
      <c r="F22" s="21">
        <f t="shared" si="0"/>
        <v>1.7838438123321554</v>
      </c>
      <c r="G22" s="21">
        <v>0.12783655233215541</v>
      </c>
      <c r="H22" s="21">
        <v>0.15349111000000001</v>
      </c>
      <c r="I22" s="21">
        <v>1.5025161499999999</v>
      </c>
      <c r="J22" s="22">
        <f t="shared" si="1"/>
        <v>7.1304824987033187E-3</v>
      </c>
      <c r="K22" s="22">
        <f t="shared" si="2"/>
        <v>1.5691927981978056E-2</v>
      </c>
      <c r="L22" s="23">
        <f t="shared" si="3"/>
        <v>9.9499453420844458E-2</v>
      </c>
      <c r="M22" s="4"/>
      <c r="N22" t="s">
        <v>263</v>
      </c>
      <c r="O22" s="5">
        <v>4.6495757290692259</v>
      </c>
      <c r="P22" s="71">
        <v>3.4069877944327212E-2</v>
      </c>
    </row>
    <row r="23" spans="1:16" x14ac:dyDescent="0.25">
      <c r="A23" s="17"/>
      <c r="B23" s="55">
        <v>17</v>
      </c>
      <c r="C23" s="19" t="s">
        <v>265</v>
      </c>
      <c r="D23" s="20">
        <v>41.942954999999991</v>
      </c>
      <c r="E23" s="21">
        <v>55.601094000000003</v>
      </c>
      <c r="F23" s="21">
        <f t="shared" si="0"/>
        <v>2.2616774517085556</v>
      </c>
      <c r="G23" s="21">
        <v>0.17343733170855558</v>
      </c>
      <c r="H23" s="21">
        <v>0.75840788999999997</v>
      </c>
      <c r="I23" s="21">
        <v>1.3298322299999998</v>
      </c>
      <c r="J23" s="22">
        <f t="shared" si="1"/>
        <v>3.1193150931266849E-3</v>
      </c>
      <c r="K23" s="22">
        <f t="shared" si="2"/>
        <v>1.6759476382039451E-2</v>
      </c>
      <c r="L23" s="23">
        <f t="shared" si="3"/>
        <v>4.0676851640878781E-2</v>
      </c>
      <c r="M23" s="4"/>
      <c r="N23" t="s">
        <v>273</v>
      </c>
      <c r="O23" s="5">
        <v>0.33632193027939644</v>
      </c>
      <c r="P23" s="71">
        <v>3.3042662367313229E-2</v>
      </c>
    </row>
    <row r="24" spans="1:16" x14ac:dyDescent="0.25">
      <c r="A24" s="17"/>
      <c r="B24" s="55">
        <v>18</v>
      </c>
      <c r="C24" s="19" t="s">
        <v>266</v>
      </c>
      <c r="D24" s="20">
        <v>1.4664010000000001</v>
      </c>
      <c r="E24" s="21">
        <v>1.8455140000000001</v>
      </c>
      <c r="F24" s="21">
        <f t="shared" si="0"/>
        <v>0.16248791985682448</v>
      </c>
      <c r="G24" s="21">
        <v>1.7543459856824484E-2</v>
      </c>
      <c r="H24" s="21">
        <v>6.2271099999999996E-2</v>
      </c>
      <c r="I24" s="21">
        <v>8.2673360000000001E-2</v>
      </c>
      <c r="J24" s="22">
        <f t="shared" si="1"/>
        <v>9.5060020443217888E-3</v>
      </c>
      <c r="K24" s="22">
        <f t="shared" si="2"/>
        <v>4.324787558199205E-2</v>
      </c>
      <c r="L24" s="23">
        <f t="shared" si="3"/>
        <v>8.8044804784371433E-2</v>
      </c>
      <c r="M24" s="4"/>
      <c r="N24" t="s">
        <v>269</v>
      </c>
      <c r="O24" s="5">
        <v>1.3902090601517729</v>
      </c>
      <c r="P24" s="71">
        <v>3.2699610454534372E-2</v>
      </c>
    </row>
    <row r="25" spans="1:16" x14ac:dyDescent="0.25">
      <c r="A25" s="17"/>
      <c r="B25" s="55">
        <v>19</v>
      </c>
      <c r="C25" s="19" t="s">
        <v>267</v>
      </c>
      <c r="D25" s="20">
        <v>16.248714999999997</v>
      </c>
      <c r="E25" s="21">
        <v>10.094503</v>
      </c>
      <c r="F25" s="21">
        <f t="shared" si="0"/>
        <v>0.24841468</v>
      </c>
      <c r="G25" s="21">
        <v>0</v>
      </c>
      <c r="H25" s="21">
        <v>2.1312000000000001E-2</v>
      </c>
      <c r="I25" s="21">
        <v>0.22710268</v>
      </c>
      <c r="J25" s="22">
        <f t="shared" si="1"/>
        <v>0</v>
      </c>
      <c r="K25" s="22">
        <f t="shared" si="2"/>
        <v>2.1112480723419471E-3</v>
      </c>
      <c r="L25" s="23">
        <f t="shared" si="3"/>
        <v>2.4608906451362687E-2</v>
      </c>
      <c r="M25" s="4"/>
      <c r="N25" t="s">
        <v>251</v>
      </c>
      <c r="O25" s="5">
        <v>7.0841150488013038E-2</v>
      </c>
      <c r="P25" s="71">
        <v>3.0538295749371509E-2</v>
      </c>
    </row>
    <row r="26" spans="1:16" x14ac:dyDescent="0.25">
      <c r="A26" s="17"/>
      <c r="B26" s="55">
        <v>20</v>
      </c>
      <c r="C26" s="19" t="s">
        <v>268</v>
      </c>
      <c r="D26" s="20">
        <v>5.2040189999999997</v>
      </c>
      <c r="E26" s="21">
        <v>4.5325800000000003</v>
      </c>
      <c r="F26" s="21">
        <f t="shared" si="0"/>
        <v>1.2641160299886989</v>
      </c>
      <c r="G26" s="21">
        <v>2.8710599988698959E-2</v>
      </c>
      <c r="H26" s="21">
        <v>1.07510927</v>
      </c>
      <c r="I26" s="21">
        <v>0.16029615999999994</v>
      </c>
      <c r="J26" s="22">
        <f t="shared" si="1"/>
        <v>6.3342731929053554E-3</v>
      </c>
      <c r="K26" s="22">
        <f t="shared" si="2"/>
        <v>0.24353014618356408</v>
      </c>
      <c r="L26" s="23">
        <f t="shared" si="3"/>
        <v>0.27889547012710175</v>
      </c>
      <c r="M26" s="4"/>
      <c r="N26" t="s">
        <v>253</v>
      </c>
      <c r="O26" s="5">
        <v>2.616822180319442</v>
      </c>
      <c r="P26" s="71">
        <v>2.9758130137216295E-2</v>
      </c>
    </row>
    <row r="27" spans="1:16" x14ac:dyDescent="0.25">
      <c r="A27" s="17"/>
      <c r="B27" s="55">
        <v>21</v>
      </c>
      <c r="C27" s="19" t="s">
        <v>269</v>
      </c>
      <c r="D27" s="20">
        <v>23.607354999999998</v>
      </c>
      <c r="E27" s="21">
        <v>42.514545000000027</v>
      </c>
      <c r="F27" s="21">
        <f t="shared" si="0"/>
        <v>1.3902090601517729</v>
      </c>
      <c r="G27" s="21">
        <v>8.4650001517729834E-3</v>
      </c>
      <c r="H27" s="21">
        <v>9.9631000000000011E-2</v>
      </c>
      <c r="I27" s="21">
        <v>1.2821130599999999</v>
      </c>
      <c r="J27" s="22">
        <f t="shared" si="1"/>
        <v>1.9910833226071168E-4</v>
      </c>
      <c r="K27" s="22">
        <f t="shared" si="2"/>
        <v>2.5425651421595347E-3</v>
      </c>
      <c r="L27" s="23">
        <f t="shared" si="3"/>
        <v>3.2699610454534372E-2</v>
      </c>
      <c r="M27" s="4"/>
      <c r="N27" t="s">
        <v>267</v>
      </c>
      <c r="O27" s="5">
        <v>0.24841468</v>
      </c>
      <c r="P27" s="71">
        <v>2.4608906451362687E-2</v>
      </c>
    </row>
    <row r="28" spans="1:16" x14ac:dyDescent="0.25">
      <c r="A28" s="17"/>
      <c r="B28" s="55">
        <v>22</v>
      </c>
      <c r="C28" s="19" t="s">
        <v>270</v>
      </c>
      <c r="D28" s="20">
        <v>7.9152600000000017</v>
      </c>
      <c r="E28" s="21">
        <v>26.088489000000006</v>
      </c>
      <c r="F28" s="21">
        <f t="shared" si="0"/>
        <v>4.1578972500114508</v>
      </c>
      <c r="G28" s="21">
        <v>1.9420000011450611E-2</v>
      </c>
      <c r="H28" s="21">
        <v>1.8898957300000001</v>
      </c>
      <c r="I28" s="21">
        <v>2.2485815200000001</v>
      </c>
      <c r="J28" s="22">
        <f t="shared" si="1"/>
        <v>7.4438960460495077E-4</v>
      </c>
      <c r="K28" s="22">
        <f t="shared" si="2"/>
        <v>7.3186136997487675E-2</v>
      </c>
      <c r="L28" s="23">
        <f t="shared" si="3"/>
        <v>0.15937669866627577</v>
      </c>
      <c r="M28" s="4"/>
      <c r="N28" t="s">
        <v>256</v>
      </c>
      <c r="O28" s="5">
        <v>1.8029392700000002</v>
      </c>
      <c r="P28" s="71">
        <v>2.329775475347387E-2</v>
      </c>
    </row>
    <row r="29" spans="1:16" x14ac:dyDescent="0.25">
      <c r="A29" s="17"/>
      <c r="B29" s="55">
        <v>23</v>
      </c>
      <c r="C29" s="19" t="s">
        <v>271</v>
      </c>
      <c r="D29" s="20">
        <v>13.571462000000002</v>
      </c>
      <c r="E29" s="21">
        <v>15.555405</v>
      </c>
      <c r="F29" s="21">
        <f t="shared" si="0"/>
        <v>0.84832976023748541</v>
      </c>
      <c r="G29" s="21">
        <v>1.0311850237485487E-2</v>
      </c>
      <c r="H29" s="21">
        <v>0.35337793000000001</v>
      </c>
      <c r="I29" s="21">
        <v>0.48463997999999991</v>
      </c>
      <c r="J29" s="22">
        <f t="shared" si="1"/>
        <v>6.6291107415624904E-4</v>
      </c>
      <c r="K29" s="22">
        <f t="shared" si="2"/>
        <v>2.3380283588725945E-2</v>
      </c>
      <c r="L29" s="23">
        <f t="shared" si="3"/>
        <v>5.4536012417387099E-2</v>
      </c>
      <c r="M29" s="4"/>
      <c r="N29" t="s">
        <v>254</v>
      </c>
      <c r="O29" s="5">
        <v>0.69026686019068739</v>
      </c>
      <c r="P29" s="71">
        <v>1.9843135407044493E-2</v>
      </c>
    </row>
    <row r="30" spans="1:16" x14ac:dyDescent="0.25">
      <c r="A30" s="17"/>
      <c r="B30" s="55">
        <v>24</v>
      </c>
      <c r="C30" s="19" t="s">
        <v>272</v>
      </c>
      <c r="D30" s="20">
        <v>7.8376419999999998</v>
      </c>
      <c r="E30" s="21">
        <v>5.481520999999999</v>
      </c>
      <c r="F30" s="21">
        <f t="shared" si="0"/>
        <v>0.78135733996977919</v>
      </c>
      <c r="G30" s="21">
        <v>1.2767899697792018E-3</v>
      </c>
      <c r="H30" s="21">
        <v>0.48721085999999997</v>
      </c>
      <c r="I30" s="21">
        <v>0.29286969000000002</v>
      </c>
      <c r="J30" s="22">
        <f t="shared" si="1"/>
        <v>2.3292622062000713E-4</v>
      </c>
      <c r="K30" s="22">
        <f t="shared" si="2"/>
        <v>8.9115347723702831E-2</v>
      </c>
      <c r="L30" s="23">
        <f t="shared" si="3"/>
        <v>0.14254389246520799</v>
      </c>
      <c r="M30" s="4"/>
      <c r="N30" t="s">
        <v>259</v>
      </c>
      <c r="O30" s="5">
        <v>3.7015000000000006E-2</v>
      </c>
      <c r="P30" s="71">
        <v>7.6721354424675861E-3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10.058906999999998</v>
      </c>
      <c r="E31" s="28">
        <v>10.178414999999999</v>
      </c>
      <c r="F31" s="28">
        <f t="shared" si="0"/>
        <v>0.33632193027939644</v>
      </c>
      <c r="G31" s="28">
        <v>1.55508502793964E-2</v>
      </c>
      <c r="H31" s="28">
        <v>2.4946999999999997E-2</v>
      </c>
      <c r="I31" s="28">
        <v>0.29582408000000004</v>
      </c>
      <c r="J31" s="29">
        <f t="shared" si="1"/>
        <v>1.5278263147451151E-3</v>
      </c>
      <c r="K31" s="29">
        <f t="shared" si="2"/>
        <v>3.9787973156327778E-3</v>
      </c>
      <c r="L31" s="30">
        <f t="shared" si="3"/>
        <v>3.3042662367313229E-2</v>
      </c>
      <c r="M31" s="4"/>
      <c r="N31" t="s">
        <v>255</v>
      </c>
      <c r="O31" s="5">
        <v>5.0342570188817742E-2</v>
      </c>
      <c r="P31" s="71">
        <v>7.2693661085228515E-3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workbookViewId="0">
      <selection activeCell="A21" sqref="A21:D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91</v>
      </c>
      <c r="B1" s="49" t="s">
        <v>56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1431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669.03050599999995</v>
      </c>
      <c r="E6" s="14">
        <v>900.47110900000007</v>
      </c>
      <c r="F6" s="14">
        <v>57.78684583711842</v>
      </c>
      <c r="G6" s="14">
        <v>3.6175163071184215</v>
      </c>
      <c r="H6" s="14">
        <v>21.146243819999999</v>
      </c>
      <c r="I6" s="14">
        <v>33.023085710000011</v>
      </c>
      <c r="J6" s="15">
        <v>4.0173596586966362E-3</v>
      </c>
      <c r="K6" s="15">
        <v>2.7500893565168695E-2</v>
      </c>
      <c r="L6" s="16">
        <v>6.417401431267733E-2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269.28549700000002</v>
      </c>
      <c r="E7" s="38">
        <f ca="1">SUM(E8:OFFSET(E6,MATCH("PROYECTOS",$A$8:$A$50,0),0))</f>
        <v>177.12666300000004</v>
      </c>
      <c r="F7" s="38">
        <f ca="1">SUM(F8:OFFSET(F6,MATCH("PROYECTOS",$A$8:$A$50,0),0))</f>
        <v>3.2446976951850726</v>
      </c>
      <c r="G7" s="38">
        <f ca="1">SUM(G8:OFFSET(G6,MATCH("PROYECTOS",$A$8:$A$50,0),0))</f>
        <v>0.68556291518507351</v>
      </c>
      <c r="H7" s="38">
        <f ca="1">SUM(H8:OFFSET(H6,MATCH("PROYECTOS",$A$8:$A$50,0),0))</f>
        <v>0.9080659299999998</v>
      </c>
      <c r="I7" s="38">
        <f ca="1">SUM(I8:OFFSET(I6,MATCH("PROYECTOS",$A$8:$A$50,0),0))</f>
        <v>1.6510688499999993</v>
      </c>
      <c r="J7" s="39">
        <f ca="1">IFERROR(G7/E7,0)</f>
        <v>3.8704670633639914E-3</v>
      </c>
      <c r="K7" s="39">
        <f ca="1">IFERROR(SUM(G7,H7)/E7,0)</f>
        <v>8.9971143711157307E-3</v>
      </c>
      <c r="L7" s="40">
        <f ca="1">IFERROR(SUM(G7,H7,I7)/E7,0)</f>
        <v>1.8318516479842856E-2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220.89008699999999</v>
      </c>
      <c r="E8" s="21">
        <v>94.841986000000034</v>
      </c>
      <c r="F8" s="21">
        <f t="shared" ref="F8:F11" si="0">SUM(G8,H8,I8)</f>
        <v>0.48423493166504505</v>
      </c>
      <c r="G8" s="21">
        <v>0.10292323166504502</v>
      </c>
      <c r="H8" s="21">
        <v>9.6495199999999989E-2</v>
      </c>
      <c r="I8" s="21">
        <v>0.28481650000000003</v>
      </c>
      <c r="J8" s="22">
        <f t="shared" ref="J8:J12" si="1">IFERROR(G8/E8,0)</f>
        <v>1.0852074698756834E-3</v>
      </c>
      <c r="K8" s="22">
        <f t="shared" ref="K8:K12" si="2">IFERROR(SUM(G8,H8)/E8,0)</f>
        <v>2.1026387159906687E-3</v>
      </c>
      <c r="L8" s="23">
        <f t="shared" ref="L8:L12" si="3">IFERROR(SUM(G8,H8,I8)/E8,0)</f>
        <v>5.1057021482557828E-3</v>
      </c>
      <c r="M8" s="4"/>
    </row>
    <row r="9" spans="1:13" ht="38.25" x14ac:dyDescent="0.25">
      <c r="A9" s="17"/>
      <c r="B9" s="19">
        <v>3000275</v>
      </c>
      <c r="C9" s="19" t="s">
        <v>1433</v>
      </c>
      <c r="D9" s="20">
        <v>5.2483240000000002</v>
      </c>
      <c r="E9" s="21">
        <v>16.811468999999995</v>
      </c>
      <c r="F9" s="21">
        <f t="shared" si="0"/>
        <v>0.29742724012001365</v>
      </c>
      <c r="G9" s="21">
        <v>1.8487890120013617E-2</v>
      </c>
      <c r="H9" s="21">
        <v>5.9997830000000002E-2</v>
      </c>
      <c r="I9" s="21">
        <v>0.21894152</v>
      </c>
      <c r="J9" s="22">
        <f t="shared" si="1"/>
        <v>1.099718895476274E-3</v>
      </c>
      <c r="K9" s="22">
        <f t="shared" si="2"/>
        <v>4.6685819139311172E-3</v>
      </c>
      <c r="L9" s="23">
        <f t="shared" si="3"/>
        <v>1.7691924490359154E-2</v>
      </c>
      <c r="M9" s="4"/>
    </row>
    <row r="10" spans="1:13" x14ac:dyDescent="0.25">
      <c r="A10" s="17"/>
      <c r="B10" s="19">
        <v>3000514</v>
      </c>
      <c r="C10" s="19" t="s">
        <v>1434</v>
      </c>
      <c r="D10" s="20">
        <v>15.880120000000003</v>
      </c>
      <c r="E10" s="21">
        <v>20.329500000000003</v>
      </c>
      <c r="F10" s="21">
        <f t="shared" si="0"/>
        <v>0.45923352021012853</v>
      </c>
      <c r="G10" s="21">
        <v>0.13790255021012854</v>
      </c>
      <c r="H10" s="21">
        <v>0.14371192999999999</v>
      </c>
      <c r="I10" s="21">
        <v>0.17761904000000001</v>
      </c>
      <c r="J10" s="22">
        <f t="shared" si="1"/>
        <v>6.7833714656104927E-3</v>
      </c>
      <c r="K10" s="22">
        <f t="shared" si="2"/>
        <v>1.3852504006991244E-2</v>
      </c>
      <c r="L10" s="23">
        <f t="shared" si="3"/>
        <v>2.2589513771127105E-2</v>
      </c>
      <c r="M10" s="4"/>
    </row>
    <row r="11" spans="1:13" ht="38.25" x14ac:dyDescent="0.25">
      <c r="A11" s="17"/>
      <c r="B11" s="19">
        <v>3000515</v>
      </c>
      <c r="C11" s="19" t="s">
        <v>1435</v>
      </c>
      <c r="D11" s="20">
        <v>27.266966000000036</v>
      </c>
      <c r="E11" s="21">
        <v>45.143707999999997</v>
      </c>
      <c r="F11" s="21">
        <f t="shared" si="0"/>
        <v>2.0038020031898855</v>
      </c>
      <c r="G11" s="21">
        <v>0.42624924318988633</v>
      </c>
      <c r="H11" s="21">
        <v>0.60786096999999983</v>
      </c>
      <c r="I11" s="21">
        <v>0.96969178999999939</v>
      </c>
      <c r="J11" s="22">
        <f t="shared" si="1"/>
        <v>9.4420521059077906E-3</v>
      </c>
      <c r="K11" s="22">
        <f t="shared" si="2"/>
        <v>2.2907072967729775E-2</v>
      </c>
      <c r="L11" s="23">
        <f t="shared" si="3"/>
        <v>4.4387182443894189E-2</v>
      </c>
      <c r="M11" s="4"/>
    </row>
    <row r="12" spans="1:13" ht="15.75" thickBot="1" x14ac:dyDescent="0.3">
      <c r="A12" s="41" t="s">
        <v>293</v>
      </c>
      <c r="B12" s="43"/>
      <c r="C12" s="43"/>
      <c r="D12" s="44">
        <f ca="1">OFFSET(D12,-MATCH("PROYECTOS",$A$8:$A$50,0)-1,0)-(OFFSET(D12,-MATCH("PROYECTOS",$A$8:$A$50,0),0))</f>
        <v>399.74500899999992</v>
      </c>
      <c r="E12" s="45">
        <f t="shared" ref="E12:I12" ca="1" si="4">OFFSET(E12,-MATCH("PROYECTOS",$A$8:$A$50,0)-1,0)-(OFFSET(E12,-MATCH("PROYECTOS",$A$8:$A$50,0),0))</f>
        <v>723.34444600000006</v>
      </c>
      <c r="F12" s="45">
        <f t="shared" ca="1" si="4"/>
        <v>54.542148141933346</v>
      </c>
      <c r="G12" s="45">
        <f t="shared" ca="1" si="4"/>
        <v>2.931953391933348</v>
      </c>
      <c r="H12" s="45">
        <f t="shared" ca="1" si="4"/>
        <v>20.238177889999999</v>
      </c>
      <c r="I12" s="45">
        <f t="shared" ca="1" si="4"/>
        <v>31.372016860000013</v>
      </c>
      <c r="J12" s="46">
        <f t="shared" ca="1" si="1"/>
        <v>4.0533295142399532E-3</v>
      </c>
      <c r="K12" s="46">
        <f t="shared" ca="1" si="2"/>
        <v>3.2031947449187088E-2</v>
      </c>
      <c r="L12" s="47">
        <f t="shared" ca="1" si="3"/>
        <v>7.5402733018196638E-2</v>
      </c>
      <c r="M12" s="4"/>
    </row>
    <row r="13" spans="1:13" ht="15.75" thickBot="1" x14ac:dyDescent="0.3"/>
    <row r="14" spans="1:13" ht="15.75" thickBot="1" x14ac:dyDescent="0.3">
      <c r="A14" s="87" t="s">
        <v>315</v>
      </c>
      <c r="B14" s="88"/>
      <c r="C14" s="88"/>
      <c r="D14" s="89"/>
    </row>
    <row r="15" spans="1:13" ht="15.75" thickBot="1" x14ac:dyDescent="0.3">
      <c r="A15" s="1" t="s">
        <v>1456</v>
      </c>
    </row>
    <row r="16" spans="1:13" ht="45" customHeight="1" x14ac:dyDescent="0.25">
      <c r="A16" s="80" t="s">
        <v>317</v>
      </c>
      <c r="B16" s="81"/>
      <c r="C16" s="81"/>
      <c r="D16" s="92" t="s">
        <v>318</v>
      </c>
    </row>
    <row r="17" spans="1:4" ht="15.75" thickBot="1" x14ac:dyDescent="0.3">
      <c r="A17" s="90"/>
      <c r="B17" s="91"/>
      <c r="C17" s="91"/>
      <c r="D17" s="93"/>
    </row>
    <row r="18" spans="1:4" x14ac:dyDescent="0.25">
      <c r="A18" s="17"/>
      <c r="B18" s="19">
        <v>3000001</v>
      </c>
      <c r="C18" s="19" t="s">
        <v>275</v>
      </c>
      <c r="D18" s="23">
        <v>5.1057021482557828E-3</v>
      </c>
    </row>
    <row r="19" spans="1:4" ht="38.25" x14ac:dyDescent="0.25">
      <c r="A19" s="17"/>
      <c r="B19" s="19">
        <v>3000275</v>
      </c>
      <c r="C19" s="19" t="s">
        <v>1433</v>
      </c>
      <c r="D19" s="23">
        <v>1.7691924490359154E-2</v>
      </c>
    </row>
    <row r="20" spans="1:4" x14ac:dyDescent="0.25">
      <c r="A20" s="17"/>
      <c r="B20" s="19">
        <v>3000514</v>
      </c>
      <c r="C20" s="19" t="s">
        <v>1434</v>
      </c>
      <c r="D20" s="23">
        <v>2.2589513771127105E-2</v>
      </c>
    </row>
    <row r="21" spans="1:4" ht="39" thickBot="1" x14ac:dyDescent="0.3">
      <c r="A21" s="24"/>
      <c r="B21" s="26">
        <v>3000515</v>
      </c>
      <c r="C21" s="26" t="s">
        <v>1435</v>
      </c>
      <c r="D21" s="30">
        <v>4.4387182443894189E-2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"/>
  <sheetViews>
    <sheetView topLeftCell="A21" workbookViewId="0">
      <selection activeCell="A3" sqref="A3:P24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91</v>
      </c>
      <c r="B1" s="49" t="s">
        <v>56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1432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669.03050599999995</v>
      </c>
      <c r="I6" s="14">
        <v>900.47110900000007</v>
      </c>
      <c r="J6" s="14">
        <v>57.78684583711842</v>
      </c>
      <c r="K6" s="14">
        <v>3.6175163071184215</v>
      </c>
      <c r="L6" s="14">
        <v>21.146243819999999</v>
      </c>
      <c r="M6" s="14">
        <v>33.023085710000011</v>
      </c>
      <c r="N6" s="15">
        <v>4.0173596586966362E-3</v>
      </c>
      <c r="O6" s="15">
        <v>2.7500893565168695E-2</v>
      </c>
      <c r="P6" s="16">
        <v>6.417401431267733E-2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SUM(H8:OFFSET(H6,MATCH("PROYECTOS",$A$8:$A$24,0),0))</f>
        <v>269.28549700000002</v>
      </c>
      <c r="I7" s="37">
        <f ca="1">SUM(I8:OFFSET(I6,MATCH("PROYECTOS",$A$8:$A$24,0),0))</f>
        <v>177.12666300000001</v>
      </c>
      <c r="J7" s="37">
        <f ca="1">SUM(J8:OFFSET(J6,MATCH("PROYECTOS",$A$8:$A$24,0),0))</f>
        <v>3.2446976951850734</v>
      </c>
      <c r="K7" s="38">
        <f>SUM(K8:K23)</f>
        <v>0.68556291518507351</v>
      </c>
      <c r="L7" s="38">
        <f t="shared" ref="L7:M7" si="0">SUM(L8:L23)</f>
        <v>0.90806593000000013</v>
      </c>
      <c r="M7" s="38">
        <f t="shared" si="0"/>
        <v>1.6510688500000001</v>
      </c>
      <c r="N7" s="39">
        <f ca="1">IFERROR(K7/I7,0)</f>
        <v>3.8704670633639923E-3</v>
      </c>
      <c r="O7" s="39">
        <f ca="1">IFERROR(SUM(K7,L7)/I7,0)</f>
        <v>8.9971143711157341E-3</v>
      </c>
      <c r="P7" s="40">
        <f ca="1">IFERROR(SUM(K7,L7,M7)/I7,0)</f>
        <v>1.8318516479842867E-2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220.89008699999999</v>
      </c>
      <c r="I8" s="21">
        <v>94.841985999999991</v>
      </c>
      <c r="J8" s="21">
        <f t="shared" ref="J8:J23" si="1">SUM(K8,L8,M8)</f>
        <v>0.48423493166504505</v>
      </c>
      <c r="K8" s="21">
        <v>0.10292323166504502</v>
      </c>
      <c r="L8" s="21">
        <v>9.6495199999999989E-2</v>
      </c>
      <c r="M8" s="21">
        <v>0.28481650000000003</v>
      </c>
      <c r="N8" s="22">
        <f t="shared" ref="N8:N24" si="2">IFERROR(K8/I8,0)</f>
        <v>1.0852074698756839E-3</v>
      </c>
      <c r="O8" s="22">
        <f t="shared" ref="O8:O24" si="3">IFERROR(SUM(K8,L8)/I8,0)</f>
        <v>2.1026387159906695E-3</v>
      </c>
      <c r="P8" s="23">
        <f t="shared" ref="P8:P24" si="4">IFERROR(SUM(K8,L8,M8)/I8,0)</f>
        <v>5.1057021482557854E-3</v>
      </c>
      <c r="Q8" s="70">
        <v>0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5002775</v>
      </c>
      <c r="C9" s="19" t="s">
        <v>1436</v>
      </c>
      <c r="D9" s="68">
        <v>3000275</v>
      </c>
      <c r="E9" s="19" t="s">
        <v>1433</v>
      </c>
      <c r="F9" s="69">
        <v>240</v>
      </c>
      <c r="G9" s="19" t="s">
        <v>1079</v>
      </c>
      <c r="H9" s="20">
        <v>0.66711999999999994</v>
      </c>
      <c r="I9" s="21">
        <v>0.66711999999999994</v>
      </c>
      <c r="J9" s="21">
        <f t="shared" si="1"/>
        <v>0.16784847015136875</v>
      </c>
      <c r="K9" s="21">
        <v>1.2883940151368733E-2</v>
      </c>
      <c r="L9" s="21">
        <v>4.0338880000000001E-2</v>
      </c>
      <c r="M9" s="21">
        <v>0.11462565000000001</v>
      </c>
      <c r="N9" s="22">
        <f t="shared" si="2"/>
        <v>1.9312777538327039E-2</v>
      </c>
      <c r="O9" s="22">
        <f t="shared" si="3"/>
        <v>7.9779979840761392E-2</v>
      </c>
      <c r="P9" s="23">
        <f t="shared" si="4"/>
        <v>0.25160161612808607</v>
      </c>
      <c r="Q9" s="70">
        <v>0</v>
      </c>
      <c r="R9" s="21">
        <v>0</v>
      </c>
      <c r="S9" s="23">
        <f t="shared" ref="S9:S23" si="5">IFERROR(R9/Q9,0)</f>
        <v>0</v>
      </c>
    </row>
    <row r="10" spans="1:19" ht="38.25" x14ac:dyDescent="0.25">
      <c r="A10" s="17"/>
      <c r="B10" s="19">
        <v>5002776</v>
      </c>
      <c r="C10" s="19" t="s">
        <v>1437</v>
      </c>
      <c r="D10" s="68">
        <v>3000275</v>
      </c>
      <c r="E10" s="19" t="s">
        <v>1433</v>
      </c>
      <c r="F10" s="69">
        <v>291</v>
      </c>
      <c r="G10" s="19" t="s">
        <v>1451</v>
      </c>
      <c r="H10" s="20">
        <v>1.068154</v>
      </c>
      <c r="I10" s="21">
        <v>1.3867039999999999</v>
      </c>
      <c r="J10" s="21">
        <f t="shared" si="1"/>
        <v>0.10566296999999999</v>
      </c>
      <c r="K10" s="21">
        <v>0</v>
      </c>
      <c r="L10" s="21">
        <v>1.4055E-2</v>
      </c>
      <c r="M10" s="21">
        <v>9.1607969999999997E-2</v>
      </c>
      <c r="N10" s="22">
        <f t="shared" si="2"/>
        <v>0</v>
      </c>
      <c r="O10" s="22">
        <f t="shared" si="3"/>
        <v>1.0135544427650025E-2</v>
      </c>
      <c r="P10" s="23">
        <f t="shared" si="4"/>
        <v>7.6197205748306782E-2</v>
      </c>
      <c r="Q10" s="70">
        <v>211</v>
      </c>
      <c r="R10" s="21">
        <v>0</v>
      </c>
      <c r="S10" s="23">
        <f t="shared" si="5"/>
        <v>0</v>
      </c>
    </row>
    <row r="11" spans="1:19" ht="38.25" x14ac:dyDescent="0.25">
      <c r="A11" s="17"/>
      <c r="B11" s="19">
        <v>5002778</v>
      </c>
      <c r="C11" s="19" t="s">
        <v>1438</v>
      </c>
      <c r="D11" s="68">
        <v>3000275</v>
      </c>
      <c r="E11" s="19" t="s">
        <v>1433</v>
      </c>
      <c r="F11" s="69">
        <v>291</v>
      </c>
      <c r="G11" s="19" t="s">
        <v>1451</v>
      </c>
      <c r="H11" s="20">
        <v>2.3030499999999998</v>
      </c>
      <c r="I11" s="21">
        <v>2.3030499999999998</v>
      </c>
      <c r="J11" s="21">
        <f t="shared" si="1"/>
        <v>1.6811849968644883E-2</v>
      </c>
      <c r="K11" s="21">
        <v>5.6039499686448835E-3</v>
      </c>
      <c r="L11" s="21">
        <v>5.6039499999999999E-3</v>
      </c>
      <c r="M11" s="21">
        <v>5.6039499999999999E-3</v>
      </c>
      <c r="N11" s="22">
        <f t="shared" si="2"/>
        <v>2.4332732544429707E-3</v>
      </c>
      <c r="O11" s="22">
        <f t="shared" si="3"/>
        <v>4.8665465225005465E-3</v>
      </c>
      <c r="P11" s="23">
        <f t="shared" si="4"/>
        <v>7.2998197905581224E-3</v>
      </c>
      <c r="Q11" s="70">
        <v>0</v>
      </c>
      <c r="R11" s="21">
        <v>0</v>
      </c>
      <c r="S11" s="23">
        <f t="shared" si="5"/>
        <v>0</v>
      </c>
    </row>
    <row r="12" spans="1:19" ht="38.25" x14ac:dyDescent="0.25">
      <c r="A12" s="17"/>
      <c r="B12" s="19">
        <v>5002779</v>
      </c>
      <c r="C12" s="19" t="s">
        <v>1439</v>
      </c>
      <c r="D12" s="68">
        <v>3000515</v>
      </c>
      <c r="E12" s="19" t="s">
        <v>1435</v>
      </c>
      <c r="F12" s="69">
        <v>216</v>
      </c>
      <c r="G12" s="19" t="s">
        <v>1452</v>
      </c>
      <c r="H12" s="20">
        <v>6.3300270000000003</v>
      </c>
      <c r="I12" s="21">
        <v>9.2282489999999964</v>
      </c>
      <c r="J12" s="21">
        <f t="shared" si="1"/>
        <v>0.79745659964331761</v>
      </c>
      <c r="K12" s="21">
        <v>0.19147884964331752</v>
      </c>
      <c r="L12" s="21">
        <v>0.29137353999999999</v>
      </c>
      <c r="M12" s="21">
        <v>0.31460421000000005</v>
      </c>
      <c r="N12" s="22">
        <f t="shared" si="2"/>
        <v>2.0749207096960386E-2</v>
      </c>
      <c r="O12" s="22">
        <f t="shared" si="3"/>
        <v>5.2323294445492066E-2</v>
      </c>
      <c r="P12" s="23">
        <f t="shared" si="4"/>
        <v>8.6414725008321508E-2</v>
      </c>
      <c r="Q12" s="70">
        <v>162</v>
      </c>
      <c r="R12" s="21">
        <v>0</v>
      </c>
      <c r="S12" s="23">
        <f t="shared" si="5"/>
        <v>0</v>
      </c>
    </row>
    <row r="13" spans="1:19" ht="38.25" x14ac:dyDescent="0.25">
      <c r="A13" s="17"/>
      <c r="B13" s="19">
        <v>5002780</v>
      </c>
      <c r="C13" s="19" t="s">
        <v>1440</v>
      </c>
      <c r="D13" s="68">
        <v>3000515</v>
      </c>
      <c r="E13" s="19" t="s">
        <v>1435</v>
      </c>
      <c r="F13" s="69">
        <v>216</v>
      </c>
      <c r="G13" s="19" t="s">
        <v>1452</v>
      </c>
      <c r="H13" s="20">
        <v>3.4521310000000001</v>
      </c>
      <c r="I13" s="21">
        <v>5.3310079999999997</v>
      </c>
      <c r="J13" s="21">
        <f t="shared" si="1"/>
        <v>0.40228938016428056</v>
      </c>
      <c r="K13" s="21">
        <v>0.12127490016428055</v>
      </c>
      <c r="L13" s="21">
        <v>0.13956802000000001</v>
      </c>
      <c r="M13" s="21">
        <v>0.14144646</v>
      </c>
      <c r="N13" s="22">
        <f t="shared" si="2"/>
        <v>2.2748962328377777E-2</v>
      </c>
      <c r="O13" s="22">
        <f t="shared" si="3"/>
        <v>4.8929380740805599E-2</v>
      </c>
      <c r="P13" s="23">
        <f t="shared" si="4"/>
        <v>7.5462160282685861E-2</v>
      </c>
      <c r="Q13" s="70">
        <v>9</v>
      </c>
      <c r="R13" s="21">
        <v>0</v>
      </c>
      <c r="S13" s="23">
        <f t="shared" si="5"/>
        <v>0</v>
      </c>
    </row>
    <row r="14" spans="1:19" ht="38.25" x14ac:dyDescent="0.25">
      <c r="A14" s="17"/>
      <c r="B14" s="19">
        <v>5002783</v>
      </c>
      <c r="C14" s="19" t="s">
        <v>1441</v>
      </c>
      <c r="D14" s="68">
        <v>3000515</v>
      </c>
      <c r="E14" s="19" t="s">
        <v>1435</v>
      </c>
      <c r="F14" s="69">
        <v>534</v>
      </c>
      <c r="G14" s="19" t="s">
        <v>1453</v>
      </c>
      <c r="H14" s="20">
        <v>4.2336429999999998</v>
      </c>
      <c r="I14" s="21">
        <v>5.1306779999999987</v>
      </c>
      <c r="J14" s="21">
        <f t="shared" si="1"/>
        <v>9.35608E-2</v>
      </c>
      <c r="K14" s="21">
        <v>0</v>
      </c>
      <c r="L14" s="21">
        <v>2.8148659999999999E-2</v>
      </c>
      <c r="M14" s="21">
        <v>6.5412139999999994E-2</v>
      </c>
      <c r="N14" s="22">
        <f t="shared" si="2"/>
        <v>0</v>
      </c>
      <c r="O14" s="22">
        <f t="shared" si="3"/>
        <v>5.4863431304790532E-3</v>
      </c>
      <c r="P14" s="23">
        <f t="shared" si="4"/>
        <v>1.8235562629344507E-2</v>
      </c>
      <c r="Q14" s="70">
        <v>18</v>
      </c>
      <c r="R14" s="21">
        <v>0</v>
      </c>
      <c r="S14" s="23">
        <f t="shared" si="5"/>
        <v>0</v>
      </c>
    </row>
    <row r="15" spans="1:19" ht="51" x14ac:dyDescent="0.25">
      <c r="A15" s="17"/>
      <c r="B15" s="19">
        <v>5002784</v>
      </c>
      <c r="C15" s="19" t="s">
        <v>1442</v>
      </c>
      <c r="D15" s="68">
        <v>3000515</v>
      </c>
      <c r="E15" s="19" t="s">
        <v>1435</v>
      </c>
      <c r="F15" s="69">
        <v>534</v>
      </c>
      <c r="G15" s="19" t="s">
        <v>1453</v>
      </c>
      <c r="H15" s="20">
        <v>0.5537700000000001</v>
      </c>
      <c r="I15" s="21">
        <v>0.52658799999999995</v>
      </c>
      <c r="J15" s="21">
        <f t="shared" si="1"/>
        <v>1.2289999999999999E-2</v>
      </c>
      <c r="K15" s="21">
        <v>0</v>
      </c>
      <c r="L15" s="21">
        <v>2.5100000000000001E-3</v>
      </c>
      <c r="M15" s="21">
        <v>9.7799999999999988E-3</v>
      </c>
      <c r="N15" s="22">
        <f t="shared" si="2"/>
        <v>0</v>
      </c>
      <c r="O15" s="22">
        <f t="shared" si="3"/>
        <v>4.7665347482282166E-3</v>
      </c>
      <c r="P15" s="23">
        <f t="shared" si="4"/>
        <v>2.3338929105866445E-2</v>
      </c>
      <c r="Q15" s="70">
        <v>1</v>
      </c>
      <c r="R15" s="21">
        <v>0</v>
      </c>
      <c r="S15" s="23">
        <f t="shared" si="5"/>
        <v>0</v>
      </c>
    </row>
    <row r="16" spans="1:19" ht="51" x14ac:dyDescent="0.25">
      <c r="A16" s="17"/>
      <c r="B16" s="19">
        <v>5002785</v>
      </c>
      <c r="C16" s="19" t="s">
        <v>1443</v>
      </c>
      <c r="D16" s="68">
        <v>3000515</v>
      </c>
      <c r="E16" s="19" t="s">
        <v>1435</v>
      </c>
      <c r="F16" s="69">
        <v>56</v>
      </c>
      <c r="G16" s="19" t="s">
        <v>419</v>
      </c>
      <c r="H16" s="20">
        <v>7.2080009999999994</v>
      </c>
      <c r="I16" s="21">
        <v>11.83905</v>
      </c>
      <c r="J16" s="21">
        <f t="shared" si="1"/>
        <v>0.46251296318218493</v>
      </c>
      <c r="K16" s="21">
        <v>8.3188753182184882E-2</v>
      </c>
      <c r="L16" s="21">
        <v>8.9928800000000003E-2</v>
      </c>
      <c r="M16" s="21">
        <v>0.28939541000000008</v>
      </c>
      <c r="N16" s="22">
        <f t="shared" si="2"/>
        <v>7.0266409198529341E-3</v>
      </c>
      <c r="O16" s="22">
        <f t="shared" si="3"/>
        <v>1.462258822981446E-2</v>
      </c>
      <c r="P16" s="23">
        <f t="shared" si="4"/>
        <v>3.9066729440469038E-2</v>
      </c>
      <c r="Q16" s="70">
        <v>2280.5</v>
      </c>
      <c r="R16" s="21">
        <v>0</v>
      </c>
      <c r="S16" s="23">
        <f t="shared" si="5"/>
        <v>0</v>
      </c>
    </row>
    <row r="17" spans="1:19" ht="51" x14ac:dyDescent="0.25">
      <c r="A17" s="17"/>
      <c r="B17" s="19">
        <v>5002786</v>
      </c>
      <c r="C17" s="19" t="s">
        <v>1444</v>
      </c>
      <c r="D17" s="68">
        <v>3000515</v>
      </c>
      <c r="E17" s="19" t="s">
        <v>1435</v>
      </c>
      <c r="F17" s="69">
        <v>56</v>
      </c>
      <c r="G17" s="19" t="s">
        <v>419</v>
      </c>
      <c r="H17" s="20">
        <v>2.9557400000000005</v>
      </c>
      <c r="I17" s="21">
        <v>3.0793549999999996</v>
      </c>
      <c r="J17" s="21">
        <f t="shared" si="1"/>
        <v>7.7320850188437013E-2</v>
      </c>
      <c r="K17" s="21">
        <v>4.1039501884370111E-3</v>
      </c>
      <c r="L17" s="21">
        <v>9.8239499999999997E-3</v>
      </c>
      <c r="M17" s="21">
        <v>6.3392950000000003E-2</v>
      </c>
      <c r="N17" s="22">
        <f t="shared" si="2"/>
        <v>1.3327304544091252E-3</v>
      </c>
      <c r="O17" s="22">
        <f t="shared" si="3"/>
        <v>4.5229927008860662E-3</v>
      </c>
      <c r="P17" s="23">
        <f t="shared" si="4"/>
        <v>2.5109430445153944E-2</v>
      </c>
      <c r="Q17" s="70">
        <v>345.5</v>
      </c>
      <c r="R17" s="21">
        <v>0</v>
      </c>
      <c r="S17" s="23">
        <f t="shared" si="5"/>
        <v>0</v>
      </c>
    </row>
    <row r="18" spans="1:19" ht="38.25" x14ac:dyDescent="0.25">
      <c r="A18" s="17"/>
      <c r="B18" s="19">
        <v>5003038</v>
      </c>
      <c r="C18" s="19" t="s">
        <v>1445</v>
      </c>
      <c r="D18" s="68">
        <v>3000515</v>
      </c>
      <c r="E18" s="19" t="s">
        <v>1435</v>
      </c>
      <c r="F18" s="69">
        <v>475</v>
      </c>
      <c r="G18" s="19" t="s">
        <v>1454</v>
      </c>
      <c r="H18" s="20">
        <v>2.150278000000001</v>
      </c>
      <c r="I18" s="21">
        <v>9.5281250000000046</v>
      </c>
      <c r="J18" s="21">
        <f t="shared" si="1"/>
        <v>0.12932528985498143</v>
      </c>
      <c r="K18" s="21">
        <v>1.8229319854981441E-2</v>
      </c>
      <c r="L18" s="21">
        <v>3.5476729999999998E-2</v>
      </c>
      <c r="M18" s="21">
        <v>7.561923999999999E-2</v>
      </c>
      <c r="N18" s="22">
        <f t="shared" si="2"/>
        <v>1.9132116607392779E-3</v>
      </c>
      <c r="O18" s="22">
        <f t="shared" si="3"/>
        <v>5.6365811589354055E-3</v>
      </c>
      <c r="P18" s="23">
        <f t="shared" si="4"/>
        <v>1.3573005166806835E-2</v>
      </c>
      <c r="Q18" s="70">
        <v>7166</v>
      </c>
      <c r="R18" s="21">
        <v>0</v>
      </c>
      <c r="S18" s="23">
        <f t="shared" si="5"/>
        <v>0</v>
      </c>
    </row>
    <row r="19" spans="1:19" ht="38.25" x14ac:dyDescent="0.25">
      <c r="A19" s="17"/>
      <c r="B19" s="19">
        <v>5003039</v>
      </c>
      <c r="C19" s="19" t="s">
        <v>1446</v>
      </c>
      <c r="D19" s="68">
        <v>3000515</v>
      </c>
      <c r="E19" s="19" t="s">
        <v>1435</v>
      </c>
      <c r="F19" s="69">
        <v>475</v>
      </c>
      <c r="G19" s="19" t="s">
        <v>1454</v>
      </c>
      <c r="H19" s="20">
        <v>0.38337600000000011</v>
      </c>
      <c r="I19" s="21">
        <v>0.48065499999999994</v>
      </c>
      <c r="J19" s="21">
        <f t="shared" si="1"/>
        <v>2.9046120156684924E-2</v>
      </c>
      <c r="K19" s="21">
        <v>7.9734701566849253E-3</v>
      </c>
      <c r="L19" s="21">
        <v>1.1031269999999999E-2</v>
      </c>
      <c r="M19" s="21">
        <v>1.0041380000000001E-2</v>
      </c>
      <c r="N19" s="22">
        <f t="shared" si="2"/>
        <v>1.6588759415141683E-2</v>
      </c>
      <c r="O19" s="22">
        <f t="shared" si="3"/>
        <v>3.9539254052667561E-2</v>
      </c>
      <c r="P19" s="23">
        <f t="shared" si="4"/>
        <v>6.0430288162372031E-2</v>
      </c>
      <c r="Q19" s="70">
        <v>65</v>
      </c>
      <c r="R19" s="21">
        <v>0</v>
      </c>
      <c r="S19" s="23">
        <f t="shared" si="5"/>
        <v>0</v>
      </c>
    </row>
    <row r="20" spans="1:19" ht="25.5" x14ac:dyDescent="0.25">
      <c r="A20" s="17"/>
      <c r="B20" s="19">
        <v>5004139</v>
      </c>
      <c r="C20" s="19" t="s">
        <v>1447</v>
      </c>
      <c r="D20" s="68">
        <v>3000514</v>
      </c>
      <c r="E20" s="19" t="s">
        <v>1434</v>
      </c>
      <c r="F20" s="69">
        <v>46</v>
      </c>
      <c r="G20" s="19" t="s">
        <v>736</v>
      </c>
      <c r="H20" s="20">
        <v>10.833200000000003</v>
      </c>
      <c r="I20" s="21">
        <v>10.833200000000001</v>
      </c>
      <c r="J20" s="21">
        <f t="shared" si="1"/>
        <v>0.22376917049855857</v>
      </c>
      <c r="K20" s="21">
        <v>6.5225700498558581E-2</v>
      </c>
      <c r="L20" s="21">
        <v>6.8706030000000001E-2</v>
      </c>
      <c r="M20" s="21">
        <v>8.9837439999999991E-2</v>
      </c>
      <c r="N20" s="22">
        <f t="shared" si="2"/>
        <v>6.0209079956576612E-3</v>
      </c>
      <c r="O20" s="22">
        <f t="shared" si="3"/>
        <v>1.2363081130096237E-2</v>
      </c>
      <c r="P20" s="23">
        <f t="shared" si="4"/>
        <v>2.0655869964420349E-2</v>
      </c>
      <c r="Q20" s="70">
        <v>0</v>
      </c>
      <c r="R20" s="21">
        <v>0</v>
      </c>
      <c r="S20" s="23">
        <f t="shared" si="5"/>
        <v>0</v>
      </c>
    </row>
    <row r="21" spans="1:19" ht="25.5" x14ac:dyDescent="0.25">
      <c r="A21" s="17"/>
      <c r="B21" s="19">
        <v>5004140</v>
      </c>
      <c r="C21" s="19" t="s">
        <v>1448</v>
      </c>
      <c r="D21" s="68">
        <v>3000514</v>
      </c>
      <c r="E21" s="19" t="s">
        <v>1434</v>
      </c>
      <c r="F21" s="69">
        <v>46</v>
      </c>
      <c r="G21" s="19" t="s">
        <v>736</v>
      </c>
      <c r="H21" s="20">
        <v>0.9759230000000001</v>
      </c>
      <c r="I21" s="21">
        <v>0.97592299999999998</v>
      </c>
      <c r="J21" s="21">
        <f t="shared" si="1"/>
        <v>2.0353149682730248E-2</v>
      </c>
      <c r="K21" s="21">
        <v>1.274919968273025E-2</v>
      </c>
      <c r="L21" s="21">
        <v>7.6039499999999999E-3</v>
      </c>
      <c r="M21" s="21">
        <v>0</v>
      </c>
      <c r="N21" s="22">
        <f t="shared" si="2"/>
        <v>1.3063735236007606E-2</v>
      </c>
      <c r="O21" s="22">
        <f t="shared" si="3"/>
        <v>2.0855282315029207E-2</v>
      </c>
      <c r="P21" s="23">
        <f t="shared" si="4"/>
        <v>2.0855282315029207E-2</v>
      </c>
      <c r="Q21" s="70">
        <v>0</v>
      </c>
      <c r="R21" s="21">
        <v>0</v>
      </c>
      <c r="S21" s="23">
        <f t="shared" si="5"/>
        <v>0</v>
      </c>
    </row>
    <row r="22" spans="1:19" ht="25.5" x14ac:dyDescent="0.25">
      <c r="A22" s="17"/>
      <c r="B22" s="19">
        <v>5004141</v>
      </c>
      <c r="C22" s="19" t="s">
        <v>1449</v>
      </c>
      <c r="D22" s="68">
        <v>3000514</v>
      </c>
      <c r="E22" s="19" t="s">
        <v>1434</v>
      </c>
      <c r="F22" s="69">
        <v>46</v>
      </c>
      <c r="G22" s="19" t="s">
        <v>736</v>
      </c>
      <c r="H22" s="20">
        <v>4.0709970000000002</v>
      </c>
      <c r="I22" s="21">
        <v>8.5203769999999999</v>
      </c>
      <c r="J22" s="21">
        <f t="shared" si="1"/>
        <v>0.21511120002883971</v>
      </c>
      <c r="K22" s="21">
        <v>5.9927650028839707E-2</v>
      </c>
      <c r="L22" s="21">
        <v>6.7401950000000002E-2</v>
      </c>
      <c r="M22" s="21">
        <v>8.7781600000000001E-2</v>
      </c>
      <c r="N22" s="22">
        <f t="shared" si="2"/>
        <v>7.0334505185439223E-3</v>
      </c>
      <c r="O22" s="22">
        <f t="shared" si="3"/>
        <v>1.4944127475678564E-2</v>
      </c>
      <c r="P22" s="23">
        <f t="shared" si="4"/>
        <v>2.5246676294821194E-2</v>
      </c>
      <c r="Q22" s="70">
        <v>0</v>
      </c>
      <c r="R22" s="21">
        <v>0</v>
      </c>
      <c r="S22" s="23">
        <f t="shared" si="5"/>
        <v>0</v>
      </c>
    </row>
    <row r="23" spans="1:19" ht="38.25" x14ac:dyDescent="0.25">
      <c r="A23" s="17"/>
      <c r="B23" s="19">
        <v>5004142</v>
      </c>
      <c r="C23" s="19" t="s">
        <v>1450</v>
      </c>
      <c r="D23" s="68">
        <v>3000275</v>
      </c>
      <c r="E23" s="19" t="s">
        <v>1433</v>
      </c>
      <c r="F23" s="69">
        <v>88</v>
      </c>
      <c r="G23" s="19" t="s">
        <v>755</v>
      </c>
      <c r="H23" s="20">
        <v>1.2100000000000002</v>
      </c>
      <c r="I23" s="21">
        <v>12.454594999999999</v>
      </c>
      <c r="J23" s="21">
        <f t="shared" si="1"/>
        <v>7.1039500000000004E-3</v>
      </c>
      <c r="K23" s="21">
        <v>0</v>
      </c>
      <c r="L23" s="21">
        <v>0</v>
      </c>
      <c r="M23" s="21">
        <v>7.1039500000000004E-3</v>
      </c>
      <c r="N23" s="22">
        <f t="shared" si="2"/>
        <v>0</v>
      </c>
      <c r="O23" s="22">
        <f t="shared" si="3"/>
        <v>0</v>
      </c>
      <c r="P23" s="23">
        <f t="shared" si="4"/>
        <v>5.7038787692413931E-4</v>
      </c>
      <c r="Q23" s="70">
        <v>0</v>
      </c>
      <c r="R23" s="21">
        <v>0</v>
      </c>
      <c r="S23" s="23">
        <f t="shared" si="5"/>
        <v>0</v>
      </c>
    </row>
    <row r="24" spans="1:19" ht="15.75" thickBot="1" x14ac:dyDescent="0.3">
      <c r="A24" s="41" t="s">
        <v>293</v>
      </c>
      <c r="B24" s="43"/>
      <c r="C24" s="43"/>
      <c r="D24" s="65"/>
      <c r="E24" s="43"/>
      <c r="F24" s="66"/>
      <c r="G24" s="43"/>
      <c r="H24" s="44">
        <f ca="1">OFFSET(H24,-MATCH("PROYECTOS",$A$8:$A$24,0)-1,0)-(OFFSET(H24,-MATCH("PROYECTOS",$A$8:$A$24,0),0))</f>
        <v>399.74500899999992</v>
      </c>
      <c r="I24" s="44">
        <f t="shared" ref="I24:J24" ca="1" si="6">OFFSET(I24,-MATCH("PROYECTOS",$A$8:$A$24,0)-1,0)-(OFFSET(I24,-MATCH("PROYECTOS",$A$8:$A$24,0),0))</f>
        <v>723.34444600000006</v>
      </c>
      <c r="J24" s="44">
        <f t="shared" ca="1" si="6"/>
        <v>54.542148141933346</v>
      </c>
      <c r="K24" s="45">
        <f>K6-K7</f>
        <v>2.931953391933348</v>
      </c>
      <c r="L24" s="45">
        <f t="shared" ref="L24:M24" si="7">L6-L7</f>
        <v>20.238177889999999</v>
      </c>
      <c r="M24" s="45">
        <f t="shared" si="7"/>
        <v>31.372016860000009</v>
      </c>
      <c r="N24" s="46">
        <f t="shared" ca="1" si="2"/>
        <v>4.0533295142399532E-3</v>
      </c>
      <c r="O24" s="46">
        <f t="shared" ca="1" si="3"/>
        <v>3.2031947449187088E-2</v>
      </c>
      <c r="P24" s="47">
        <f t="shared" ca="1" si="4"/>
        <v>7.5402733018196624E-2</v>
      </c>
      <c r="Q24" s="67"/>
      <c r="R24" s="45"/>
      <c r="S24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workbookViewId="0">
      <selection activeCell="A11" sqref="A11:L11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93</v>
      </c>
      <c r="B1" s="50" t="s">
        <v>57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1457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56.778782999999997</v>
      </c>
      <c r="E6" s="14">
        <v>64.139622000000017</v>
      </c>
      <c r="F6" s="14">
        <v>6.7947301558737498</v>
      </c>
      <c r="G6" s="14">
        <v>1.2636627858737484</v>
      </c>
      <c r="H6" s="14">
        <v>2.2795310000000004</v>
      </c>
      <c r="I6" s="14">
        <v>3.2515363700000015</v>
      </c>
      <c r="J6" s="15">
        <v>1.9701749815016809E-2</v>
      </c>
      <c r="K6" s="15">
        <v>5.5241887547665118E-2</v>
      </c>
      <c r="L6" s="16">
        <v>0.10593654817413406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52.690249999999999</v>
      </c>
      <c r="E7" s="38">
        <f ca="1">SUM(E8:OFFSET(E6,MATCH("GOBIERNOS REGIONALES",$A$8:$A$50,0),0))</f>
        <v>57.755958000000007</v>
      </c>
      <c r="F7" s="38">
        <f ca="1">SUM(F8:OFFSET(F6,MATCH("GOBIERNOS REGIONALES",$A$8:$A$50,0),0))</f>
        <v>6.397724065182226</v>
      </c>
      <c r="G7" s="38">
        <f ca="1">SUM(G8:OFFSET(G6,MATCH("GOBIERNOS REGIONALES",$A$8:$A$50,0),0))</f>
        <v>1.2081750751822256</v>
      </c>
      <c r="H7" s="38">
        <f ca="1">SUM(H8:OFFSET(H6,MATCH("GOBIERNOS REGIONALES",$A$8:$A$50,0),0))</f>
        <v>2.1249325699999999</v>
      </c>
      <c r="I7" s="38">
        <f ca="1">SUM(I8:OFFSET(I6,MATCH("GOBIERNOS REGIONALES",$A$8:$A$50,0),0))</f>
        <v>3.0646164200000001</v>
      </c>
      <c r="J7" s="39">
        <f ca="1">IFERROR(G7/E7,0)</f>
        <v>2.0918622372816071E-2</v>
      </c>
      <c r="K7" s="39">
        <f ca="1">IFERROR(SUM(G7,H7)/E7,0)</f>
        <v>5.771019580667721E-2</v>
      </c>
      <c r="L7" s="40">
        <f ca="1">IFERROR(SUM(G7,H7,I7)/E7,0)</f>
        <v>0.11077167251181645</v>
      </c>
      <c r="M7" s="4"/>
    </row>
    <row r="8" spans="1:13" x14ac:dyDescent="0.25">
      <c r="A8" s="17"/>
      <c r="B8" s="18">
        <v>38</v>
      </c>
      <c r="C8" s="19" t="s">
        <v>125</v>
      </c>
      <c r="D8" s="20">
        <v>32.596558000000002</v>
      </c>
      <c r="E8" s="21">
        <v>37.662266000000002</v>
      </c>
      <c r="F8" s="21">
        <f t="shared" ref="F8:F12" si="0">SUM(G8,H8,I8)</f>
        <v>3.5875810861934641</v>
      </c>
      <c r="G8" s="21">
        <v>0.80731201619346393</v>
      </c>
      <c r="H8" s="21">
        <v>1.3382659399999999</v>
      </c>
      <c r="I8" s="21">
        <v>1.4420031300000005</v>
      </c>
      <c r="J8" s="22">
        <f t="shared" ref="J8:J12" si="1">IFERROR(G8/E8,0)</f>
        <v>2.1435566733915157E-2</v>
      </c>
      <c r="K8" s="22">
        <f t="shared" ref="K8:K12" si="2">IFERROR(SUM(G8,H8)/E8,0)</f>
        <v>5.6968902407344889E-2</v>
      </c>
      <c r="L8" s="23">
        <f t="shared" ref="L8:L12" si="3">IFERROR(SUM(G8,H8,I8)/E8,0)</f>
        <v>9.5256644573469468E-2</v>
      </c>
      <c r="M8" s="4"/>
    </row>
    <row r="9" spans="1:13" ht="25.5" x14ac:dyDescent="0.25">
      <c r="A9" s="17"/>
      <c r="B9" s="18">
        <v>241</v>
      </c>
      <c r="C9" s="19" t="s">
        <v>157</v>
      </c>
      <c r="D9" s="20">
        <v>20.093691999999997</v>
      </c>
      <c r="E9" s="21">
        <v>20.093692000000001</v>
      </c>
      <c r="F9" s="21">
        <f t="shared" si="0"/>
        <v>2.8101429789887615</v>
      </c>
      <c r="G9" s="21">
        <v>0.40086305898876162</v>
      </c>
      <c r="H9" s="21">
        <v>0.78666663000000003</v>
      </c>
      <c r="I9" s="21">
        <v>1.6226132899999999</v>
      </c>
      <c r="J9" s="22">
        <f t="shared" si="1"/>
        <v>1.9949696600742244E-2</v>
      </c>
      <c r="K9" s="22">
        <f t="shared" si="2"/>
        <v>5.9099626339886246E-2</v>
      </c>
      <c r="L9" s="23">
        <f t="shared" si="3"/>
        <v>0.13985199827830352</v>
      </c>
      <c r="M9" s="4"/>
    </row>
    <row r="10" spans="1:13" x14ac:dyDescent="0.25">
      <c r="A10" s="34" t="s">
        <v>205</v>
      </c>
      <c r="B10" s="57"/>
      <c r="C10" s="36"/>
      <c r="D10" s="37">
        <f ca="1">SUM(D11:OFFSET(D9,(MATCH("GOBIERNOS LOCALES",$A$8:$A$50,0)-MATCH("GOBIERNOS REGIONALES",$A$8:$A$50,0)),0))</f>
        <v>0.347528</v>
      </c>
      <c r="E10" s="38">
        <f ca="1">SUM(E11:OFFSET(E9,(MATCH("GOBIERNOS LOCALES",$A$8:$A$50,0)-MATCH("GOBIERNOS REGIONALES",$A$8:$A$50,0)),0))</f>
        <v>0.34752799999999995</v>
      </c>
      <c r="F10" s="38">
        <f ca="1">SUM(F11:OFFSET(F9,(MATCH("GOBIERNOS LOCALES",$A$8:$A$50,0)-MATCH("GOBIERNOS REGIONALES",$A$8:$A$50,0)),0))</f>
        <v>7.4805649669813373E-2</v>
      </c>
      <c r="G10" s="38">
        <f ca="1">SUM(G11:OFFSET(G9,(MATCH("GOBIERNOS LOCALES",$A$8:$A$50,0)-MATCH("GOBIERNOS REGIONALES",$A$8:$A$50,0)),0))</f>
        <v>2.2568549669813365E-2</v>
      </c>
      <c r="H10" s="38">
        <f ca="1">SUM(H11:OFFSET(H9,(MATCH("GOBIERNOS LOCALES",$A$8:$A$50,0)-MATCH("GOBIERNOS REGIONALES",$A$8:$A$50,0)),0))</f>
        <v>2.486855E-2</v>
      </c>
      <c r="I10" s="38">
        <f ca="1">SUM(I11:OFFSET(I9,(MATCH("GOBIERNOS LOCALES",$A$8:$A$50,0)-MATCH("GOBIERNOS REGIONALES",$A$8:$A$50,0)),0))</f>
        <v>2.7368550000000005E-2</v>
      </c>
      <c r="J10" s="39">
        <f t="shared" ca="1" si="1"/>
        <v>6.494023408132113E-2</v>
      </c>
      <c r="K10" s="39">
        <f t="shared" ca="1" si="2"/>
        <v>0.1364986408859527</v>
      </c>
      <c r="L10" s="40">
        <f t="shared" ca="1" si="3"/>
        <v>0.21525071266146437</v>
      </c>
      <c r="M10" s="4"/>
    </row>
    <row r="11" spans="1:13" x14ac:dyDescent="0.25">
      <c r="A11" s="17"/>
      <c r="B11" s="18">
        <v>457</v>
      </c>
      <c r="C11" s="19" t="s">
        <v>223</v>
      </c>
      <c r="D11" s="20">
        <v>0.347528</v>
      </c>
      <c r="E11" s="21">
        <v>0.34752799999999995</v>
      </c>
      <c r="F11" s="21">
        <f t="shared" si="0"/>
        <v>7.4805649669813373E-2</v>
      </c>
      <c r="G11" s="21">
        <v>2.2568549669813365E-2</v>
      </c>
      <c r="H11" s="21">
        <v>2.486855E-2</v>
      </c>
      <c r="I11" s="21">
        <v>2.7368550000000005E-2</v>
      </c>
      <c r="J11" s="22">
        <f t="shared" si="1"/>
        <v>6.494023408132113E-2</v>
      </c>
      <c r="K11" s="22">
        <f t="shared" si="2"/>
        <v>0.1364986408859527</v>
      </c>
      <c r="L11" s="23">
        <f t="shared" si="3"/>
        <v>0.21525071266146437</v>
      </c>
      <c r="M11" s="4"/>
    </row>
    <row r="12" spans="1:13" ht="15.75" thickBot="1" x14ac:dyDescent="0.3">
      <c r="A12" s="41" t="s">
        <v>232</v>
      </c>
      <c r="B12" s="58"/>
      <c r="C12" s="43"/>
      <c r="D12" s="44">
        <v>3.7410050000000004</v>
      </c>
      <c r="E12" s="45">
        <v>6.0361359999999999</v>
      </c>
      <c r="F12" s="45">
        <f t="shared" si="0"/>
        <v>0.32220044102170942</v>
      </c>
      <c r="G12" s="45">
        <v>3.2919161021709442E-2</v>
      </c>
      <c r="H12" s="45">
        <v>0.12972987999999999</v>
      </c>
      <c r="I12" s="45">
        <v>0.15955140000000001</v>
      </c>
      <c r="J12" s="46">
        <f t="shared" si="1"/>
        <v>5.4536811333789435E-3</v>
      </c>
      <c r="K12" s="46">
        <f t="shared" si="2"/>
        <v>2.694588740573596E-2</v>
      </c>
      <c r="L12" s="47">
        <f t="shared" si="3"/>
        <v>5.3378592036645529E-2</v>
      </c>
      <c r="M12" s="4"/>
    </row>
    <row r="13" spans="1:13" x14ac:dyDescent="0.25">
      <c r="D13" s="5"/>
      <c r="E13" s="5"/>
      <c r="F13" s="5"/>
      <c r="G13" s="5"/>
      <c r="H13" s="5"/>
      <c r="I13" s="5"/>
      <c r="J13" s="4"/>
      <c r="K13" s="4"/>
      <c r="L13" s="4"/>
      <c r="M13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topLeftCell="A4" workbookViewId="0">
      <selection activeCell="A15" sqref="A15:S1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17</v>
      </c>
      <c r="B1" s="49" t="s">
        <v>16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402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265.01292899999999</v>
      </c>
      <c r="I6" s="14">
        <v>273.17194299999994</v>
      </c>
      <c r="J6" s="14">
        <v>41.509147061583732</v>
      </c>
      <c r="K6" s="14">
        <v>11.910002081583734</v>
      </c>
      <c r="L6" s="14">
        <v>13.485944889999999</v>
      </c>
      <c r="M6" s="14">
        <v>16.113200089999996</v>
      </c>
      <c r="N6" s="15">
        <v>4.3598921436758739E-2</v>
      </c>
      <c r="O6" s="15">
        <v>9.2966893644651272E-2</v>
      </c>
      <c r="P6" s="16">
        <v>0.15195245384912659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SUM(H8:OFFSET(H6,MATCH("PROYECTOS",$A$8:$A$50,0),0))</f>
        <v>260.268012</v>
      </c>
      <c r="I7" s="38">
        <f ca="1">SUM(I8:OFFSET(I6,MATCH("PROYECTOS",$A$8:$A$50,0),0))</f>
        <v>267.39535699999999</v>
      </c>
      <c r="J7" s="38">
        <f ca="1">SUM(J8:OFFSET(J6,MATCH("PROYECTOS",$A$8:$A$50,0),0))</f>
        <v>41.328297921583726</v>
      </c>
      <c r="K7" s="38">
        <f ca="1">SUM(K8:OFFSET(K6,MATCH("PROYECTOS",$A$8:$A$50,0),0))</f>
        <v>11.910002081583734</v>
      </c>
      <c r="L7" s="38">
        <f ca="1">SUM(L8:OFFSET(L6,MATCH("PROYECTOS",$A$8:$A$50,0),0))</f>
        <v>13.47951568</v>
      </c>
      <c r="M7" s="38">
        <f ca="1">SUM(M8:OFFSET(M6,MATCH("PROYECTOS",$A$8:$A$50,0),0))</f>
        <v>15.938780159999993</v>
      </c>
      <c r="N7" s="39">
        <f ca="1">IFERROR(K7/I7,0)</f>
        <v>4.4540796127524887E-2</v>
      </c>
      <c r="O7" s="39">
        <f ca="1">IFERROR(SUM(K7,L7)/I7,0)</f>
        <v>9.49512289459227E-2</v>
      </c>
      <c r="P7" s="40">
        <f ca="1">IFERROR(SUM(K7,L7,M7)/I7,0)</f>
        <v>0.15455877164532714</v>
      </c>
      <c r="Q7" s="64"/>
      <c r="R7" s="38"/>
      <c r="S7" s="40"/>
    </row>
    <row r="8" spans="1:19" ht="25.5" x14ac:dyDescent="0.25">
      <c r="A8" s="17"/>
      <c r="B8" s="19">
        <v>5000085</v>
      </c>
      <c r="C8" s="19" t="s">
        <v>412</v>
      </c>
      <c r="D8" s="68">
        <v>3000001</v>
      </c>
      <c r="E8" s="19" t="s">
        <v>275</v>
      </c>
      <c r="F8" s="69">
        <v>60</v>
      </c>
      <c r="G8" s="19" t="s">
        <v>309</v>
      </c>
      <c r="H8" s="20">
        <v>12.406469</v>
      </c>
      <c r="I8" s="21">
        <v>12.384683000000004</v>
      </c>
      <c r="J8" s="21">
        <f t="shared" ref="J8:J15" si="0">SUM(K8,L8,M8)</f>
        <v>2.0170448736136892</v>
      </c>
      <c r="K8" s="21">
        <v>0.5582584536136892</v>
      </c>
      <c r="L8" s="21">
        <v>0.68426892000000017</v>
      </c>
      <c r="M8" s="21">
        <v>0.77451750000000008</v>
      </c>
      <c r="N8" s="22">
        <f t="shared" ref="N8:N16" si="1">IFERROR(K8/I8,0)</f>
        <v>4.5076523445427633E-2</v>
      </c>
      <c r="O8" s="22">
        <f t="shared" ref="O8:O16" si="2">IFERROR(SUM(K8,L8)/I8,0)</f>
        <v>0.10032774949618725</v>
      </c>
      <c r="P8" s="23">
        <f t="shared" ref="P8:P16" si="3">IFERROR(SUM(K8,L8,M8)/I8,0)</f>
        <v>0.1628660881843878</v>
      </c>
      <c r="Q8" s="70">
        <v>214</v>
      </c>
      <c r="R8" s="21">
        <v>0</v>
      </c>
      <c r="S8" s="23">
        <f>IFERROR(R8/Q8,0)</f>
        <v>0</v>
      </c>
    </row>
    <row r="9" spans="1:19" ht="51" x14ac:dyDescent="0.25">
      <c r="A9" s="17"/>
      <c r="B9" s="19">
        <v>5000087</v>
      </c>
      <c r="C9" s="19" t="s">
        <v>413</v>
      </c>
      <c r="D9" s="68">
        <v>3043977</v>
      </c>
      <c r="E9" s="19" t="s">
        <v>403</v>
      </c>
      <c r="F9" s="69">
        <v>56</v>
      </c>
      <c r="G9" s="19" t="s">
        <v>419</v>
      </c>
      <c r="H9" s="20">
        <v>19.526168000000013</v>
      </c>
      <c r="I9" s="21">
        <v>19.929429000000006</v>
      </c>
      <c r="J9" s="21">
        <f t="shared" si="0"/>
        <v>2.4779213732068799</v>
      </c>
      <c r="K9" s="21">
        <v>0.79653951320688066</v>
      </c>
      <c r="L9" s="21">
        <v>0.81891562999999978</v>
      </c>
      <c r="M9" s="21">
        <v>0.86246622999999967</v>
      </c>
      <c r="N9" s="22">
        <f t="shared" si="1"/>
        <v>3.9968004763552452E-2</v>
      </c>
      <c r="O9" s="22">
        <f t="shared" si="2"/>
        <v>8.1058777108309527E-2</v>
      </c>
      <c r="P9" s="23">
        <f t="shared" si="3"/>
        <v>0.12433479018424859</v>
      </c>
      <c r="Q9" s="70">
        <v>30991</v>
      </c>
      <c r="R9" s="21">
        <v>0</v>
      </c>
      <c r="S9" s="23">
        <f t="shared" ref="S9:S15" si="4">IFERROR(R9/Q9,0)</f>
        <v>0</v>
      </c>
    </row>
    <row r="10" spans="1:19" ht="63.75" x14ac:dyDescent="0.25">
      <c r="A10" s="17"/>
      <c r="B10" s="19">
        <v>5000091</v>
      </c>
      <c r="C10" s="19" t="s">
        <v>414</v>
      </c>
      <c r="D10" s="68">
        <v>3043981</v>
      </c>
      <c r="E10" s="19" t="s">
        <v>407</v>
      </c>
      <c r="F10" s="69">
        <v>255</v>
      </c>
      <c r="G10" s="19" t="s">
        <v>420</v>
      </c>
      <c r="H10" s="20">
        <v>51.133942000000026</v>
      </c>
      <c r="I10" s="21">
        <v>50.858429000000008</v>
      </c>
      <c r="J10" s="21">
        <f t="shared" si="0"/>
        <v>7.3769456161570623</v>
      </c>
      <c r="K10" s="21">
        <v>1.8849123361570639</v>
      </c>
      <c r="L10" s="21">
        <v>2.1703240099999994</v>
      </c>
      <c r="M10" s="21">
        <v>3.321709269999999</v>
      </c>
      <c r="N10" s="22">
        <f t="shared" si="1"/>
        <v>3.7061945742702031E-2</v>
      </c>
      <c r="O10" s="22">
        <f t="shared" si="2"/>
        <v>7.9735776859270704E-2</v>
      </c>
      <c r="P10" s="23">
        <f t="shared" si="3"/>
        <v>0.145048633259141</v>
      </c>
      <c r="Q10" s="70">
        <v>427916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5000092</v>
      </c>
      <c r="C11" s="19" t="s">
        <v>415</v>
      </c>
      <c r="D11" s="68">
        <v>3043982</v>
      </c>
      <c r="E11" s="19" t="s">
        <v>408</v>
      </c>
      <c r="F11" s="69">
        <v>334</v>
      </c>
      <c r="G11" s="19" t="s">
        <v>421</v>
      </c>
      <c r="H11" s="20">
        <v>16.600026000000007</v>
      </c>
      <c r="I11" s="21">
        <v>16.741958000000007</v>
      </c>
      <c r="J11" s="21">
        <f t="shared" si="0"/>
        <v>2.7553616649412263</v>
      </c>
      <c r="K11" s="21">
        <v>0.79337210494122701</v>
      </c>
      <c r="L11" s="21">
        <v>0.65602497000000004</v>
      </c>
      <c r="M11" s="21">
        <v>1.3059645899999992</v>
      </c>
      <c r="N11" s="22">
        <f t="shared" si="1"/>
        <v>4.7388250821154054E-2</v>
      </c>
      <c r="O11" s="22">
        <f t="shared" si="2"/>
        <v>8.657273390252361E-2</v>
      </c>
      <c r="P11" s="23">
        <f t="shared" si="3"/>
        <v>0.16457822107433462</v>
      </c>
      <c r="Q11" s="70">
        <v>90156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5000093</v>
      </c>
      <c r="C12" s="19" t="s">
        <v>416</v>
      </c>
      <c r="D12" s="68">
        <v>3043983</v>
      </c>
      <c r="E12" s="19" t="s">
        <v>409</v>
      </c>
      <c r="F12" s="69">
        <v>394</v>
      </c>
      <c r="G12" s="19" t="s">
        <v>394</v>
      </c>
      <c r="H12" s="20">
        <v>93.41806899999996</v>
      </c>
      <c r="I12" s="21">
        <v>96.70089999999999</v>
      </c>
      <c r="J12" s="21">
        <f t="shared" si="0"/>
        <v>12.49492418898723</v>
      </c>
      <c r="K12" s="21">
        <v>3.4738056089872345</v>
      </c>
      <c r="L12" s="21">
        <v>4.5102712</v>
      </c>
      <c r="M12" s="21">
        <v>4.5108473799999969</v>
      </c>
      <c r="N12" s="22">
        <f t="shared" si="1"/>
        <v>3.5923198325840143E-2</v>
      </c>
      <c r="O12" s="22">
        <f t="shared" si="2"/>
        <v>8.2564658746580796E-2</v>
      </c>
      <c r="P12" s="23">
        <f t="shared" si="3"/>
        <v>0.12921207753999428</v>
      </c>
      <c r="Q12" s="70">
        <v>94487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5000094</v>
      </c>
      <c r="C13" s="19" t="s">
        <v>417</v>
      </c>
      <c r="D13" s="68">
        <v>3043984</v>
      </c>
      <c r="E13" s="19" t="s">
        <v>410</v>
      </c>
      <c r="F13" s="69">
        <v>394</v>
      </c>
      <c r="G13" s="19" t="s">
        <v>394</v>
      </c>
      <c r="H13" s="20">
        <v>35.691111999999997</v>
      </c>
      <c r="I13" s="21">
        <v>37.402422999999985</v>
      </c>
      <c r="J13" s="21">
        <f t="shared" si="0"/>
        <v>7.8223498344896285</v>
      </c>
      <c r="K13" s="21">
        <v>2.2672514244896291</v>
      </c>
      <c r="L13" s="21">
        <v>2.4323118600000004</v>
      </c>
      <c r="M13" s="21">
        <v>3.1227865499999989</v>
      </c>
      <c r="N13" s="22">
        <f t="shared" si="1"/>
        <v>6.0617768653373878E-2</v>
      </c>
      <c r="O13" s="22">
        <f t="shared" si="2"/>
        <v>0.12564863202818791</v>
      </c>
      <c r="P13" s="23">
        <f t="shared" si="3"/>
        <v>0.20914018951364813</v>
      </c>
      <c r="Q13" s="70">
        <v>11462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5004451</v>
      </c>
      <c r="C14" s="19" t="s">
        <v>418</v>
      </c>
      <c r="D14" s="68">
        <v>3000001</v>
      </c>
      <c r="E14" s="19" t="s">
        <v>275</v>
      </c>
      <c r="F14" s="69">
        <v>80</v>
      </c>
      <c r="G14" s="19" t="s">
        <v>310</v>
      </c>
      <c r="H14" s="20">
        <v>7.1803359999999987</v>
      </c>
      <c r="I14" s="21">
        <v>7.9246049999999979</v>
      </c>
      <c r="J14" s="21">
        <f t="shared" si="0"/>
        <v>0.82325615690774623</v>
      </c>
      <c r="K14" s="21">
        <v>0.21210652690774623</v>
      </c>
      <c r="L14" s="21">
        <v>0.49324111999999998</v>
      </c>
      <c r="M14" s="21">
        <v>0.11790850999999998</v>
      </c>
      <c r="N14" s="22">
        <f t="shared" si="1"/>
        <v>2.6765564581167932E-2</v>
      </c>
      <c r="O14" s="22">
        <f t="shared" si="2"/>
        <v>8.9007293979667931E-2</v>
      </c>
      <c r="P14" s="23">
        <f t="shared" si="3"/>
        <v>0.10388608099807453</v>
      </c>
      <c r="Q14" s="70">
        <v>18</v>
      </c>
      <c r="R14" s="21">
        <v>0</v>
      </c>
      <c r="S14" s="23">
        <f t="shared" si="4"/>
        <v>0</v>
      </c>
    </row>
    <row r="15" spans="1:19" x14ac:dyDescent="0.25">
      <c r="A15" s="17"/>
      <c r="B15" s="19">
        <v>9000000</v>
      </c>
      <c r="C15" s="19" t="s">
        <v>303</v>
      </c>
      <c r="D15" s="68">
        <v>9000000</v>
      </c>
      <c r="E15" s="19" t="s">
        <v>304</v>
      </c>
      <c r="F15" s="69"/>
      <c r="G15" s="19" t="s">
        <v>311</v>
      </c>
      <c r="H15" s="20">
        <v>24.311889999999984</v>
      </c>
      <c r="I15" s="21">
        <v>25.452929999999984</v>
      </c>
      <c r="J15" s="21">
        <f t="shared" si="0"/>
        <v>5.5604942132802631</v>
      </c>
      <c r="K15" s="21">
        <v>1.9237561132802625</v>
      </c>
      <c r="L15" s="21">
        <v>1.7141579700000007</v>
      </c>
      <c r="M15" s="21">
        <v>1.9225801299999998</v>
      </c>
      <c r="N15" s="22">
        <f t="shared" si="1"/>
        <v>7.558092971144241E-2</v>
      </c>
      <c r="O15" s="22">
        <f t="shared" si="2"/>
        <v>0.14292712403956107</v>
      </c>
      <c r="P15" s="23">
        <f t="shared" si="3"/>
        <v>0.21846185147565592</v>
      </c>
      <c r="Q15" s="70"/>
      <c r="R15" s="21"/>
      <c r="S15" s="23">
        <f t="shared" si="4"/>
        <v>0</v>
      </c>
    </row>
    <row r="16" spans="1:19" ht="15.75" thickBot="1" x14ac:dyDescent="0.3">
      <c r="A16" s="41" t="s">
        <v>293</v>
      </c>
      <c r="B16" s="43"/>
      <c r="C16" s="43"/>
      <c r="D16" s="65"/>
      <c r="E16" s="43"/>
      <c r="F16" s="66"/>
      <c r="G16" s="43"/>
      <c r="H16" s="44">
        <f ca="1">OFFSET(H16,-MATCH("PROYECTOS",$A$8:$A$50,0)-1,0)-(OFFSET(H16,-MATCH("PROYECTOS",$A$8:$A$50,0),0))</f>
        <v>4.7449169999999867</v>
      </c>
      <c r="I16" s="45">
        <f t="shared" ref="I16:M16" ca="1" si="5">OFFSET(I16,-MATCH("PROYECTOS",$A$8:$A$50,0)-1,0)-(OFFSET(I16,-MATCH("PROYECTOS",$A$8:$A$50,0),0))</f>
        <v>5.776585999999952</v>
      </c>
      <c r="J16" s="45">
        <f t="shared" ca="1" si="5"/>
        <v>0.18084914000000651</v>
      </c>
      <c r="K16" s="45">
        <f t="shared" ca="1" si="5"/>
        <v>0</v>
      </c>
      <c r="L16" s="45">
        <f t="shared" ca="1" si="5"/>
        <v>6.4292099999985197E-3</v>
      </c>
      <c r="M16" s="45">
        <f t="shared" ca="1" si="5"/>
        <v>0.17441993000000267</v>
      </c>
      <c r="N16" s="46">
        <f t="shared" ca="1" si="1"/>
        <v>0</v>
      </c>
      <c r="O16" s="46">
        <f t="shared" ca="1" si="2"/>
        <v>1.1129774576191843E-3</v>
      </c>
      <c r="P16" s="47">
        <f t="shared" ca="1" si="3"/>
        <v>3.1307270418894945E-2</v>
      </c>
      <c r="Q16" s="67"/>
      <c r="R16" s="45"/>
      <c r="S16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A3" sqref="A3:L16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11.7109375" hidden="1" customWidth="1"/>
  </cols>
  <sheetData>
    <row r="1" spans="1:16" ht="15.75" x14ac:dyDescent="0.25">
      <c r="A1" s="50">
        <v>93</v>
      </c>
      <c r="B1" s="51" t="s">
        <v>57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1458</v>
      </c>
      <c r="N2" s="72" t="s">
        <v>1480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56.778782999999997</v>
      </c>
      <c r="E6" s="14">
        <f ca="1">SUM(E7:OFFSET(E7,50,0))</f>
        <v>64.139622000000017</v>
      </c>
      <c r="F6" s="14">
        <f ca="1">SUM(F7:OFFSET(F7,50,0))</f>
        <v>6.7947301558737498</v>
      </c>
      <c r="G6" s="14">
        <f ca="1">SUM(G7:OFFSET(G7,50,0))</f>
        <v>1.2636627858737484</v>
      </c>
      <c r="H6" s="14">
        <f ca="1">SUM(H7:OFFSET(H7,50,0))</f>
        <v>2.2795310000000004</v>
      </c>
      <c r="I6" s="14">
        <f ca="1">SUM(I7:OFFSET(I7,50,0))</f>
        <v>3.2515363700000015</v>
      </c>
      <c r="J6" s="15">
        <f ca="1">IFERROR(G6/E6,0)</f>
        <v>1.9701749815016809E-2</v>
      </c>
      <c r="K6" s="15">
        <f ca="1">IFERROR(SUM(G6,H6)/E6,0)</f>
        <v>5.5241887547665118E-2</v>
      </c>
      <c r="L6" s="16">
        <f ca="1">IFERROR(SUM(G6,H6,I6)/E6,0)</f>
        <v>0.10593654817413406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2</v>
      </c>
      <c r="C7" s="19" t="s">
        <v>250</v>
      </c>
      <c r="D7" s="20">
        <v>0.22100499999999998</v>
      </c>
      <c r="E7" s="21">
        <v>0.36899999999999999</v>
      </c>
      <c r="F7" s="21">
        <f t="shared" ref="F7:F16" si="0">SUM(G7,H7,I7)</f>
        <v>5.8847099999999999E-2</v>
      </c>
      <c r="G7" s="21">
        <v>0</v>
      </c>
      <c r="H7" s="21">
        <v>3.6530600000000003E-2</v>
      </c>
      <c r="I7" s="21">
        <v>2.23165E-2</v>
      </c>
      <c r="J7" s="22">
        <f t="shared" ref="J7:L16" si="1">IFERROR(G7/E7,0)</f>
        <v>0</v>
      </c>
      <c r="K7" s="22">
        <f t="shared" ref="K7:K16" si="2">IFERROR(SUM(G7,H7)/E7,0)</f>
        <v>9.89989159891599E-2</v>
      </c>
      <c r="L7" s="23">
        <f t="shared" ref="L7:L16" si="3">IFERROR(SUM(G7,H7,I7)/E7,0)</f>
        <v>0.15947723577235773</v>
      </c>
      <c r="M7" s="4"/>
      <c r="N7" t="s">
        <v>270</v>
      </c>
      <c r="O7" s="5">
        <v>7.3200000000000001E-3</v>
      </c>
      <c r="P7" s="71">
        <v>1</v>
      </c>
    </row>
    <row r="8" spans="1:16" x14ac:dyDescent="0.25">
      <c r="A8" s="17"/>
      <c r="B8" s="55">
        <v>5</v>
      </c>
      <c r="C8" s="19" t="s">
        <v>253</v>
      </c>
      <c r="D8" s="20">
        <v>0</v>
      </c>
      <c r="E8" s="21">
        <v>5.0144000000000001E-2</v>
      </c>
      <c r="F8" s="21">
        <f t="shared" si="0"/>
        <v>0</v>
      </c>
      <c r="G8" s="21">
        <v>0</v>
      </c>
      <c r="H8" s="21">
        <v>0</v>
      </c>
      <c r="I8" s="21">
        <v>0</v>
      </c>
      <c r="J8" s="22">
        <f t="shared" si="1"/>
        <v>0</v>
      </c>
      <c r="K8" s="22">
        <f t="shared" si="2"/>
        <v>0</v>
      </c>
      <c r="L8" s="23">
        <f t="shared" si="3"/>
        <v>0</v>
      </c>
      <c r="M8" s="4"/>
      <c r="N8" t="s">
        <v>260</v>
      </c>
      <c r="O8" s="5">
        <v>3.4564090000000006E-2</v>
      </c>
      <c r="P8" s="71">
        <v>0.24109659463456151</v>
      </c>
    </row>
    <row r="9" spans="1:16" x14ac:dyDescent="0.25">
      <c r="A9" s="17"/>
      <c r="B9" s="55">
        <v>6</v>
      </c>
      <c r="C9" s="19" t="s">
        <v>254</v>
      </c>
      <c r="D9" s="20">
        <v>0</v>
      </c>
      <c r="E9" s="21">
        <v>2.5000000000000001E-3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  <c r="N9" t="s">
        <v>250</v>
      </c>
      <c r="O9" s="5">
        <v>5.8847099999999999E-2</v>
      </c>
      <c r="P9" s="71">
        <v>0.15947723577235773</v>
      </c>
    </row>
    <row r="10" spans="1:16" x14ac:dyDescent="0.25">
      <c r="A10" s="17"/>
      <c r="B10" s="55">
        <v>8</v>
      </c>
      <c r="C10" s="19" t="s">
        <v>256</v>
      </c>
      <c r="D10" s="20">
        <v>1.1600000000000001</v>
      </c>
      <c r="E10" s="21">
        <v>0.66662100000000002</v>
      </c>
      <c r="F10" s="21">
        <f t="shared" si="0"/>
        <v>5.3299449999999998E-2</v>
      </c>
      <c r="G10" s="21">
        <v>0</v>
      </c>
      <c r="H10" s="21">
        <v>1.0324040000000001E-2</v>
      </c>
      <c r="I10" s="21">
        <v>4.2975409999999999E-2</v>
      </c>
      <c r="J10" s="22">
        <f t="shared" si="1"/>
        <v>0</v>
      </c>
      <c r="K10" s="22">
        <f t="shared" si="2"/>
        <v>1.5487120867779444E-2</v>
      </c>
      <c r="L10" s="23">
        <f t="shared" si="3"/>
        <v>7.9954651893654707E-2</v>
      </c>
      <c r="M10" s="4"/>
      <c r="N10" t="s">
        <v>259</v>
      </c>
      <c r="O10" s="5">
        <v>0.89604759991034433</v>
      </c>
      <c r="P10" s="71">
        <v>0.12495275822191412</v>
      </c>
    </row>
    <row r="11" spans="1:16" x14ac:dyDescent="0.25">
      <c r="A11" s="17"/>
      <c r="B11" s="55">
        <v>11</v>
      </c>
      <c r="C11" s="19" t="s">
        <v>259</v>
      </c>
      <c r="D11" s="20">
        <v>7.4475310000000006</v>
      </c>
      <c r="E11" s="21">
        <v>7.1710909999999997</v>
      </c>
      <c r="F11" s="21">
        <f t="shared" si="0"/>
        <v>0.89604759991034433</v>
      </c>
      <c r="G11" s="21">
        <v>9.6089619910344481E-2</v>
      </c>
      <c r="H11" s="21">
        <v>0.29527719000000002</v>
      </c>
      <c r="I11" s="21">
        <v>0.50468078999999988</v>
      </c>
      <c r="J11" s="22">
        <f t="shared" si="1"/>
        <v>1.3399581724781416E-2</v>
      </c>
      <c r="K11" s="22">
        <f t="shared" si="2"/>
        <v>5.4575630111282164E-2</v>
      </c>
      <c r="L11" s="23">
        <f t="shared" si="3"/>
        <v>0.12495275822191412</v>
      </c>
      <c r="M11" s="4"/>
      <c r="N11" t="s">
        <v>263</v>
      </c>
      <c r="O11" s="5">
        <v>5.501676465271883</v>
      </c>
      <c r="P11" s="71">
        <v>0.10872766224174293</v>
      </c>
    </row>
    <row r="12" spans="1:16" x14ac:dyDescent="0.25">
      <c r="A12" s="17"/>
      <c r="B12" s="55">
        <v>12</v>
      </c>
      <c r="C12" s="19" t="s">
        <v>260</v>
      </c>
      <c r="D12" s="20">
        <v>0</v>
      </c>
      <c r="E12" s="21">
        <v>0.14336199999999999</v>
      </c>
      <c r="F12" s="21">
        <f t="shared" si="0"/>
        <v>3.4564090000000006E-2</v>
      </c>
      <c r="G12" s="21">
        <v>0</v>
      </c>
      <c r="H12" s="21">
        <v>0</v>
      </c>
      <c r="I12" s="21">
        <v>3.4564090000000006E-2</v>
      </c>
      <c r="J12" s="22">
        <f t="shared" si="1"/>
        <v>0</v>
      </c>
      <c r="K12" s="22">
        <f t="shared" si="2"/>
        <v>0</v>
      </c>
      <c r="L12" s="23">
        <f t="shared" si="3"/>
        <v>0.24109659463456151</v>
      </c>
      <c r="M12" s="4"/>
      <c r="N12" t="s">
        <v>256</v>
      </c>
      <c r="O12" s="5">
        <v>5.3299449999999998E-2</v>
      </c>
      <c r="P12" s="71">
        <v>7.9954651893654707E-2</v>
      </c>
    </row>
    <row r="13" spans="1:16" x14ac:dyDescent="0.25">
      <c r="A13" s="17"/>
      <c r="B13" s="55">
        <v>15</v>
      </c>
      <c r="C13" s="19" t="s">
        <v>263</v>
      </c>
      <c r="D13" s="20">
        <v>45.262718999999997</v>
      </c>
      <c r="E13" s="21">
        <v>50.600522000000005</v>
      </c>
      <c r="F13" s="21">
        <f t="shared" si="0"/>
        <v>5.501676465271883</v>
      </c>
      <c r="G13" s="21">
        <v>1.1120854552718811</v>
      </c>
      <c r="H13" s="21">
        <v>1.8296553800000004</v>
      </c>
      <c r="I13" s="21">
        <v>2.5599356300000013</v>
      </c>
      <c r="J13" s="22">
        <f t="shared" si="1"/>
        <v>2.1977746697393379E-2</v>
      </c>
      <c r="K13" s="22">
        <f t="shared" si="2"/>
        <v>5.8136570908732539E-2</v>
      </c>
      <c r="L13" s="23">
        <f t="shared" si="3"/>
        <v>0.10872766224174293</v>
      </c>
      <c r="M13" s="4"/>
      <c r="N13" t="s">
        <v>268</v>
      </c>
      <c r="O13" s="5">
        <v>0.24297545069152282</v>
      </c>
      <c r="P13" s="71">
        <v>5.0735499079260782E-2</v>
      </c>
    </row>
    <row r="14" spans="1:16" x14ac:dyDescent="0.25">
      <c r="A14" s="17"/>
      <c r="B14" s="55">
        <v>20</v>
      </c>
      <c r="C14" s="19" t="s">
        <v>268</v>
      </c>
      <c r="D14" s="20">
        <v>2.3475280000000001</v>
      </c>
      <c r="E14" s="21">
        <v>4.7890620000000004</v>
      </c>
      <c r="F14" s="21">
        <f t="shared" si="0"/>
        <v>0.24297545069152282</v>
      </c>
      <c r="G14" s="21">
        <v>5.5487710691522807E-2</v>
      </c>
      <c r="H14" s="21">
        <v>0.10042379</v>
      </c>
      <c r="I14" s="21">
        <v>8.7063950000000001E-2</v>
      </c>
      <c r="J14" s="22">
        <f t="shared" si="1"/>
        <v>1.1586342104471148E-2</v>
      </c>
      <c r="K14" s="22">
        <f t="shared" si="2"/>
        <v>3.2555749057231416E-2</v>
      </c>
      <c r="L14" s="23">
        <f t="shared" si="3"/>
        <v>5.0735499079260782E-2</v>
      </c>
      <c r="M14" s="4"/>
      <c r="N14" t="s">
        <v>253</v>
      </c>
      <c r="O14" s="5">
        <v>0</v>
      </c>
      <c r="P14" s="71">
        <v>0</v>
      </c>
    </row>
    <row r="15" spans="1:16" x14ac:dyDescent="0.25">
      <c r="A15" s="17"/>
      <c r="B15" s="55">
        <v>21</v>
      </c>
      <c r="C15" s="19" t="s">
        <v>269</v>
      </c>
      <c r="D15" s="20">
        <v>0.33999999999999997</v>
      </c>
      <c r="E15" s="21">
        <v>0.33999999999999997</v>
      </c>
      <c r="F15" s="21">
        <f t="shared" si="0"/>
        <v>0</v>
      </c>
      <c r="G15" s="21">
        <v>0</v>
      </c>
      <c r="H15" s="21">
        <v>0</v>
      </c>
      <c r="I15" s="21">
        <v>0</v>
      </c>
      <c r="J15" s="22">
        <f t="shared" si="1"/>
        <v>0</v>
      </c>
      <c r="K15" s="22">
        <f t="shared" si="2"/>
        <v>0</v>
      </c>
      <c r="L15" s="23">
        <f t="shared" si="3"/>
        <v>0</v>
      </c>
      <c r="M15" s="4"/>
      <c r="N15" t="s">
        <v>254</v>
      </c>
      <c r="O15" s="5">
        <v>0</v>
      </c>
      <c r="P15" s="71">
        <v>0</v>
      </c>
    </row>
    <row r="16" spans="1:16" ht="15.75" thickBot="1" x14ac:dyDescent="0.3">
      <c r="A16" s="24"/>
      <c r="B16" s="56">
        <v>22</v>
      </c>
      <c r="C16" s="26" t="s">
        <v>270</v>
      </c>
      <c r="D16" s="27">
        <v>0</v>
      </c>
      <c r="E16" s="28">
        <v>7.3200000000000001E-3</v>
      </c>
      <c r="F16" s="28">
        <f t="shared" si="0"/>
        <v>7.3200000000000001E-3</v>
      </c>
      <c r="G16" s="28">
        <v>0</v>
      </c>
      <c r="H16" s="28">
        <v>7.3200000000000001E-3</v>
      </c>
      <c r="I16" s="28">
        <v>0</v>
      </c>
      <c r="J16" s="29">
        <f t="shared" si="1"/>
        <v>0</v>
      </c>
      <c r="K16" s="29">
        <v>0</v>
      </c>
      <c r="L16" s="29">
        <f t="shared" si="1"/>
        <v>0</v>
      </c>
      <c r="M16" s="4"/>
      <c r="N16" t="s">
        <v>269</v>
      </c>
      <c r="O16" s="5">
        <v>0</v>
      </c>
      <c r="P16" s="71">
        <v>0</v>
      </c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topLeftCell="A16" workbookViewId="0">
      <selection activeCell="A23" sqref="A23:D2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93</v>
      </c>
      <c r="B1" s="49" t="s">
        <v>57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1459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56.778782999999997</v>
      </c>
      <c r="E6" s="14">
        <v>64.139622000000017</v>
      </c>
      <c r="F6" s="14">
        <v>6.7947301558737498</v>
      </c>
      <c r="G6" s="14">
        <v>1.2636627858737484</v>
      </c>
      <c r="H6" s="14">
        <v>2.2795310000000004</v>
      </c>
      <c r="I6" s="14">
        <v>3.2515363700000015</v>
      </c>
      <c r="J6" s="15">
        <v>1.9701749815016809E-2</v>
      </c>
      <c r="K6" s="15">
        <v>5.5241887547665118E-2</v>
      </c>
      <c r="L6" s="16">
        <v>0.10593654817413406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52.819018</v>
      </c>
      <c r="E7" s="38">
        <f ca="1">SUM(E8:OFFSET(E6,MATCH("PROYECTOS",$A$8:$A$50,0),0))</f>
        <v>57.884726000000001</v>
      </c>
      <c r="F7" s="38">
        <f ca="1">SUM(F8:OFFSET(F6,MATCH("PROYECTOS",$A$8:$A$50,0),0))</f>
        <v>6.4467585146330748</v>
      </c>
      <c r="G7" s="38">
        <f ca="1">SUM(G8:OFFSET(G6,MATCH("PROYECTOS",$A$8:$A$50,0),0))</f>
        <v>1.2221532246330753</v>
      </c>
      <c r="H7" s="38">
        <f ca="1">SUM(H8:OFFSET(H6,MATCH("PROYECTOS",$A$8:$A$50,0),0))</f>
        <v>2.1412107200000001</v>
      </c>
      <c r="I7" s="38">
        <f ca="1">SUM(I8:OFFSET(I6,MATCH("PROYECTOS",$A$8:$A$50,0),0))</f>
        <v>3.0833945699999998</v>
      </c>
      <c r="J7" s="39">
        <f ca="1">IFERROR(G7/E7,0)</f>
        <v>2.1113570177961546E-2</v>
      </c>
      <c r="K7" s="39">
        <f ca="1">IFERROR(SUM(G7,H7)/E7,0)</f>
        <v>5.8104515250414684E-2</v>
      </c>
      <c r="L7" s="40">
        <f ca="1">IFERROR(SUM(G7,H7,I7)/E7,0)</f>
        <v>0.11137235951731161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3.3346180000000003</v>
      </c>
      <c r="E8" s="21">
        <v>8.1284869999999998</v>
      </c>
      <c r="F8" s="21">
        <f t="shared" ref="F8:F12" si="0">SUM(G8,H8,I8)</f>
        <v>0.68078086962204765</v>
      </c>
      <c r="G8" s="21">
        <v>9.2114739622047637E-2</v>
      </c>
      <c r="H8" s="21">
        <v>0.28946782000000004</v>
      </c>
      <c r="I8" s="21">
        <v>0.29919831000000002</v>
      </c>
      <c r="J8" s="22">
        <f t="shared" ref="J8:J13" si="1">IFERROR(G8/E8,0)</f>
        <v>1.1332335233118739E-2</v>
      </c>
      <c r="K8" s="22">
        <f t="shared" ref="K8:K13" si="2">IFERROR(SUM(G8,H8)/E8,0)</f>
        <v>4.6943860477607666E-2</v>
      </c>
      <c r="L8" s="23">
        <f t="shared" ref="L8:L13" si="3">IFERROR(SUM(G8,H8,I8)/E8,0)</f>
        <v>8.3752470739271362E-2</v>
      </c>
      <c r="M8" s="4"/>
    </row>
    <row r="9" spans="1:13" ht="38.25" x14ac:dyDescent="0.25">
      <c r="A9" s="17"/>
      <c r="B9" s="19">
        <v>3000534</v>
      </c>
      <c r="C9" s="19" t="s">
        <v>1461</v>
      </c>
      <c r="D9" s="20">
        <v>11.399488999999999</v>
      </c>
      <c r="E9" s="21">
        <v>11.42042</v>
      </c>
      <c r="F9" s="21">
        <f t="shared" si="0"/>
        <v>0.75196753234597025</v>
      </c>
      <c r="G9" s="21">
        <v>0.21397863234597025</v>
      </c>
      <c r="H9" s="21">
        <v>0.22030706</v>
      </c>
      <c r="I9" s="21">
        <v>0.31768184000000005</v>
      </c>
      <c r="J9" s="22">
        <f t="shared" si="1"/>
        <v>1.8736494134713982E-2</v>
      </c>
      <c r="K9" s="22">
        <f t="shared" si="2"/>
        <v>3.8027120924271636E-2</v>
      </c>
      <c r="L9" s="23">
        <f t="shared" si="3"/>
        <v>6.5844122400574606E-2</v>
      </c>
      <c r="M9" s="4"/>
    </row>
    <row r="10" spans="1:13" ht="38.25" x14ac:dyDescent="0.25">
      <c r="A10" s="17"/>
      <c r="B10" s="19">
        <v>3000535</v>
      </c>
      <c r="C10" s="19" t="s">
        <v>1462</v>
      </c>
      <c r="D10" s="20">
        <v>6.8643689999999999</v>
      </c>
      <c r="E10" s="21">
        <v>6.8643689999999999</v>
      </c>
      <c r="F10" s="21">
        <f t="shared" si="0"/>
        <v>0.7199303094509355</v>
      </c>
      <c r="G10" s="21">
        <v>0.11590605945093557</v>
      </c>
      <c r="H10" s="21">
        <v>0.29884533999999996</v>
      </c>
      <c r="I10" s="21">
        <v>0.30517890999999997</v>
      </c>
      <c r="J10" s="22">
        <f t="shared" si="1"/>
        <v>1.6885173196682108E-2</v>
      </c>
      <c r="K10" s="22">
        <f t="shared" si="2"/>
        <v>6.0420906779768913E-2</v>
      </c>
      <c r="L10" s="23">
        <f t="shared" si="3"/>
        <v>0.1048793136631984</v>
      </c>
      <c r="M10" s="4"/>
    </row>
    <row r="11" spans="1:13" ht="51" x14ac:dyDescent="0.25">
      <c r="A11" s="17"/>
      <c r="B11" s="19">
        <v>3000670</v>
      </c>
      <c r="C11" s="19" t="s">
        <v>1463</v>
      </c>
      <c r="D11" s="20">
        <v>5.9512099999999997</v>
      </c>
      <c r="E11" s="21">
        <v>5.9512099999999997</v>
      </c>
      <c r="F11" s="21">
        <f t="shared" si="0"/>
        <v>0.99221325256274229</v>
      </c>
      <c r="G11" s="21">
        <v>0.31212583256274229</v>
      </c>
      <c r="H11" s="21">
        <v>0.34855157999999997</v>
      </c>
      <c r="I11" s="21">
        <v>0.33153584000000003</v>
      </c>
      <c r="J11" s="22">
        <f t="shared" si="1"/>
        <v>5.2447457334347518E-2</v>
      </c>
      <c r="K11" s="22">
        <f t="shared" si="2"/>
        <v>0.111015644308089</v>
      </c>
      <c r="L11" s="23">
        <f t="shared" si="3"/>
        <v>0.16672462449867209</v>
      </c>
      <c r="M11" s="4"/>
    </row>
    <row r="12" spans="1:13" ht="38.25" x14ac:dyDescent="0.25">
      <c r="A12" s="17"/>
      <c r="B12" s="19">
        <v>3000671</v>
      </c>
      <c r="C12" s="19" t="s">
        <v>1464</v>
      </c>
      <c r="D12" s="20">
        <v>25.269331999999999</v>
      </c>
      <c r="E12" s="21">
        <v>25.520239999999998</v>
      </c>
      <c r="F12" s="21">
        <f t="shared" si="0"/>
        <v>3.3018665506513796</v>
      </c>
      <c r="G12" s="21">
        <v>0.48802796065137954</v>
      </c>
      <c r="H12" s="21">
        <v>0.98403892000000015</v>
      </c>
      <c r="I12" s="21">
        <v>1.8297996699999999</v>
      </c>
      <c r="J12" s="22">
        <f t="shared" si="1"/>
        <v>1.9123172848350155E-2</v>
      </c>
      <c r="K12" s="22">
        <f t="shared" si="2"/>
        <v>5.7682329031834331E-2</v>
      </c>
      <c r="L12" s="23">
        <f t="shared" si="3"/>
        <v>0.12938226876594341</v>
      </c>
      <c r="M12" s="4"/>
    </row>
    <row r="13" spans="1:13" ht="15.75" thickBot="1" x14ac:dyDescent="0.3">
      <c r="A13" s="41" t="s">
        <v>293</v>
      </c>
      <c r="B13" s="43"/>
      <c r="C13" s="43"/>
      <c r="D13" s="44">
        <f ca="1">OFFSET(D13,-MATCH("PROYECTOS",$A$8:$A$50,0)-1,0)-(OFFSET(D13,-MATCH("PROYECTOS",$A$8:$A$50,0),0))</f>
        <v>3.9597649999999973</v>
      </c>
      <c r="E13" s="45">
        <f t="shared" ref="E13:I13" ca="1" si="4">OFFSET(E13,-MATCH("PROYECTOS",$A$8:$A$50,0)-1,0)-(OFFSET(E13,-MATCH("PROYECTOS",$A$8:$A$50,0),0))</f>
        <v>6.2548960000000164</v>
      </c>
      <c r="F13" s="45">
        <f t="shared" ca="1" si="4"/>
        <v>0.34797164124067503</v>
      </c>
      <c r="G13" s="45">
        <f t="shared" ca="1" si="4"/>
        <v>4.1509561240673065E-2</v>
      </c>
      <c r="H13" s="45">
        <f t="shared" ca="1" si="4"/>
        <v>0.1383202800000003</v>
      </c>
      <c r="I13" s="45">
        <f t="shared" ca="1" si="4"/>
        <v>0.16814180000000167</v>
      </c>
      <c r="J13" s="46">
        <f t="shared" ca="1" si="1"/>
        <v>6.6363311621285082E-3</v>
      </c>
      <c r="K13" s="46">
        <f t="shared" ca="1" si="2"/>
        <v>2.8750252800473882E-2</v>
      </c>
      <c r="L13" s="47">
        <f t="shared" ca="1" si="3"/>
        <v>5.5631882806792328E-2</v>
      </c>
      <c r="M13" s="4"/>
    </row>
    <row r="14" spans="1:13" ht="15.75" thickBot="1" x14ac:dyDescent="0.3"/>
    <row r="15" spans="1:13" ht="15.75" thickBot="1" x14ac:dyDescent="0.3">
      <c r="A15" s="87" t="s">
        <v>315</v>
      </c>
      <c r="B15" s="88"/>
      <c r="C15" s="88"/>
      <c r="D15" s="89"/>
    </row>
    <row r="16" spans="1:13" ht="15.75" thickBot="1" x14ac:dyDescent="0.3">
      <c r="A16" s="1" t="s">
        <v>1481</v>
      </c>
    </row>
    <row r="17" spans="1:4" ht="45" customHeight="1" x14ac:dyDescent="0.25">
      <c r="A17" s="80" t="s">
        <v>317</v>
      </c>
      <c r="B17" s="81"/>
      <c r="C17" s="81"/>
      <c r="D17" s="92" t="s">
        <v>318</v>
      </c>
    </row>
    <row r="18" spans="1:4" ht="15.75" thickBot="1" x14ac:dyDescent="0.3">
      <c r="A18" s="90"/>
      <c r="B18" s="91"/>
      <c r="C18" s="91"/>
      <c r="D18" s="93"/>
    </row>
    <row r="19" spans="1:4" x14ac:dyDescent="0.25">
      <c r="A19" s="17"/>
      <c r="B19" s="19">
        <v>3000001</v>
      </c>
      <c r="C19" s="19" t="s">
        <v>275</v>
      </c>
      <c r="D19" s="23">
        <v>8.3752470739271362E-2</v>
      </c>
    </row>
    <row r="20" spans="1:4" ht="38.25" x14ac:dyDescent="0.25">
      <c r="A20" s="17"/>
      <c r="B20" s="19">
        <v>3000534</v>
      </c>
      <c r="C20" s="19" t="s">
        <v>1461</v>
      </c>
      <c r="D20" s="23">
        <v>6.5844122400574606E-2</v>
      </c>
    </row>
    <row r="21" spans="1:4" ht="38.25" x14ac:dyDescent="0.25">
      <c r="A21" s="17"/>
      <c r="B21" s="19">
        <v>3000535</v>
      </c>
      <c r="C21" s="19" t="s">
        <v>1462</v>
      </c>
      <c r="D21" s="23">
        <v>0.1048793136631984</v>
      </c>
    </row>
    <row r="22" spans="1:4" ht="51" x14ac:dyDescent="0.25">
      <c r="A22" s="17"/>
      <c r="B22" s="19">
        <v>3000670</v>
      </c>
      <c r="C22" s="19" t="s">
        <v>1463</v>
      </c>
      <c r="D22" s="23">
        <v>0.16672462449867209</v>
      </c>
    </row>
    <row r="23" spans="1:4" ht="39" thickBot="1" x14ac:dyDescent="0.3">
      <c r="A23" s="24"/>
      <c r="B23" s="26">
        <v>3000671</v>
      </c>
      <c r="C23" s="26" t="s">
        <v>1464</v>
      </c>
      <c r="D23" s="30">
        <v>0.12938226876594341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5"/>
  <sheetViews>
    <sheetView topLeftCell="A21" workbookViewId="0">
      <selection activeCell="E30" sqref="E3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93</v>
      </c>
      <c r="B1" s="49" t="s">
        <v>57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1460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56.778782999999997</v>
      </c>
      <c r="I6" s="14">
        <v>64.139622000000017</v>
      </c>
      <c r="J6" s="14">
        <v>6.7947301558737498</v>
      </c>
      <c r="K6" s="14">
        <v>1.2636627858737484</v>
      </c>
      <c r="L6" s="14">
        <v>2.2795310000000004</v>
      </c>
      <c r="M6" s="14">
        <v>3.2515363700000015</v>
      </c>
      <c r="N6" s="15">
        <v>1.9701749815016809E-2</v>
      </c>
      <c r="O6" s="15">
        <v>5.5241887547665118E-2</v>
      </c>
      <c r="P6" s="16">
        <v>0.10593654817413406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SUM(H8:OFFSET(H6,MATCH("PROYECTOS",$A$8:$A$25,0),0))</f>
        <v>52.819018000000007</v>
      </c>
      <c r="I7" s="37">
        <f ca="1">SUM(I8:OFFSET(I6,MATCH("PROYECTOS",$A$8:$A$25,0),0))</f>
        <v>57.884726000000001</v>
      </c>
      <c r="J7" s="37">
        <f ca="1">SUM(J8:OFFSET(J6,MATCH("PROYECTOS",$A$8:$A$25,0),0))</f>
        <v>6.4467585146330757</v>
      </c>
      <c r="K7" s="38">
        <f>SUM(K8:K24)</f>
        <v>1.2221532246330753</v>
      </c>
      <c r="L7" s="38">
        <f t="shared" ref="L7:M7" si="0">SUM(L8:L24)</f>
        <v>2.1412107200000001</v>
      </c>
      <c r="M7" s="38">
        <f t="shared" si="0"/>
        <v>3.0833945699999998</v>
      </c>
      <c r="N7" s="39">
        <f ca="1">IFERROR(K7/I7,0)</f>
        <v>2.1113570177961546E-2</v>
      </c>
      <c r="O7" s="39">
        <f ca="1">IFERROR(SUM(K7,L7)/I7,0)</f>
        <v>5.8104515250414684E-2</v>
      </c>
      <c r="P7" s="40">
        <f ca="1">IFERROR(SUM(K7,L7,M7)/I7,0)</f>
        <v>0.11137235951731161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60</v>
      </c>
      <c r="G8" s="19" t="s">
        <v>309</v>
      </c>
      <c r="H8" s="20">
        <v>0.51662800000000009</v>
      </c>
      <c r="I8" s="21">
        <v>0.51662800000000009</v>
      </c>
      <c r="J8" s="21">
        <f t="shared" ref="J8:J24" si="1">SUM(K8,L8,M8)</f>
        <v>6.4125649669813364E-2</v>
      </c>
      <c r="K8" s="21">
        <v>2.2568549669813365E-2</v>
      </c>
      <c r="L8" s="21">
        <v>2.025855E-2</v>
      </c>
      <c r="M8" s="21">
        <v>2.1298550000000003E-2</v>
      </c>
      <c r="N8" s="22">
        <f t="shared" ref="N8:N25" si="2">IFERROR(K8/I8,0)</f>
        <v>4.3684333156184647E-2</v>
      </c>
      <c r="O8" s="22">
        <f t="shared" ref="O8:O25" si="3">IFERROR(SUM(K8,L8)/I8,0)</f>
        <v>8.2897364583052718E-2</v>
      </c>
      <c r="P8" s="23">
        <f t="shared" ref="P8:P25" si="4">IFERROR(SUM(K8,L8,M8)/I8,0)</f>
        <v>0.12412344989008213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5003032</v>
      </c>
      <c r="C9" s="19" t="s">
        <v>513</v>
      </c>
      <c r="D9" s="68">
        <v>3000001</v>
      </c>
      <c r="E9" s="19" t="s">
        <v>275</v>
      </c>
      <c r="F9" s="69">
        <v>1</v>
      </c>
      <c r="G9" s="19" t="s">
        <v>531</v>
      </c>
      <c r="H9" s="20">
        <v>1.0262530000000001</v>
      </c>
      <c r="I9" s="21">
        <v>1.0262530000000001</v>
      </c>
      <c r="J9" s="21">
        <f t="shared" si="1"/>
        <v>0.14344056985689368</v>
      </c>
      <c r="K9" s="21">
        <v>2.8422489856893662E-2</v>
      </c>
      <c r="L9" s="21">
        <v>7.2222490000000014E-2</v>
      </c>
      <c r="M9" s="21">
        <v>4.2795590000000001E-2</v>
      </c>
      <c r="N9" s="22">
        <f t="shared" si="2"/>
        <v>2.7695402456210758E-2</v>
      </c>
      <c r="O9" s="22">
        <f t="shared" si="3"/>
        <v>9.8070339240804813E-2</v>
      </c>
      <c r="P9" s="23">
        <f t="shared" si="4"/>
        <v>0.13977115765497755</v>
      </c>
      <c r="Q9" s="70">
        <v>0</v>
      </c>
      <c r="R9" s="21">
        <v>0</v>
      </c>
      <c r="S9" s="23">
        <f t="shared" ref="S9:S24" si="5">IFERROR(R9/Q9,0)</f>
        <v>0</v>
      </c>
    </row>
    <row r="10" spans="1:19" ht="25.5" x14ac:dyDescent="0.25">
      <c r="A10" s="17"/>
      <c r="B10" s="19">
        <v>5005077</v>
      </c>
      <c r="C10" s="19" t="s">
        <v>1465</v>
      </c>
      <c r="D10" s="68">
        <v>3000001</v>
      </c>
      <c r="E10" s="19" t="s">
        <v>275</v>
      </c>
      <c r="F10" s="69">
        <v>36</v>
      </c>
      <c r="G10" s="19" t="s">
        <v>533</v>
      </c>
      <c r="H10" s="20">
        <v>1.7917369999999999</v>
      </c>
      <c r="I10" s="21">
        <v>6.5856060000000003</v>
      </c>
      <c r="J10" s="21">
        <f t="shared" si="1"/>
        <v>0.47321465009534058</v>
      </c>
      <c r="K10" s="21">
        <v>4.112370009534061E-2</v>
      </c>
      <c r="L10" s="21">
        <v>0.19698678</v>
      </c>
      <c r="M10" s="21">
        <v>0.23510417</v>
      </c>
      <c r="N10" s="22">
        <f t="shared" si="2"/>
        <v>6.244482299023143E-3</v>
      </c>
      <c r="O10" s="22">
        <f t="shared" si="3"/>
        <v>3.6156198851759518E-2</v>
      </c>
      <c r="P10" s="23">
        <f t="shared" si="4"/>
        <v>7.1855900595228533E-2</v>
      </c>
      <c r="Q10" s="70">
        <v>0</v>
      </c>
      <c r="R10" s="21">
        <v>0</v>
      </c>
      <c r="S10" s="23">
        <f t="shared" si="5"/>
        <v>0</v>
      </c>
    </row>
    <row r="11" spans="1:19" ht="38.25" x14ac:dyDescent="0.25">
      <c r="A11" s="17"/>
      <c r="B11" s="19">
        <v>5005078</v>
      </c>
      <c r="C11" s="19" t="s">
        <v>1466</v>
      </c>
      <c r="D11" s="68">
        <v>3000534</v>
      </c>
      <c r="E11" s="19" t="s">
        <v>1461</v>
      </c>
      <c r="F11" s="69">
        <v>86</v>
      </c>
      <c r="G11" s="19" t="s">
        <v>500</v>
      </c>
      <c r="H11" s="20">
        <v>2.8926159999999999</v>
      </c>
      <c r="I11" s="21">
        <v>2.8562530000000002</v>
      </c>
      <c r="J11" s="21">
        <f t="shared" si="1"/>
        <v>0.18215425040262823</v>
      </c>
      <c r="K11" s="21">
        <v>4.5429780402628239E-2</v>
      </c>
      <c r="L11" s="21">
        <v>4.5558070000000006E-2</v>
      </c>
      <c r="M11" s="21">
        <v>9.1166399999999995E-2</v>
      </c>
      <c r="N11" s="22">
        <f t="shared" si="2"/>
        <v>1.5905376870546214E-2</v>
      </c>
      <c r="O11" s="22">
        <f t="shared" si="3"/>
        <v>3.1855669089057674E-2</v>
      </c>
      <c r="P11" s="23">
        <f t="shared" si="4"/>
        <v>6.3773850006504401E-2</v>
      </c>
      <c r="Q11" s="70">
        <v>0</v>
      </c>
      <c r="R11" s="21">
        <v>0</v>
      </c>
      <c r="S11" s="23">
        <f t="shared" si="5"/>
        <v>0</v>
      </c>
    </row>
    <row r="12" spans="1:19" ht="38.25" x14ac:dyDescent="0.25">
      <c r="A12" s="17"/>
      <c r="B12" s="19">
        <v>5005079</v>
      </c>
      <c r="C12" s="19" t="s">
        <v>1467</v>
      </c>
      <c r="D12" s="68">
        <v>3000534</v>
      </c>
      <c r="E12" s="19" t="s">
        <v>1461</v>
      </c>
      <c r="F12" s="69">
        <v>86</v>
      </c>
      <c r="G12" s="19" t="s">
        <v>500</v>
      </c>
      <c r="H12" s="20">
        <v>6.0817959999999998</v>
      </c>
      <c r="I12" s="21">
        <v>6.1521129999999999</v>
      </c>
      <c r="J12" s="21">
        <f t="shared" si="1"/>
        <v>0.4825654924494574</v>
      </c>
      <c r="K12" s="21">
        <v>0.14025105244945735</v>
      </c>
      <c r="L12" s="21">
        <v>0.15673666999999999</v>
      </c>
      <c r="M12" s="21">
        <v>0.18557777000000003</v>
      </c>
      <c r="N12" s="22">
        <f t="shared" si="2"/>
        <v>2.2797216574119712E-2</v>
      </c>
      <c r="O12" s="22">
        <f t="shared" si="3"/>
        <v>4.8274100695071334E-2</v>
      </c>
      <c r="P12" s="23">
        <f t="shared" si="4"/>
        <v>7.8438983882359994E-2</v>
      </c>
      <c r="Q12" s="70">
        <v>0</v>
      </c>
      <c r="R12" s="21">
        <v>0</v>
      </c>
      <c r="S12" s="23">
        <f t="shared" si="5"/>
        <v>0</v>
      </c>
    </row>
    <row r="13" spans="1:19" ht="38.25" x14ac:dyDescent="0.25">
      <c r="A13" s="17"/>
      <c r="B13" s="19">
        <v>5005080</v>
      </c>
      <c r="C13" s="19" t="s">
        <v>1468</v>
      </c>
      <c r="D13" s="68">
        <v>3000534</v>
      </c>
      <c r="E13" s="19" t="s">
        <v>1461</v>
      </c>
      <c r="F13" s="69">
        <v>41</v>
      </c>
      <c r="G13" s="19" t="s">
        <v>686</v>
      </c>
      <c r="H13" s="20">
        <v>2.0417769999999997</v>
      </c>
      <c r="I13" s="21">
        <v>2.027177</v>
      </c>
      <c r="J13" s="21">
        <f t="shared" si="1"/>
        <v>7.8714039493884669E-2</v>
      </c>
      <c r="K13" s="21">
        <v>2.8297799493884668E-2</v>
      </c>
      <c r="L13" s="21">
        <v>1.8012320000000005E-2</v>
      </c>
      <c r="M13" s="21">
        <v>3.2403919999999996E-2</v>
      </c>
      <c r="N13" s="22">
        <f t="shared" si="2"/>
        <v>1.3959214954532667E-2</v>
      </c>
      <c r="O13" s="22">
        <f t="shared" si="3"/>
        <v>2.2844635418557271E-2</v>
      </c>
      <c r="P13" s="23">
        <f t="shared" si="4"/>
        <v>3.8829386626764543E-2</v>
      </c>
      <c r="Q13" s="70">
        <v>0</v>
      </c>
      <c r="R13" s="21">
        <v>0</v>
      </c>
      <c r="S13" s="23">
        <f t="shared" si="5"/>
        <v>0</v>
      </c>
    </row>
    <row r="14" spans="1:19" ht="51" x14ac:dyDescent="0.25">
      <c r="A14" s="17"/>
      <c r="B14" s="19">
        <v>5005081</v>
      </c>
      <c r="C14" s="19" t="s">
        <v>1469</v>
      </c>
      <c r="D14" s="68">
        <v>3000670</v>
      </c>
      <c r="E14" s="19" t="s">
        <v>1463</v>
      </c>
      <c r="F14" s="69">
        <v>41</v>
      </c>
      <c r="G14" s="19" t="s">
        <v>686</v>
      </c>
      <c r="H14" s="20">
        <v>1.368862</v>
      </c>
      <c r="I14" s="21">
        <v>1.3660619999999999</v>
      </c>
      <c r="J14" s="21">
        <f t="shared" si="1"/>
        <v>0.10195239948714933</v>
      </c>
      <c r="K14" s="21">
        <v>3.1415799487149343E-2</v>
      </c>
      <c r="L14" s="21">
        <v>3.5325799999999997E-2</v>
      </c>
      <c r="M14" s="21">
        <v>3.52108E-2</v>
      </c>
      <c r="N14" s="22">
        <f t="shared" si="2"/>
        <v>2.2997345279459749E-2</v>
      </c>
      <c r="O14" s="22">
        <f t="shared" si="3"/>
        <v>4.8856932911646278E-2</v>
      </c>
      <c r="P14" s="23">
        <f t="shared" si="4"/>
        <v>7.4632336956265047E-2</v>
      </c>
      <c r="Q14" s="70">
        <v>0</v>
      </c>
      <c r="R14" s="21">
        <v>0</v>
      </c>
      <c r="S14" s="23">
        <f t="shared" si="5"/>
        <v>0</v>
      </c>
    </row>
    <row r="15" spans="1:19" ht="38.25" x14ac:dyDescent="0.25">
      <c r="A15" s="17"/>
      <c r="B15" s="19">
        <v>5005082</v>
      </c>
      <c r="C15" s="19" t="s">
        <v>1470</v>
      </c>
      <c r="D15" s="68">
        <v>3000535</v>
      </c>
      <c r="E15" s="19" t="s">
        <v>1462</v>
      </c>
      <c r="F15" s="69">
        <v>41</v>
      </c>
      <c r="G15" s="19" t="s">
        <v>686</v>
      </c>
      <c r="H15" s="20">
        <v>0.83521899999999993</v>
      </c>
      <c r="I15" s="21">
        <v>0.83521900000000004</v>
      </c>
      <c r="J15" s="21">
        <f t="shared" si="1"/>
        <v>3.7999999999999999E-2</v>
      </c>
      <c r="K15" s="21">
        <v>0</v>
      </c>
      <c r="L15" s="21">
        <v>0</v>
      </c>
      <c r="M15" s="21">
        <v>3.7999999999999999E-2</v>
      </c>
      <c r="N15" s="22">
        <f t="shared" si="2"/>
        <v>0</v>
      </c>
      <c r="O15" s="22">
        <f t="shared" si="3"/>
        <v>0</v>
      </c>
      <c r="P15" s="23">
        <f t="shared" si="4"/>
        <v>4.5497049276896233E-2</v>
      </c>
      <c r="Q15" s="70">
        <v>0</v>
      </c>
      <c r="R15" s="21">
        <v>0</v>
      </c>
      <c r="S15" s="23">
        <f t="shared" si="5"/>
        <v>0</v>
      </c>
    </row>
    <row r="16" spans="1:19" ht="38.25" x14ac:dyDescent="0.25">
      <c r="A16" s="17"/>
      <c r="B16" s="19">
        <v>5005083</v>
      </c>
      <c r="C16" s="19" t="s">
        <v>1471</v>
      </c>
      <c r="D16" s="68">
        <v>3000535</v>
      </c>
      <c r="E16" s="19" t="s">
        <v>1462</v>
      </c>
      <c r="F16" s="69">
        <v>41</v>
      </c>
      <c r="G16" s="19" t="s">
        <v>686</v>
      </c>
      <c r="H16" s="20">
        <v>5.5291500000000005</v>
      </c>
      <c r="I16" s="21">
        <v>5.5291499999999996</v>
      </c>
      <c r="J16" s="21">
        <f t="shared" si="1"/>
        <v>0.43039587945720209</v>
      </c>
      <c r="K16" s="21">
        <v>4.6352699457202107E-2</v>
      </c>
      <c r="L16" s="21">
        <v>0.20492013000000001</v>
      </c>
      <c r="M16" s="21">
        <v>0.17912305000000001</v>
      </c>
      <c r="N16" s="22">
        <f t="shared" si="2"/>
        <v>8.3833318787159168E-3</v>
      </c>
      <c r="O16" s="22">
        <f t="shared" si="3"/>
        <v>4.5445109909697169E-2</v>
      </c>
      <c r="P16" s="23">
        <f t="shared" si="4"/>
        <v>7.7841237705108771E-2</v>
      </c>
      <c r="Q16" s="70">
        <v>0</v>
      </c>
      <c r="R16" s="21">
        <v>0</v>
      </c>
      <c r="S16" s="23">
        <f t="shared" si="5"/>
        <v>0</v>
      </c>
    </row>
    <row r="17" spans="1:19" ht="38.25" x14ac:dyDescent="0.25">
      <c r="A17" s="17"/>
      <c r="B17" s="19">
        <v>5005084</v>
      </c>
      <c r="C17" s="19" t="s">
        <v>1472</v>
      </c>
      <c r="D17" s="68">
        <v>3000535</v>
      </c>
      <c r="E17" s="19" t="s">
        <v>1462</v>
      </c>
      <c r="F17" s="69">
        <v>41</v>
      </c>
      <c r="G17" s="19" t="s">
        <v>686</v>
      </c>
      <c r="H17" s="20">
        <v>0.5</v>
      </c>
      <c r="I17" s="21">
        <v>0.5</v>
      </c>
      <c r="J17" s="21">
        <f t="shared" si="1"/>
        <v>0.25153442999373349</v>
      </c>
      <c r="K17" s="21">
        <v>6.9553359993733466E-2</v>
      </c>
      <c r="L17" s="21">
        <v>9.3925210000000009E-2</v>
      </c>
      <c r="M17" s="21">
        <v>8.805586E-2</v>
      </c>
      <c r="N17" s="22">
        <f t="shared" si="2"/>
        <v>0.13910671998746693</v>
      </c>
      <c r="O17" s="22">
        <f t="shared" si="3"/>
        <v>0.32695713998746695</v>
      </c>
      <c r="P17" s="23">
        <f t="shared" si="4"/>
        <v>0.50306885998746698</v>
      </c>
      <c r="Q17" s="70">
        <v>0</v>
      </c>
      <c r="R17" s="21">
        <v>0</v>
      </c>
      <c r="S17" s="23">
        <f t="shared" si="5"/>
        <v>0</v>
      </c>
    </row>
    <row r="18" spans="1:19" ht="51" x14ac:dyDescent="0.25">
      <c r="A18" s="17"/>
      <c r="B18" s="19">
        <v>5005085</v>
      </c>
      <c r="C18" s="19" t="s">
        <v>1473</v>
      </c>
      <c r="D18" s="68">
        <v>3000670</v>
      </c>
      <c r="E18" s="19" t="s">
        <v>1463</v>
      </c>
      <c r="F18" s="69">
        <v>41</v>
      </c>
      <c r="G18" s="19" t="s">
        <v>686</v>
      </c>
      <c r="H18" s="20">
        <v>3.8801639999999997</v>
      </c>
      <c r="I18" s="21">
        <v>3.8707549999999999</v>
      </c>
      <c r="J18" s="21">
        <f t="shared" si="1"/>
        <v>0.77013533331232309</v>
      </c>
      <c r="K18" s="21">
        <v>0.23780696331232321</v>
      </c>
      <c r="L18" s="21">
        <v>0.27152271</v>
      </c>
      <c r="M18" s="21">
        <v>0.26080565999999999</v>
      </c>
      <c r="N18" s="22">
        <f t="shared" si="2"/>
        <v>6.1436841988791131E-2</v>
      </c>
      <c r="O18" s="22">
        <f t="shared" si="3"/>
        <v>0.13158406391319605</v>
      </c>
      <c r="P18" s="23">
        <f t="shared" si="4"/>
        <v>0.19896256242317664</v>
      </c>
      <c r="Q18" s="70">
        <v>0</v>
      </c>
      <c r="R18" s="21">
        <v>0</v>
      </c>
      <c r="S18" s="23">
        <f t="shared" si="5"/>
        <v>0</v>
      </c>
    </row>
    <row r="19" spans="1:19" ht="51" x14ac:dyDescent="0.25">
      <c r="A19" s="17"/>
      <c r="B19" s="19">
        <v>5005086</v>
      </c>
      <c r="C19" s="19" t="s">
        <v>1474</v>
      </c>
      <c r="D19" s="68">
        <v>3000670</v>
      </c>
      <c r="E19" s="19" t="s">
        <v>1463</v>
      </c>
      <c r="F19" s="69">
        <v>41</v>
      </c>
      <c r="G19" s="19" t="s">
        <v>686</v>
      </c>
      <c r="H19" s="20">
        <v>0.70218400000000003</v>
      </c>
      <c r="I19" s="21">
        <v>0.71439300000000006</v>
      </c>
      <c r="J19" s="21">
        <f t="shared" si="1"/>
        <v>0.12012551976326974</v>
      </c>
      <c r="K19" s="21">
        <v>4.2903069763269741E-2</v>
      </c>
      <c r="L19" s="21">
        <v>4.1703069999999995E-2</v>
      </c>
      <c r="M19" s="21">
        <v>3.5519379999999996E-2</v>
      </c>
      <c r="N19" s="22">
        <f t="shared" si="2"/>
        <v>6.0055277365917273E-2</v>
      </c>
      <c r="O19" s="22">
        <f t="shared" si="3"/>
        <v>0.11843080736131195</v>
      </c>
      <c r="P19" s="23">
        <f t="shared" si="4"/>
        <v>0.16815047146776316</v>
      </c>
      <c r="Q19" s="70">
        <v>0</v>
      </c>
      <c r="R19" s="21">
        <v>0</v>
      </c>
      <c r="S19" s="23">
        <f t="shared" si="5"/>
        <v>0</v>
      </c>
    </row>
    <row r="20" spans="1:19" ht="38.25" x14ac:dyDescent="0.25">
      <c r="A20" s="17"/>
      <c r="B20" s="19">
        <v>5005087</v>
      </c>
      <c r="C20" s="19" t="s">
        <v>1475</v>
      </c>
      <c r="D20" s="68">
        <v>3000671</v>
      </c>
      <c r="E20" s="19" t="s">
        <v>1464</v>
      </c>
      <c r="F20" s="69">
        <v>107</v>
      </c>
      <c r="G20" s="19" t="s">
        <v>1305</v>
      </c>
      <c r="H20" s="20">
        <v>3.8824449999999997</v>
      </c>
      <c r="I20" s="21">
        <v>3.7894950000000001</v>
      </c>
      <c r="J20" s="21">
        <f t="shared" si="1"/>
        <v>0.39681140180381819</v>
      </c>
      <c r="K20" s="21">
        <v>8.5710001803818159E-2</v>
      </c>
      <c r="L20" s="21">
        <v>0.13266857000000001</v>
      </c>
      <c r="M20" s="21">
        <v>0.17843283000000001</v>
      </c>
      <c r="N20" s="22">
        <f t="shared" si="2"/>
        <v>2.2617789917605949E-2</v>
      </c>
      <c r="O20" s="22">
        <f t="shared" si="3"/>
        <v>5.7627354516582859E-2</v>
      </c>
      <c r="P20" s="23">
        <f t="shared" si="4"/>
        <v>0.10471353090684067</v>
      </c>
      <c r="Q20" s="70">
        <v>0</v>
      </c>
      <c r="R20" s="21">
        <v>0</v>
      </c>
      <c r="S20" s="23">
        <f t="shared" si="5"/>
        <v>0</v>
      </c>
    </row>
    <row r="21" spans="1:19" ht="38.25" x14ac:dyDescent="0.25">
      <c r="A21" s="17"/>
      <c r="B21" s="19">
        <v>5005088</v>
      </c>
      <c r="C21" s="19" t="s">
        <v>1476</v>
      </c>
      <c r="D21" s="68">
        <v>3000671</v>
      </c>
      <c r="E21" s="19" t="s">
        <v>1464</v>
      </c>
      <c r="F21" s="69">
        <v>107</v>
      </c>
      <c r="G21" s="19" t="s">
        <v>1305</v>
      </c>
      <c r="H21" s="20">
        <v>7.4665310000000007</v>
      </c>
      <c r="I21" s="21">
        <v>7.1900909999999998</v>
      </c>
      <c r="J21" s="21">
        <f t="shared" si="1"/>
        <v>0.89604759991034433</v>
      </c>
      <c r="K21" s="21">
        <v>9.6089619910344481E-2</v>
      </c>
      <c r="L21" s="21">
        <v>0.29527719000000002</v>
      </c>
      <c r="M21" s="21">
        <v>0.50468078999999988</v>
      </c>
      <c r="N21" s="22">
        <f t="shared" si="2"/>
        <v>1.3364172986175624E-2</v>
      </c>
      <c r="O21" s="22">
        <f t="shared" si="3"/>
        <v>5.4431412608038549E-2</v>
      </c>
      <c r="P21" s="23">
        <f t="shared" si="4"/>
        <v>0.12462256735142077</v>
      </c>
      <c r="Q21" s="70">
        <v>0</v>
      </c>
      <c r="R21" s="21">
        <v>0</v>
      </c>
      <c r="S21" s="23">
        <f t="shared" si="5"/>
        <v>0</v>
      </c>
    </row>
    <row r="22" spans="1:19" ht="38.25" x14ac:dyDescent="0.25">
      <c r="A22" s="17"/>
      <c r="B22" s="19">
        <v>5005089</v>
      </c>
      <c r="C22" s="19" t="s">
        <v>1477</v>
      </c>
      <c r="D22" s="68">
        <v>3000671</v>
      </c>
      <c r="E22" s="19" t="s">
        <v>1464</v>
      </c>
      <c r="F22" s="69">
        <v>107</v>
      </c>
      <c r="G22" s="19" t="s">
        <v>1305</v>
      </c>
      <c r="H22" s="20">
        <v>5.5349559999999993</v>
      </c>
      <c r="I22" s="21">
        <v>5.5422959999999994</v>
      </c>
      <c r="J22" s="21">
        <f t="shared" si="1"/>
        <v>0.94938295694855057</v>
      </c>
      <c r="K22" s="21">
        <v>0.19362903694855049</v>
      </c>
      <c r="L22" s="21">
        <v>0.27325497000000004</v>
      </c>
      <c r="M22" s="21">
        <v>0.48249894999999998</v>
      </c>
      <c r="N22" s="22">
        <f t="shared" si="2"/>
        <v>3.4936610557889818E-2</v>
      </c>
      <c r="O22" s="22">
        <f t="shared" si="3"/>
        <v>8.424017897069204E-2</v>
      </c>
      <c r="P22" s="23">
        <f t="shared" si="4"/>
        <v>0.17129777206929234</v>
      </c>
      <c r="Q22" s="70">
        <v>0</v>
      </c>
      <c r="R22" s="21">
        <v>0</v>
      </c>
      <c r="S22" s="23">
        <f t="shared" si="5"/>
        <v>0</v>
      </c>
    </row>
    <row r="23" spans="1:19" ht="38.25" x14ac:dyDescent="0.25">
      <c r="A23" s="17"/>
      <c r="B23" s="19">
        <v>5005090</v>
      </c>
      <c r="C23" s="19" t="s">
        <v>1478</v>
      </c>
      <c r="D23" s="68">
        <v>3000671</v>
      </c>
      <c r="E23" s="19" t="s">
        <v>1464</v>
      </c>
      <c r="F23" s="69">
        <v>107</v>
      </c>
      <c r="G23" s="19" t="s">
        <v>1305</v>
      </c>
      <c r="H23" s="20">
        <v>8.3854000000000006</v>
      </c>
      <c r="I23" s="21">
        <v>8.9983579999999996</v>
      </c>
      <c r="J23" s="21">
        <f t="shared" si="1"/>
        <v>1.0596245919886664</v>
      </c>
      <c r="K23" s="21">
        <v>0.11259930198866641</v>
      </c>
      <c r="L23" s="21">
        <v>0.28283818999999999</v>
      </c>
      <c r="M23" s="21">
        <v>0.66418710000000003</v>
      </c>
      <c r="N23" s="22">
        <f t="shared" si="2"/>
        <v>1.2513316539380454E-2</v>
      </c>
      <c r="O23" s="22">
        <f t="shared" si="3"/>
        <v>4.3945516725236583E-2</v>
      </c>
      <c r="P23" s="23">
        <f t="shared" si="4"/>
        <v>0.11775754998730507</v>
      </c>
      <c r="Q23" s="70">
        <v>0</v>
      </c>
      <c r="R23" s="21">
        <v>0</v>
      </c>
      <c r="S23" s="23">
        <f t="shared" si="5"/>
        <v>0</v>
      </c>
    </row>
    <row r="24" spans="1:19" ht="51" x14ac:dyDescent="0.25">
      <c r="A24" s="17"/>
      <c r="B24" s="19">
        <v>5005160</v>
      </c>
      <c r="C24" s="19" t="s">
        <v>1479</v>
      </c>
      <c r="D24" s="68">
        <v>3000534</v>
      </c>
      <c r="E24" s="19" t="s">
        <v>1461</v>
      </c>
      <c r="F24" s="69">
        <v>86</v>
      </c>
      <c r="G24" s="19" t="s">
        <v>500</v>
      </c>
      <c r="H24" s="20">
        <v>0.38330000000000003</v>
      </c>
      <c r="I24" s="21">
        <v>0.38487700000000002</v>
      </c>
      <c r="J24" s="21">
        <f t="shared" si="1"/>
        <v>8.5337499999999997E-3</v>
      </c>
      <c r="K24" s="21">
        <v>0</v>
      </c>
      <c r="L24" s="21">
        <v>0</v>
      </c>
      <c r="M24" s="21">
        <v>8.5337499999999997E-3</v>
      </c>
      <c r="N24" s="22">
        <f t="shared" si="2"/>
        <v>0</v>
      </c>
      <c r="O24" s="22">
        <f t="shared" si="3"/>
        <v>0</v>
      </c>
      <c r="P24" s="23">
        <f t="shared" si="4"/>
        <v>2.2172668151123603E-2</v>
      </c>
      <c r="Q24" s="70">
        <v>0</v>
      </c>
      <c r="R24" s="21">
        <v>0</v>
      </c>
      <c r="S24" s="23">
        <f t="shared" si="5"/>
        <v>0</v>
      </c>
    </row>
    <row r="25" spans="1:19" ht="15.75" thickBot="1" x14ac:dyDescent="0.3">
      <c r="A25" s="41" t="s">
        <v>293</v>
      </c>
      <c r="B25" s="43"/>
      <c r="C25" s="43"/>
      <c r="D25" s="65"/>
      <c r="E25" s="43"/>
      <c r="F25" s="66"/>
      <c r="G25" s="43"/>
      <c r="H25" s="44">
        <f ca="1">OFFSET(H25,-MATCH("PROYECTOS",$A$8:$A$25,0)-1,0)-(OFFSET(H25,-MATCH("PROYECTOS",$A$8:$A$25,0),0))</f>
        <v>3.9597649999999902</v>
      </c>
      <c r="I25" s="44">
        <f t="shared" ref="I25:J25" ca="1" si="6">OFFSET(I25,-MATCH("PROYECTOS",$A$8:$A$25,0)-1,0)-(OFFSET(I25,-MATCH("PROYECTOS",$A$8:$A$25,0),0))</f>
        <v>6.2548960000000164</v>
      </c>
      <c r="J25" s="44">
        <f t="shared" ca="1" si="6"/>
        <v>0.34797164124067415</v>
      </c>
      <c r="K25" s="45">
        <f>K6-K7</f>
        <v>4.1509561240673065E-2</v>
      </c>
      <c r="L25" s="45">
        <f t="shared" ref="L25:M25" si="7">L6-L7</f>
        <v>0.1383202800000003</v>
      </c>
      <c r="M25" s="45">
        <f t="shared" si="7"/>
        <v>0.16814180000000167</v>
      </c>
      <c r="N25" s="46">
        <f t="shared" ca="1" si="2"/>
        <v>6.6363311621285082E-3</v>
      </c>
      <c r="O25" s="46">
        <f t="shared" ca="1" si="3"/>
        <v>2.8750252800473882E-2</v>
      </c>
      <c r="P25" s="47">
        <f t="shared" ca="1" si="4"/>
        <v>5.5631882806792328E-2</v>
      </c>
      <c r="Q25" s="67"/>
      <c r="R25" s="45"/>
      <c r="S25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workbookViewId="0">
      <selection activeCell="A15" sqref="A15:L15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94</v>
      </c>
      <c r="B1" s="50" t="s">
        <v>58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1482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24.960894999999997</v>
      </c>
      <c r="E6" s="14">
        <v>25.926791999999995</v>
      </c>
      <c r="F6" s="14">
        <v>3.4263370513656435</v>
      </c>
      <c r="G6" s="14">
        <v>0.51851063136564335</v>
      </c>
      <c r="H6" s="14">
        <v>1.1383454200000003</v>
      </c>
      <c r="I6" s="14">
        <v>1.7694809999999999</v>
      </c>
      <c r="J6" s="15">
        <v>1.9999027699440928E-2</v>
      </c>
      <c r="K6" s="15">
        <v>6.3905170040537362E-2</v>
      </c>
      <c r="L6" s="16">
        <v>0.13215430012959736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21.257244</v>
      </c>
      <c r="E7" s="38">
        <f ca="1">SUM(E8:OFFSET(E6,MATCH("GOBIERNOS REGIONALES",$A$8:$A$50,0),0))</f>
        <v>21.486033999999997</v>
      </c>
      <c r="F7" s="38">
        <f ca="1">SUM(F8:OFFSET(F6,MATCH("GOBIERNOS REGIONALES",$A$8:$A$50,0),0))</f>
        <v>2.7348731323481252</v>
      </c>
      <c r="G7" s="38">
        <f ca="1">SUM(G8:OFFSET(G6,MATCH("GOBIERNOS REGIONALES",$A$8:$A$50,0),0))</f>
        <v>0.40713858234812506</v>
      </c>
      <c r="H7" s="38">
        <f ca="1">SUM(H8:OFFSET(H6,MATCH("GOBIERNOS REGIONALES",$A$8:$A$50,0),0))</f>
        <v>0.95504202000000005</v>
      </c>
      <c r="I7" s="38">
        <f ca="1">SUM(I8:OFFSET(I6,MATCH("GOBIERNOS REGIONALES",$A$8:$A$50,0),0))</f>
        <v>1.3726925299999999</v>
      </c>
      <c r="J7" s="39">
        <f ca="1">IFERROR(G7/E7,0)</f>
        <v>1.8948987158268722E-2</v>
      </c>
      <c r="K7" s="39">
        <f ca="1">IFERROR(SUM(G7,H7)/E7,0)</f>
        <v>6.3398419752483184E-2</v>
      </c>
      <c r="L7" s="40">
        <f ca="1">IFERROR(SUM(G7,H7,I7)/E7,0)</f>
        <v>0.12728608417673198</v>
      </c>
      <c r="M7" s="4"/>
    </row>
    <row r="8" spans="1:13" x14ac:dyDescent="0.25">
      <c r="A8" s="17"/>
      <c r="B8" s="18">
        <v>38</v>
      </c>
      <c r="C8" s="19" t="s">
        <v>125</v>
      </c>
      <c r="D8" s="20">
        <v>3.4427980000000002</v>
      </c>
      <c r="E8" s="21">
        <v>3.5021210000000003</v>
      </c>
      <c r="F8" s="21">
        <f t="shared" ref="F8:F16" si="0">SUM(G8,H8,I8)</f>
        <v>0.49079349858196486</v>
      </c>
      <c r="G8" s="21">
        <v>9.3522108581964858E-2</v>
      </c>
      <c r="H8" s="21">
        <v>0.21055216000000002</v>
      </c>
      <c r="I8" s="21">
        <v>0.18671922999999999</v>
      </c>
      <c r="J8" s="22">
        <f t="shared" ref="J8:J16" si="1">IFERROR(G8/E8,0)</f>
        <v>2.6704419573728277E-2</v>
      </c>
      <c r="K8" s="22">
        <f t="shared" ref="K8:K16" si="2">IFERROR(SUM(G8,H8)/E8,0)</f>
        <v>8.6825746049883717E-2</v>
      </c>
      <c r="L8" s="23">
        <f t="shared" ref="L8:L16" si="3">IFERROR(SUM(G8,H8,I8)/E8,0)</f>
        <v>0.14014178795705939</v>
      </c>
      <c r="M8" s="4"/>
    </row>
    <row r="9" spans="1:13" ht="25.5" x14ac:dyDescent="0.25">
      <c r="A9" s="17"/>
      <c r="B9" s="18">
        <v>59</v>
      </c>
      <c r="C9" s="19" t="s">
        <v>133</v>
      </c>
      <c r="D9" s="20">
        <v>9.1181490000000007</v>
      </c>
      <c r="E9" s="21">
        <v>9.2876159999999999</v>
      </c>
      <c r="F9" s="21">
        <f t="shared" si="0"/>
        <v>1.3075013386228678</v>
      </c>
      <c r="G9" s="21">
        <v>0.16132346862286795</v>
      </c>
      <c r="H9" s="21">
        <v>0.41418166000000001</v>
      </c>
      <c r="I9" s="21">
        <v>0.73199620999999981</v>
      </c>
      <c r="J9" s="22">
        <f t="shared" si="1"/>
        <v>1.7369739298315947E-2</v>
      </c>
      <c r="K9" s="22">
        <f t="shared" si="2"/>
        <v>6.1964785002186565E-2</v>
      </c>
      <c r="L9" s="23">
        <f t="shared" si="3"/>
        <v>0.14077900492686904</v>
      </c>
      <c r="M9" s="4"/>
    </row>
    <row r="10" spans="1:13" x14ac:dyDescent="0.25">
      <c r="A10" s="17"/>
      <c r="B10" s="18">
        <v>240</v>
      </c>
      <c r="C10" s="19" t="s">
        <v>156</v>
      </c>
      <c r="D10" s="20">
        <v>7.4792970000000008</v>
      </c>
      <c r="E10" s="21">
        <v>7.4792969999999972</v>
      </c>
      <c r="F10" s="21">
        <f t="shared" si="0"/>
        <v>0.75007548335515306</v>
      </c>
      <c r="G10" s="21">
        <v>0.1072930033551529</v>
      </c>
      <c r="H10" s="21">
        <v>0.32968450000000005</v>
      </c>
      <c r="I10" s="21">
        <v>0.31309798000000005</v>
      </c>
      <c r="J10" s="22">
        <f t="shared" si="1"/>
        <v>1.4345332636897952E-2</v>
      </c>
      <c r="K10" s="22">
        <f t="shared" si="2"/>
        <v>5.8424943327581871E-2</v>
      </c>
      <c r="L10" s="23">
        <f t="shared" si="3"/>
        <v>0.10028689639616575</v>
      </c>
      <c r="M10" s="4"/>
    </row>
    <row r="11" spans="1:13" ht="25.5" x14ac:dyDescent="0.25">
      <c r="A11" s="17"/>
      <c r="B11" s="18">
        <v>243</v>
      </c>
      <c r="C11" s="19" t="s">
        <v>158</v>
      </c>
      <c r="D11" s="20">
        <v>1.2170000000000001</v>
      </c>
      <c r="E11" s="21">
        <v>1.2170000000000001</v>
      </c>
      <c r="F11" s="21">
        <f t="shared" si="0"/>
        <v>0.18650281178813935</v>
      </c>
      <c r="G11" s="21">
        <v>4.5000001788139343E-2</v>
      </c>
      <c r="H11" s="21">
        <v>6.2370000000000004E-4</v>
      </c>
      <c r="I11" s="21">
        <v>0.14087911</v>
      </c>
      <c r="J11" s="22">
        <f t="shared" si="1"/>
        <v>3.6976172381379901E-2</v>
      </c>
      <c r="K11" s="22">
        <f t="shared" si="2"/>
        <v>3.748866211022131E-2</v>
      </c>
      <c r="L11" s="23">
        <f t="shared" si="3"/>
        <v>0.15324799653914489</v>
      </c>
      <c r="M11" s="4"/>
    </row>
    <row r="12" spans="1:13" x14ac:dyDescent="0.25">
      <c r="A12" s="34" t="s">
        <v>205</v>
      </c>
      <c r="B12" s="57"/>
      <c r="C12" s="36"/>
      <c r="D12" s="37">
        <f ca="1">SUM(D13:OFFSET(D11,(MATCH("GOBIERNOS LOCALES",$A$8:$A$50,0)-MATCH("GOBIERNOS REGIONALES",$A$8:$A$50,0)),0))</f>
        <v>3.7036509999999989</v>
      </c>
      <c r="E12" s="38">
        <f ca="1">SUM(E13:OFFSET(E11,(MATCH("GOBIERNOS LOCALES",$A$8:$A$50,0)-MATCH("GOBIERNOS REGIONALES",$A$8:$A$50,0)),0))</f>
        <v>4.4407579999999989</v>
      </c>
      <c r="F12" s="38">
        <f ca="1">SUM(F13:OFFSET(F11,(MATCH("GOBIERNOS LOCALES",$A$8:$A$50,0)-MATCH("GOBIERNOS REGIONALES",$A$8:$A$50,0)),0))</f>
        <v>0.69146391901751825</v>
      </c>
      <c r="G12" s="38">
        <f ca="1">SUM(G13:OFFSET(G11,(MATCH("GOBIERNOS LOCALES",$A$8:$A$50,0)-MATCH("GOBIERNOS REGIONALES",$A$8:$A$50,0)),0))</f>
        <v>0.11137204901751829</v>
      </c>
      <c r="H12" s="38">
        <f ca="1">SUM(H13:OFFSET(H11,(MATCH("GOBIERNOS LOCALES",$A$8:$A$50,0)-MATCH("GOBIERNOS REGIONALES",$A$8:$A$50,0)),0))</f>
        <v>0.18330339999999998</v>
      </c>
      <c r="I12" s="38">
        <f ca="1">SUM(I13:OFFSET(I11,(MATCH("GOBIERNOS LOCALES",$A$8:$A$50,0)-MATCH("GOBIERNOS REGIONALES",$A$8:$A$50,0)),0))</f>
        <v>0.39678846999999995</v>
      </c>
      <c r="J12" s="39">
        <f t="shared" ca="1" si="1"/>
        <v>2.5079513231191234E-2</v>
      </c>
      <c r="K12" s="39">
        <f t="shared" ca="1" si="2"/>
        <v>6.6357015855743176E-2</v>
      </c>
      <c r="L12" s="40">
        <f t="shared" ca="1" si="3"/>
        <v>0.15570853422265263</v>
      </c>
      <c r="M12" s="4"/>
    </row>
    <row r="13" spans="1:13" x14ac:dyDescent="0.25">
      <c r="A13" s="17"/>
      <c r="B13" s="18">
        <v>452</v>
      </c>
      <c r="C13" s="19" t="s">
        <v>218</v>
      </c>
      <c r="D13" s="20">
        <v>0.20759100000000005</v>
      </c>
      <c r="E13" s="21">
        <v>0.24469800000000005</v>
      </c>
      <c r="F13" s="21">
        <f t="shared" si="0"/>
        <v>2.9229309995291736E-2</v>
      </c>
      <c r="G13" s="21">
        <v>9.836289995291736E-3</v>
      </c>
      <c r="H13" s="21">
        <v>9.1604700000000004E-3</v>
      </c>
      <c r="I13" s="21">
        <v>1.023255E-2</v>
      </c>
      <c r="J13" s="22">
        <f t="shared" si="1"/>
        <v>4.0197672213470211E-2</v>
      </c>
      <c r="K13" s="22">
        <f t="shared" si="2"/>
        <v>7.7633491059558038E-2</v>
      </c>
      <c r="L13" s="23">
        <f t="shared" si="3"/>
        <v>0.11945054718588517</v>
      </c>
      <c r="M13" s="4"/>
    </row>
    <row r="14" spans="1:13" x14ac:dyDescent="0.25">
      <c r="A14" s="17"/>
      <c r="B14" s="18">
        <v>457</v>
      </c>
      <c r="C14" s="19" t="s">
        <v>223</v>
      </c>
      <c r="D14" s="20">
        <v>2.1960599999999992</v>
      </c>
      <c r="E14" s="21">
        <v>2.396059999999999</v>
      </c>
      <c r="F14" s="21">
        <f t="shared" si="0"/>
        <v>0.43457921902222652</v>
      </c>
      <c r="G14" s="21">
        <v>0.10153575902222656</v>
      </c>
      <c r="H14" s="21">
        <v>0.15687732999999998</v>
      </c>
      <c r="I14" s="21">
        <v>0.17616612999999998</v>
      </c>
      <c r="J14" s="22">
        <f t="shared" si="1"/>
        <v>4.2376133745493268E-2</v>
      </c>
      <c r="K14" s="22">
        <f t="shared" si="2"/>
        <v>0.1078491728179706</v>
      </c>
      <c r="L14" s="23">
        <f t="shared" si="3"/>
        <v>0.18137242766133849</v>
      </c>
      <c r="M14" s="4"/>
    </row>
    <row r="15" spans="1:13" ht="15.75" thickBot="1" x14ac:dyDescent="0.3">
      <c r="A15" s="24"/>
      <c r="B15" s="25">
        <v>460</v>
      </c>
      <c r="C15" s="26" t="s">
        <v>226</v>
      </c>
      <c r="D15" s="27">
        <v>1.3</v>
      </c>
      <c r="E15" s="28">
        <v>1.8000000000000003</v>
      </c>
      <c r="F15" s="28">
        <f t="shared" si="0"/>
        <v>0.22765538999999999</v>
      </c>
      <c r="G15" s="28">
        <v>0</v>
      </c>
      <c r="H15" s="28">
        <v>1.7265599999999999E-2</v>
      </c>
      <c r="I15" s="28">
        <v>0.21038978999999999</v>
      </c>
      <c r="J15" s="29">
        <f t="shared" si="1"/>
        <v>0</v>
      </c>
      <c r="K15" s="29">
        <f t="shared" si="2"/>
        <v>9.5919999999999981E-3</v>
      </c>
      <c r="L15" s="30">
        <f t="shared" si="3"/>
        <v>0.12647521666666664</v>
      </c>
      <c r="M15" s="4"/>
    </row>
    <row r="16" spans="1:13" x14ac:dyDescent="0.25">
      <c r="A16" t="s">
        <v>232</v>
      </c>
      <c r="D16" s="5"/>
      <c r="E16" s="5"/>
      <c r="F16" s="5">
        <f t="shared" si="0"/>
        <v>0</v>
      </c>
      <c r="G16" s="5"/>
      <c r="H16" s="5"/>
      <c r="I16" s="5"/>
      <c r="J16" s="4">
        <f t="shared" si="1"/>
        <v>0</v>
      </c>
      <c r="K16" s="4">
        <f t="shared" si="2"/>
        <v>0</v>
      </c>
      <c r="L16" s="4">
        <f t="shared" si="3"/>
        <v>0</v>
      </c>
      <c r="M16" s="4"/>
    </row>
    <row r="17" spans="4:13" x14ac:dyDescent="0.25">
      <c r="D17" s="5"/>
      <c r="E17" s="5"/>
      <c r="F17" s="5"/>
      <c r="G17" s="5"/>
      <c r="H17" s="5"/>
      <c r="I17" s="5"/>
      <c r="J17" s="4"/>
      <c r="K17" s="4"/>
      <c r="L17" s="4"/>
      <c r="M17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94</v>
      </c>
      <c r="B1" s="51" t="s">
        <v>58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1483</v>
      </c>
      <c r="N2" s="72" t="s">
        <v>1501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24.960894999999997</v>
      </c>
      <c r="E6" s="14">
        <f ca="1">SUM(E7:OFFSET(E7,50,0))</f>
        <v>25.926791999999995</v>
      </c>
      <c r="F6" s="14">
        <f ca="1">SUM(F7:OFFSET(F7,50,0))</f>
        <v>3.4263370513656435</v>
      </c>
      <c r="G6" s="14">
        <f ca="1">SUM(G7:OFFSET(G7,50,0))</f>
        <v>0.51851063136564335</v>
      </c>
      <c r="H6" s="14">
        <f ca="1">SUM(H7:OFFSET(H7,50,0))</f>
        <v>1.1383454200000003</v>
      </c>
      <c r="I6" s="14">
        <f ca="1">SUM(I7:OFFSET(I7,50,0))</f>
        <v>1.7694809999999999</v>
      </c>
      <c r="J6" s="15">
        <f ca="1">IFERROR(G6/E6,0)</f>
        <v>1.9999027699440928E-2</v>
      </c>
      <c r="K6" s="15">
        <f ca="1">IFERROR(SUM(G6,H6)/E6,0)</f>
        <v>6.3905170040537362E-2</v>
      </c>
      <c r="L6" s="16">
        <f ca="1">IFERROR(SUM(G6,H6,I6)/E6,0)</f>
        <v>0.13215430012959736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3.1759999999999997E-2</v>
      </c>
      <c r="E7" s="21">
        <v>3.1759999999999997E-2</v>
      </c>
      <c r="F7" s="21">
        <f t="shared" ref="F7:F27" si="0">SUM(G7,H7,I7)</f>
        <v>0</v>
      </c>
      <c r="G7" s="21">
        <v>0</v>
      </c>
      <c r="H7" s="21">
        <v>0</v>
      </c>
      <c r="I7" s="21">
        <v>0</v>
      </c>
      <c r="J7" s="22">
        <f t="shared" ref="J7:J27" si="1">IFERROR(G7/E7,0)</f>
        <v>0</v>
      </c>
      <c r="K7" s="22">
        <f t="shared" ref="K7:K27" si="2">IFERROR(SUM(G7,H7)/E7,0)</f>
        <v>0</v>
      </c>
      <c r="L7" s="23">
        <f t="shared" ref="L7:L27" si="3">IFERROR(SUM(G7,H7,I7)/E7,0)</f>
        <v>0</v>
      </c>
      <c r="M7" s="4"/>
      <c r="N7" t="s">
        <v>251</v>
      </c>
      <c r="O7" s="5">
        <v>5.9423900151049064E-2</v>
      </c>
      <c r="P7" s="71">
        <v>0.33582311472760146</v>
      </c>
    </row>
    <row r="8" spans="1:16" x14ac:dyDescent="0.25">
      <c r="A8" s="17"/>
      <c r="B8" s="55">
        <v>2</v>
      </c>
      <c r="C8" s="19" t="s">
        <v>250</v>
      </c>
      <c r="D8" s="20">
        <v>0.96708000000000005</v>
      </c>
      <c r="E8" s="21">
        <v>0.96707999999999994</v>
      </c>
      <c r="F8" s="21">
        <f t="shared" si="0"/>
        <v>0.13203841990536422</v>
      </c>
      <c r="G8" s="21">
        <v>7.7618499053642154E-3</v>
      </c>
      <c r="H8" s="21">
        <v>5.0549350000000007E-2</v>
      </c>
      <c r="I8" s="21">
        <v>7.3727219999999996E-2</v>
      </c>
      <c r="J8" s="22">
        <f t="shared" si="1"/>
        <v>8.0260680661002354E-3</v>
      </c>
      <c r="K8" s="22">
        <f t="shared" si="2"/>
        <v>6.0296149134884625E-2</v>
      </c>
      <c r="L8" s="23">
        <f t="shared" si="3"/>
        <v>0.13653308920189047</v>
      </c>
      <c r="M8" s="4"/>
      <c r="N8" t="s">
        <v>254</v>
      </c>
      <c r="O8" s="5">
        <v>3.6167249961566832E-2</v>
      </c>
      <c r="P8" s="71">
        <v>0.27560199620183518</v>
      </c>
    </row>
    <row r="9" spans="1:16" x14ac:dyDescent="0.25">
      <c r="A9" s="17"/>
      <c r="B9" s="55">
        <v>3</v>
      </c>
      <c r="C9" s="19" t="s">
        <v>251</v>
      </c>
      <c r="D9" s="20">
        <v>0.16090000000000002</v>
      </c>
      <c r="E9" s="21">
        <v>0.17694999999999997</v>
      </c>
      <c r="F9" s="21">
        <f t="shared" si="0"/>
        <v>5.9423900151049064E-2</v>
      </c>
      <c r="G9" s="21">
        <v>5.5839501510490663E-3</v>
      </c>
      <c r="H9" s="21">
        <v>1.3151550000000001E-2</v>
      </c>
      <c r="I9" s="21">
        <v>4.06884E-2</v>
      </c>
      <c r="J9" s="22">
        <f t="shared" si="1"/>
        <v>3.1556655275778847E-2</v>
      </c>
      <c r="K9" s="22">
        <f t="shared" si="2"/>
        <v>0.10588019299829936</v>
      </c>
      <c r="L9" s="23">
        <f t="shared" si="3"/>
        <v>0.33582311472760146</v>
      </c>
      <c r="M9" s="4"/>
      <c r="N9" t="s">
        <v>267</v>
      </c>
      <c r="O9" s="5">
        <v>4.87321E-2</v>
      </c>
      <c r="P9" s="71">
        <v>0.22402473222084313</v>
      </c>
    </row>
    <row r="10" spans="1:16" x14ac:dyDescent="0.25">
      <c r="A10" s="17"/>
      <c r="B10" s="55">
        <v>4</v>
      </c>
      <c r="C10" s="19" t="s">
        <v>252</v>
      </c>
      <c r="D10" s="20">
        <v>3.3714000000000001E-2</v>
      </c>
      <c r="E10" s="21">
        <v>3.3714000000000001E-2</v>
      </c>
      <c r="F10" s="21">
        <f t="shared" si="0"/>
        <v>1.5999999999999999E-3</v>
      </c>
      <c r="G10" s="21">
        <v>0</v>
      </c>
      <c r="H10" s="21">
        <v>1.5999999999999999E-3</v>
      </c>
      <c r="I10" s="21">
        <v>0</v>
      </c>
      <c r="J10" s="22">
        <f t="shared" si="1"/>
        <v>0</v>
      </c>
      <c r="K10" s="22">
        <f t="shared" si="2"/>
        <v>4.7458029305333091E-2</v>
      </c>
      <c r="L10" s="23">
        <f t="shared" si="3"/>
        <v>4.7458029305333091E-2</v>
      </c>
      <c r="M10" s="4"/>
      <c r="N10" t="s">
        <v>268</v>
      </c>
      <c r="O10" s="5">
        <v>0.46955060917962377</v>
      </c>
      <c r="P10" s="71">
        <v>0.17816484910537261</v>
      </c>
    </row>
    <row r="11" spans="1:16" x14ac:dyDescent="0.25">
      <c r="A11" s="17"/>
      <c r="B11" s="55">
        <v>5</v>
      </c>
      <c r="C11" s="19" t="s">
        <v>253</v>
      </c>
      <c r="D11" s="20">
        <v>1.405367</v>
      </c>
      <c r="E11" s="21">
        <v>1.4441040000000001</v>
      </c>
      <c r="F11" s="21">
        <f t="shared" si="0"/>
        <v>0.19497828910623857</v>
      </c>
      <c r="G11" s="21">
        <v>3.2999749106238596E-2</v>
      </c>
      <c r="H11" s="21">
        <v>4.478642E-2</v>
      </c>
      <c r="I11" s="21">
        <v>0.11719211999999998</v>
      </c>
      <c r="J11" s="22">
        <f t="shared" si="1"/>
        <v>2.2851366041669156E-2</v>
      </c>
      <c r="K11" s="22">
        <f t="shared" si="2"/>
        <v>5.3864658713111094E-2</v>
      </c>
      <c r="L11" s="23">
        <f t="shared" si="3"/>
        <v>0.13501679180047876</v>
      </c>
      <c r="M11" s="4"/>
      <c r="N11" t="s">
        <v>265</v>
      </c>
      <c r="O11" s="5">
        <v>8.0708420015800059E-2</v>
      </c>
      <c r="P11" s="71">
        <v>0.17777145868797659</v>
      </c>
    </row>
    <row r="12" spans="1:16" x14ac:dyDescent="0.25">
      <c r="A12" s="17"/>
      <c r="B12" s="55">
        <v>6</v>
      </c>
      <c r="C12" s="19" t="s">
        <v>254</v>
      </c>
      <c r="D12" s="20">
        <v>0.13117999999999999</v>
      </c>
      <c r="E12" s="21">
        <v>0.13123000000000001</v>
      </c>
      <c r="F12" s="21">
        <f t="shared" si="0"/>
        <v>3.6167249961566832E-2</v>
      </c>
      <c r="G12" s="21">
        <v>3.0039499615668319E-3</v>
      </c>
      <c r="H12" s="21">
        <v>3.00395E-3</v>
      </c>
      <c r="I12" s="21">
        <v>3.0159350000000001E-2</v>
      </c>
      <c r="J12" s="22">
        <f t="shared" si="1"/>
        <v>2.2890725913029274E-2</v>
      </c>
      <c r="K12" s="22">
        <f t="shared" si="2"/>
        <v>4.5781452118927313E-2</v>
      </c>
      <c r="L12" s="23">
        <f t="shared" si="3"/>
        <v>0.27560199620183518</v>
      </c>
      <c r="M12" s="4"/>
      <c r="N12" t="s">
        <v>260</v>
      </c>
      <c r="O12" s="5">
        <v>0.10781480013100486</v>
      </c>
      <c r="P12" s="71">
        <v>0.17698581046240611</v>
      </c>
    </row>
    <row r="13" spans="1:16" x14ac:dyDescent="0.25">
      <c r="A13" s="17"/>
      <c r="B13" s="55">
        <v>7</v>
      </c>
      <c r="C13" s="19" t="s">
        <v>255</v>
      </c>
      <c r="D13" s="20">
        <v>8.6962970000000013</v>
      </c>
      <c r="E13" s="21">
        <v>8.6962969999999977</v>
      </c>
      <c r="F13" s="21">
        <f t="shared" si="0"/>
        <v>0.93657829514329238</v>
      </c>
      <c r="G13" s="21">
        <v>0.15229300514329225</v>
      </c>
      <c r="H13" s="21">
        <v>0.33030820000000005</v>
      </c>
      <c r="I13" s="21">
        <v>0.45397709000000003</v>
      </c>
      <c r="J13" s="22">
        <f t="shared" si="1"/>
        <v>1.7512396959682069E-2</v>
      </c>
      <c r="K13" s="22">
        <f t="shared" si="2"/>
        <v>5.5495023358021513E-2</v>
      </c>
      <c r="L13" s="23">
        <f t="shared" si="3"/>
        <v>0.10769851755790914</v>
      </c>
      <c r="M13" s="4"/>
      <c r="N13" t="s">
        <v>263</v>
      </c>
      <c r="O13" s="5">
        <v>0.68695972789300641</v>
      </c>
      <c r="P13" s="71">
        <v>0.15291240140923748</v>
      </c>
    </row>
    <row r="14" spans="1:16" x14ac:dyDescent="0.25">
      <c r="A14" s="17"/>
      <c r="B14" s="55">
        <v>8</v>
      </c>
      <c r="C14" s="19" t="s">
        <v>256</v>
      </c>
      <c r="D14" s="20">
        <v>0.83309700000000009</v>
      </c>
      <c r="E14" s="21">
        <v>0.83309699999999998</v>
      </c>
      <c r="F14" s="21">
        <f t="shared" si="0"/>
        <v>5.4740669976939313E-2</v>
      </c>
      <c r="G14" s="21">
        <v>9.5372799769393168E-3</v>
      </c>
      <c r="H14" s="21">
        <v>1.8662149999999999E-2</v>
      </c>
      <c r="I14" s="21">
        <v>2.6541240000000001E-2</v>
      </c>
      <c r="J14" s="22">
        <f t="shared" si="1"/>
        <v>1.1447982620198268E-2</v>
      </c>
      <c r="K14" s="22">
        <f t="shared" si="2"/>
        <v>3.3848915524770005E-2</v>
      </c>
      <c r="L14" s="23">
        <f t="shared" si="3"/>
        <v>6.5707438601914678E-2</v>
      </c>
      <c r="M14" s="4"/>
      <c r="N14" t="s">
        <v>271</v>
      </c>
      <c r="O14" s="5">
        <v>0.33382660991212543</v>
      </c>
      <c r="P14" s="71">
        <v>0.13878533429180653</v>
      </c>
    </row>
    <row r="15" spans="1:16" x14ac:dyDescent="0.25">
      <c r="A15" s="17"/>
      <c r="B15" s="55">
        <v>9</v>
      </c>
      <c r="C15" s="19" t="s">
        <v>257</v>
      </c>
      <c r="D15" s="20">
        <v>0.39454499999999998</v>
      </c>
      <c r="E15" s="21">
        <v>0.39454499999999998</v>
      </c>
      <c r="F15" s="21">
        <f t="shared" si="0"/>
        <v>2.9413499986561016E-2</v>
      </c>
      <c r="G15" s="21">
        <v>8.1999998656101525E-4</v>
      </c>
      <c r="H15" s="21">
        <v>1.3600000000000001E-3</v>
      </c>
      <c r="I15" s="21">
        <v>2.7233500000000001E-2</v>
      </c>
      <c r="J15" s="22">
        <f t="shared" si="1"/>
        <v>2.0783433741677509E-3</v>
      </c>
      <c r="K15" s="22">
        <f t="shared" si="2"/>
        <v>5.5253519536707235E-3</v>
      </c>
      <c r="L15" s="23">
        <f t="shared" si="3"/>
        <v>7.4550431475651741E-2</v>
      </c>
      <c r="M15" s="4"/>
      <c r="N15" t="s">
        <v>250</v>
      </c>
      <c r="O15" s="5">
        <v>0.13203841990536422</v>
      </c>
      <c r="P15" s="71">
        <v>0.13653308920189047</v>
      </c>
    </row>
    <row r="16" spans="1:16" x14ac:dyDescent="0.25">
      <c r="A16" s="17"/>
      <c r="B16" s="55">
        <v>12</v>
      </c>
      <c r="C16" s="19" t="s">
        <v>260</v>
      </c>
      <c r="D16" s="20">
        <v>0.60912200000000005</v>
      </c>
      <c r="E16" s="21">
        <v>0.60917200000000005</v>
      </c>
      <c r="F16" s="21">
        <f t="shared" si="0"/>
        <v>0.10781480013100486</v>
      </c>
      <c r="G16" s="21">
        <v>6.7079001310048625E-3</v>
      </c>
      <c r="H16" s="21">
        <v>8.8879000000000007E-3</v>
      </c>
      <c r="I16" s="21">
        <v>9.2218999999999995E-2</v>
      </c>
      <c r="J16" s="22">
        <f t="shared" si="1"/>
        <v>1.1011504355099811E-2</v>
      </c>
      <c r="K16" s="22">
        <f t="shared" si="2"/>
        <v>2.5601636534517119E-2</v>
      </c>
      <c r="L16" s="23">
        <f t="shared" si="3"/>
        <v>0.17698581046240611</v>
      </c>
      <c r="M16" s="4"/>
      <c r="N16" t="s">
        <v>253</v>
      </c>
      <c r="O16" s="5">
        <v>0.19497828910623857</v>
      </c>
      <c r="P16" s="71">
        <v>0.13501679180047876</v>
      </c>
    </row>
    <row r="17" spans="1:16" x14ac:dyDescent="0.25">
      <c r="A17" s="17"/>
      <c r="B17" s="55">
        <v>13</v>
      </c>
      <c r="C17" s="19" t="s">
        <v>261</v>
      </c>
      <c r="D17" s="20">
        <v>8.2920000000000008E-2</v>
      </c>
      <c r="E17" s="21">
        <v>8.2920000000000008E-2</v>
      </c>
      <c r="F17" s="21">
        <f t="shared" si="0"/>
        <v>1.8629999961629509E-3</v>
      </c>
      <c r="G17" s="21">
        <v>1.879999996162951E-3</v>
      </c>
      <c r="H17" s="21">
        <v>-1.7E-5</v>
      </c>
      <c r="I17" s="21">
        <v>0</v>
      </c>
      <c r="J17" s="22">
        <f t="shared" si="1"/>
        <v>2.2672455332404133E-2</v>
      </c>
      <c r="K17" s="22">
        <f t="shared" si="2"/>
        <v>2.2467438448660768E-2</v>
      </c>
      <c r="L17" s="23">
        <f t="shared" si="3"/>
        <v>2.2467438448660768E-2</v>
      </c>
      <c r="M17" s="4"/>
      <c r="N17" t="s">
        <v>264</v>
      </c>
      <c r="O17" s="5">
        <v>0.12325648999912957</v>
      </c>
      <c r="P17" s="71">
        <v>0.13399862366375848</v>
      </c>
    </row>
    <row r="18" spans="1:16" x14ac:dyDescent="0.25">
      <c r="A18" s="17"/>
      <c r="B18" s="55">
        <v>14</v>
      </c>
      <c r="C18" s="19" t="s">
        <v>262</v>
      </c>
      <c r="D18" s="20">
        <v>0.20759100000000005</v>
      </c>
      <c r="E18" s="21">
        <v>0.24469800000000005</v>
      </c>
      <c r="F18" s="21">
        <f t="shared" si="0"/>
        <v>2.9229309995291736E-2</v>
      </c>
      <c r="G18" s="21">
        <v>9.836289995291736E-3</v>
      </c>
      <c r="H18" s="21">
        <v>9.1604700000000004E-3</v>
      </c>
      <c r="I18" s="21">
        <v>1.023255E-2</v>
      </c>
      <c r="J18" s="22">
        <f t="shared" si="1"/>
        <v>4.0197672213470211E-2</v>
      </c>
      <c r="K18" s="22">
        <f t="shared" si="2"/>
        <v>7.7633491059558038E-2</v>
      </c>
      <c r="L18" s="23">
        <f t="shared" si="3"/>
        <v>0.11945054718588517</v>
      </c>
      <c r="M18" s="4"/>
      <c r="N18" t="s">
        <v>262</v>
      </c>
      <c r="O18" s="5">
        <v>2.9229309995291736E-2</v>
      </c>
      <c r="P18" s="71">
        <v>0.11945054718588517</v>
      </c>
    </row>
    <row r="19" spans="1:16" x14ac:dyDescent="0.25">
      <c r="A19" s="17"/>
      <c r="B19" s="55">
        <v>15</v>
      </c>
      <c r="C19" s="19" t="s">
        <v>263</v>
      </c>
      <c r="D19" s="20">
        <v>4.4649389999999993</v>
      </c>
      <c r="E19" s="21">
        <v>4.4925049999999995</v>
      </c>
      <c r="F19" s="21">
        <f t="shared" si="0"/>
        <v>0.68695972789300641</v>
      </c>
      <c r="G19" s="21">
        <v>0.14869512789300643</v>
      </c>
      <c r="H19" s="21">
        <v>0.27902665999999998</v>
      </c>
      <c r="I19" s="21">
        <v>0.25923794</v>
      </c>
      <c r="J19" s="22">
        <f t="shared" si="1"/>
        <v>3.309848912644648E-2</v>
      </c>
      <c r="K19" s="22">
        <f t="shared" si="2"/>
        <v>9.5207860178899401E-2</v>
      </c>
      <c r="L19" s="23">
        <f t="shared" si="3"/>
        <v>0.15291240140923748</v>
      </c>
      <c r="M19" s="4"/>
      <c r="N19" t="s">
        <v>255</v>
      </c>
      <c r="O19" s="5">
        <v>0.93657829514329238</v>
      </c>
      <c r="P19" s="71">
        <v>0.10769851755790914</v>
      </c>
    </row>
    <row r="20" spans="1:16" x14ac:dyDescent="0.25">
      <c r="A20" s="17"/>
      <c r="B20" s="55">
        <v>16</v>
      </c>
      <c r="C20" s="19" t="s">
        <v>264</v>
      </c>
      <c r="D20" s="20">
        <v>0.89760999999999969</v>
      </c>
      <c r="E20" s="21">
        <v>0.91983399999999971</v>
      </c>
      <c r="F20" s="21">
        <f t="shared" si="0"/>
        <v>0.12325648999912957</v>
      </c>
      <c r="G20" s="21">
        <v>7.6078999991295859E-3</v>
      </c>
      <c r="H20" s="21">
        <v>5.65984E-2</v>
      </c>
      <c r="I20" s="21">
        <v>5.9050189999999989E-2</v>
      </c>
      <c r="J20" s="22">
        <f t="shared" si="1"/>
        <v>8.2709488876575431E-3</v>
      </c>
      <c r="K20" s="22">
        <f t="shared" si="2"/>
        <v>6.9802051238733939E-2</v>
      </c>
      <c r="L20" s="23">
        <f t="shared" si="3"/>
        <v>0.13399862366375848</v>
      </c>
      <c r="M20" s="4"/>
      <c r="N20" t="s">
        <v>269</v>
      </c>
      <c r="O20" s="5">
        <v>6.1118240005090058E-2</v>
      </c>
      <c r="P20" s="71">
        <v>9.2083540504801761E-2</v>
      </c>
    </row>
    <row r="21" spans="1:16" x14ac:dyDescent="0.25">
      <c r="A21" s="17"/>
      <c r="B21" s="55">
        <v>17</v>
      </c>
      <c r="C21" s="19" t="s">
        <v>265</v>
      </c>
      <c r="D21" s="20">
        <v>0.45400099999999999</v>
      </c>
      <c r="E21" s="21">
        <v>0.45400099999999999</v>
      </c>
      <c r="F21" s="21">
        <f t="shared" si="0"/>
        <v>8.0708420015800059E-2</v>
      </c>
      <c r="G21" s="21">
        <v>5.8614500158000737E-3</v>
      </c>
      <c r="H21" s="21">
        <v>2.8336519999999997E-2</v>
      </c>
      <c r="I21" s="21">
        <v>4.6510449999999995E-2</v>
      </c>
      <c r="J21" s="22">
        <f t="shared" si="1"/>
        <v>1.291065441662039E-2</v>
      </c>
      <c r="K21" s="22">
        <f t="shared" si="2"/>
        <v>7.5325759229164846E-2</v>
      </c>
      <c r="L21" s="23">
        <f t="shared" si="3"/>
        <v>0.17777145868797659</v>
      </c>
      <c r="M21" s="4"/>
      <c r="N21" t="s">
        <v>270</v>
      </c>
      <c r="O21" s="5">
        <v>3.8337420007397219E-2</v>
      </c>
      <c r="P21" s="71">
        <v>8.4881149553640373E-2</v>
      </c>
    </row>
    <row r="22" spans="1:16" x14ac:dyDescent="0.25">
      <c r="A22" s="17"/>
      <c r="B22" s="55">
        <v>19</v>
      </c>
      <c r="C22" s="19" t="s">
        <v>267</v>
      </c>
      <c r="D22" s="20">
        <v>0.21752999999999997</v>
      </c>
      <c r="E22" s="21">
        <v>0.21752999999999997</v>
      </c>
      <c r="F22" s="21">
        <f t="shared" si="0"/>
        <v>4.87321E-2</v>
      </c>
      <c r="G22" s="21">
        <v>0</v>
      </c>
      <c r="H22" s="21">
        <v>1.6796000000000001E-3</v>
      </c>
      <c r="I22" s="21">
        <v>4.7052499999999997E-2</v>
      </c>
      <c r="J22" s="22">
        <f t="shared" si="1"/>
        <v>0</v>
      </c>
      <c r="K22" s="22">
        <f t="shared" si="2"/>
        <v>7.7212338528019134E-3</v>
      </c>
      <c r="L22" s="23">
        <f t="shared" si="3"/>
        <v>0.22402473222084313</v>
      </c>
      <c r="M22" s="4"/>
      <c r="N22" t="s">
        <v>257</v>
      </c>
      <c r="O22" s="5">
        <v>2.9413499986561016E-2</v>
      </c>
      <c r="P22" s="71">
        <v>7.4550431475651741E-2</v>
      </c>
    </row>
    <row r="23" spans="1:16" x14ac:dyDescent="0.25">
      <c r="A23" s="17"/>
      <c r="B23" s="55">
        <v>20</v>
      </c>
      <c r="C23" s="19" t="s">
        <v>268</v>
      </c>
      <c r="D23" s="20">
        <v>2.3114709999999992</v>
      </c>
      <c r="E23" s="21">
        <v>2.6354839999999995</v>
      </c>
      <c r="F23" s="21">
        <f t="shared" si="0"/>
        <v>0.46955060917962377</v>
      </c>
      <c r="G23" s="21">
        <v>0.10501242917962372</v>
      </c>
      <c r="H23" s="21">
        <v>0.17528903999999998</v>
      </c>
      <c r="I23" s="21">
        <v>0.18924914000000001</v>
      </c>
      <c r="J23" s="22">
        <f t="shared" si="1"/>
        <v>3.9845595412312786E-2</v>
      </c>
      <c r="K23" s="22">
        <f t="shared" si="2"/>
        <v>0.10635673340442355</v>
      </c>
      <c r="L23" s="23">
        <f t="shared" si="3"/>
        <v>0.17816484910537261</v>
      </c>
      <c r="M23" s="4"/>
      <c r="N23" t="s">
        <v>256</v>
      </c>
      <c r="O23" s="5">
        <v>5.4740669976939313E-2</v>
      </c>
      <c r="P23" s="71">
        <v>6.5707438601914678E-2</v>
      </c>
    </row>
    <row r="24" spans="1:16" x14ac:dyDescent="0.25">
      <c r="A24" s="17"/>
      <c r="B24" s="55">
        <v>21</v>
      </c>
      <c r="C24" s="19" t="s">
        <v>269</v>
      </c>
      <c r="D24" s="20">
        <v>0.66367599999999993</v>
      </c>
      <c r="E24" s="21">
        <v>0.66372600000000004</v>
      </c>
      <c r="F24" s="21">
        <f t="shared" si="0"/>
        <v>6.1118240005090058E-2</v>
      </c>
      <c r="G24" s="21">
        <v>6.5079000050900504E-3</v>
      </c>
      <c r="H24" s="21">
        <v>1.179123E-2</v>
      </c>
      <c r="I24" s="21">
        <v>4.2819110000000007E-2</v>
      </c>
      <c r="J24" s="22">
        <f t="shared" si="1"/>
        <v>9.8051003050807859E-3</v>
      </c>
      <c r="K24" s="22">
        <f t="shared" si="2"/>
        <v>2.7570307634611345E-2</v>
      </c>
      <c r="L24" s="23">
        <f t="shared" si="3"/>
        <v>9.2083540504801761E-2</v>
      </c>
      <c r="M24" s="4"/>
      <c r="N24" t="s">
        <v>252</v>
      </c>
      <c r="O24" s="5">
        <v>1.5999999999999999E-3</v>
      </c>
      <c r="P24" s="71">
        <v>4.7458029305333091E-2</v>
      </c>
    </row>
    <row r="25" spans="1:16" x14ac:dyDescent="0.25">
      <c r="A25" s="17"/>
      <c r="B25" s="55">
        <v>22</v>
      </c>
      <c r="C25" s="19" t="s">
        <v>270</v>
      </c>
      <c r="D25" s="20">
        <v>0.45161000000000007</v>
      </c>
      <c r="E25" s="21">
        <v>0.45166000000000006</v>
      </c>
      <c r="F25" s="21">
        <f t="shared" si="0"/>
        <v>3.8337420007397219E-2</v>
      </c>
      <c r="G25" s="21">
        <v>4.2139500073972158E-3</v>
      </c>
      <c r="H25" s="21">
        <v>3.4123520000000004E-2</v>
      </c>
      <c r="I25" s="21">
        <v>-5.0000000000000004E-8</v>
      </c>
      <c r="J25" s="22">
        <f t="shared" si="1"/>
        <v>9.3299163251056444E-3</v>
      </c>
      <c r="K25" s="22">
        <f t="shared" si="2"/>
        <v>8.4881260256381388E-2</v>
      </c>
      <c r="L25" s="23">
        <f t="shared" si="3"/>
        <v>8.4881149553640373E-2</v>
      </c>
      <c r="M25" s="4"/>
      <c r="N25" t="s">
        <v>261</v>
      </c>
      <c r="O25" s="5">
        <v>1.8629999961629509E-3</v>
      </c>
      <c r="P25" s="71">
        <v>2.2467438448660768E-2</v>
      </c>
    </row>
    <row r="26" spans="1:16" x14ac:dyDescent="0.25">
      <c r="A26" s="17"/>
      <c r="B26" s="55">
        <v>23</v>
      </c>
      <c r="C26" s="19" t="s">
        <v>271</v>
      </c>
      <c r="D26" s="20">
        <v>1.9053450000000001</v>
      </c>
      <c r="E26" s="21">
        <v>2.4053450000000005</v>
      </c>
      <c r="F26" s="21">
        <f t="shared" si="0"/>
        <v>0.33382660991212543</v>
      </c>
      <c r="G26" s="21">
        <v>1.0187899912125431E-2</v>
      </c>
      <c r="H26" s="21">
        <v>7.004746000000002E-2</v>
      </c>
      <c r="I26" s="21">
        <v>0.25359124999999999</v>
      </c>
      <c r="J26" s="22">
        <f t="shared" si="1"/>
        <v>4.2355254286289201E-3</v>
      </c>
      <c r="K26" s="22">
        <f t="shared" si="2"/>
        <v>3.335711089765727E-2</v>
      </c>
      <c r="L26" s="23">
        <f t="shared" si="3"/>
        <v>0.13878533429180653</v>
      </c>
      <c r="M26" s="4"/>
      <c r="N26" t="s">
        <v>249</v>
      </c>
      <c r="O26" s="5">
        <v>0</v>
      </c>
      <c r="P26" s="71">
        <v>0</v>
      </c>
    </row>
    <row r="27" spans="1:16" ht="15.75" thickBot="1" x14ac:dyDescent="0.3">
      <c r="A27" s="24"/>
      <c r="B27" s="56">
        <v>25</v>
      </c>
      <c r="C27" s="26" t="s">
        <v>273</v>
      </c>
      <c r="D27" s="27">
        <v>4.1140000000000003E-2</v>
      </c>
      <c r="E27" s="28">
        <v>4.1140000000000003E-2</v>
      </c>
      <c r="F27" s="28">
        <f t="shared" si="0"/>
        <v>0</v>
      </c>
      <c r="G27" s="28">
        <v>0</v>
      </c>
      <c r="H27" s="28">
        <v>0</v>
      </c>
      <c r="I27" s="28">
        <v>0</v>
      </c>
      <c r="J27" s="29">
        <f t="shared" si="1"/>
        <v>0</v>
      </c>
      <c r="K27" s="29">
        <f t="shared" si="2"/>
        <v>0</v>
      </c>
      <c r="L27" s="30">
        <f t="shared" si="3"/>
        <v>0</v>
      </c>
      <c r="M27" s="4"/>
      <c r="N27" t="s">
        <v>273</v>
      </c>
      <c r="O27" s="5">
        <v>0</v>
      </c>
      <c r="P27" s="71">
        <v>0</v>
      </c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topLeftCell="A11" workbookViewId="0">
      <selection activeCell="A20" sqref="A20:D2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94</v>
      </c>
      <c r="B1" s="49" t="s">
        <v>58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1484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24.960894999999997</v>
      </c>
      <c r="E6" s="14">
        <v>25.926791999999995</v>
      </c>
      <c r="F6" s="14">
        <v>3.4263370513656435</v>
      </c>
      <c r="G6" s="14">
        <v>0.51851063136564335</v>
      </c>
      <c r="H6" s="14">
        <v>1.1383454200000003</v>
      </c>
      <c r="I6" s="14">
        <v>1.7694809999999999</v>
      </c>
      <c r="J6" s="15">
        <v>1.9999027699440928E-2</v>
      </c>
      <c r="K6" s="15">
        <v>6.3905170040537362E-2</v>
      </c>
      <c r="L6" s="16">
        <v>0.13215430012959736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23.632863999999998</v>
      </c>
      <c r="E7" s="38">
        <f ca="1">SUM(E8:OFFSET(E6,MATCH("PROYECTOS",$A$8:$A$50,0),0))</f>
        <v>23.937640999999996</v>
      </c>
      <c r="F7" s="38">
        <f ca="1">SUM(F8:OFFSET(F6,MATCH("PROYECTOS",$A$8:$A$50,0),0))</f>
        <v>3.1986816613656437</v>
      </c>
      <c r="G7" s="38">
        <f ca="1">SUM(G8:OFFSET(G6,MATCH("PROYECTOS",$A$8:$A$50,0),0))</f>
        <v>0.51851063136564335</v>
      </c>
      <c r="H7" s="38">
        <f ca="1">SUM(H8:OFFSET(H6,MATCH("PROYECTOS",$A$8:$A$50,0),0))</f>
        <v>1.1210798200000003</v>
      </c>
      <c r="I7" s="38">
        <f ca="1">SUM(I8:OFFSET(I6,MATCH("PROYECTOS",$A$8:$A$50,0),0))</f>
        <v>1.5590912100000001</v>
      </c>
      <c r="J7" s="39">
        <f ca="1">IFERROR(G7/E7,0)</f>
        <v>2.1660890952690092E-2</v>
      </c>
      <c r="K7" s="39">
        <f ca="1">IFERROR(SUM(G7,H7)/E7,0)</f>
        <v>6.8494236811624171E-2</v>
      </c>
      <c r="L7" s="40">
        <f ca="1">IFERROR(SUM(G7,H7,I7)/E7,0)</f>
        <v>0.13362560084202299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3.8919179999999987</v>
      </c>
      <c r="E8" s="21">
        <v>3.9523839999999986</v>
      </c>
      <c r="F8" s="21">
        <f t="shared" ref="F8:F11" si="0">SUM(G8,H8,I8)</f>
        <v>0.79859044683135672</v>
      </c>
      <c r="G8" s="21">
        <v>0.2360996568313567</v>
      </c>
      <c r="H8" s="21">
        <v>0.28300265000000002</v>
      </c>
      <c r="I8" s="21">
        <v>0.27948814</v>
      </c>
      <c r="J8" s="22">
        <f t="shared" ref="J8:J12" si="1">IFERROR(G8/E8,0)</f>
        <v>5.9736011691008964E-2</v>
      </c>
      <c r="K8" s="22">
        <f t="shared" ref="K8:K12" si="2">IFERROR(SUM(G8,H8)/E8,0)</f>
        <v>0.1313390365995199</v>
      </c>
      <c r="L8" s="23">
        <f t="shared" ref="L8:L12" si="3">IFERROR(SUM(G8,H8,I8)/E8,0)</f>
        <v>0.20205284882019486</v>
      </c>
      <c r="M8" s="4"/>
    </row>
    <row r="9" spans="1:13" ht="38.25" x14ac:dyDescent="0.25">
      <c r="A9" s="17"/>
      <c r="B9" s="19">
        <v>3000538</v>
      </c>
      <c r="C9" s="19" t="s">
        <v>1486</v>
      </c>
      <c r="D9" s="20">
        <v>5.3841749999999999</v>
      </c>
      <c r="E9" s="21">
        <v>8.8323889999999992</v>
      </c>
      <c r="F9" s="21">
        <f t="shared" si="0"/>
        <v>0.85239462935011179</v>
      </c>
      <c r="G9" s="21">
        <v>7.7403069350111764E-2</v>
      </c>
      <c r="H9" s="21">
        <v>0.16388348</v>
      </c>
      <c r="I9" s="21">
        <v>0.61110808000000005</v>
      </c>
      <c r="J9" s="22">
        <f t="shared" si="1"/>
        <v>8.7635484974803272E-3</v>
      </c>
      <c r="K9" s="22">
        <f t="shared" si="2"/>
        <v>2.7318378906331209E-2</v>
      </c>
      <c r="L9" s="23">
        <f t="shared" si="3"/>
        <v>9.6507822441936369E-2</v>
      </c>
      <c r="M9" s="4"/>
    </row>
    <row r="10" spans="1:13" ht="51" x14ac:dyDescent="0.25">
      <c r="A10" s="17"/>
      <c r="B10" s="19">
        <v>3000539</v>
      </c>
      <c r="C10" s="19" t="s">
        <v>1487</v>
      </c>
      <c r="D10" s="20">
        <v>13.139771000000001</v>
      </c>
      <c r="E10" s="21">
        <v>9.5096609999999995</v>
      </c>
      <c r="F10" s="21">
        <f t="shared" si="0"/>
        <v>1.3317208633960358</v>
      </c>
      <c r="G10" s="21">
        <v>0.16000790339603554</v>
      </c>
      <c r="H10" s="21">
        <v>0.67356999000000028</v>
      </c>
      <c r="I10" s="21">
        <v>0.49814297000000007</v>
      </c>
      <c r="J10" s="22">
        <f t="shared" si="1"/>
        <v>1.6825826219886864E-2</v>
      </c>
      <c r="K10" s="22">
        <f t="shared" si="2"/>
        <v>8.7655899973304613E-2</v>
      </c>
      <c r="L10" s="23">
        <f t="shared" si="3"/>
        <v>0.14003873149590043</v>
      </c>
      <c r="M10" s="4"/>
    </row>
    <row r="11" spans="1:13" ht="38.25" x14ac:dyDescent="0.25">
      <c r="A11" s="17"/>
      <c r="B11" s="19">
        <v>3000540</v>
      </c>
      <c r="C11" s="19" t="s">
        <v>1488</v>
      </c>
      <c r="D11" s="20">
        <v>1.2170000000000001</v>
      </c>
      <c r="E11" s="21">
        <v>1.6432070000000001</v>
      </c>
      <c r="F11" s="21">
        <f t="shared" si="0"/>
        <v>0.21597572178813937</v>
      </c>
      <c r="G11" s="21">
        <v>4.5000001788139343E-2</v>
      </c>
      <c r="H11" s="21">
        <v>6.2370000000000004E-4</v>
      </c>
      <c r="I11" s="21">
        <v>0.17035202000000002</v>
      </c>
      <c r="J11" s="22">
        <f t="shared" si="1"/>
        <v>2.7385473521071502E-2</v>
      </c>
      <c r="K11" s="22">
        <f t="shared" si="2"/>
        <v>2.7765036168991088E-2</v>
      </c>
      <c r="L11" s="23">
        <f t="shared" si="3"/>
        <v>0.13143549278218714</v>
      </c>
      <c r="M11" s="4"/>
    </row>
    <row r="12" spans="1:13" ht="15.75" thickBot="1" x14ac:dyDescent="0.3">
      <c r="A12" s="41" t="s">
        <v>293</v>
      </c>
      <c r="B12" s="43"/>
      <c r="C12" s="43"/>
      <c r="D12" s="44">
        <f ca="1">OFFSET(D12,-MATCH("PROYECTOS",$A$8:$A$50,0)-1,0)-(OFFSET(D12,-MATCH("PROYECTOS",$A$8:$A$50,0),0))</f>
        <v>1.3280309999999993</v>
      </c>
      <c r="E12" s="45">
        <f t="shared" ref="E12:I12" ca="1" si="4">OFFSET(E12,-MATCH("PROYECTOS",$A$8:$A$50,0)-1,0)-(OFFSET(E12,-MATCH("PROYECTOS",$A$8:$A$50,0),0))</f>
        <v>1.9891509999999997</v>
      </c>
      <c r="F12" s="45">
        <f t="shared" ca="1" si="4"/>
        <v>0.22765538999999979</v>
      </c>
      <c r="G12" s="45">
        <f t="shared" ca="1" si="4"/>
        <v>0</v>
      </c>
      <c r="H12" s="45">
        <f t="shared" ca="1" si="4"/>
        <v>1.7265599999999992E-2</v>
      </c>
      <c r="I12" s="45">
        <f t="shared" ca="1" si="4"/>
        <v>0.2103897899999998</v>
      </c>
      <c r="J12" s="46">
        <f t="shared" ca="1" si="1"/>
        <v>0</v>
      </c>
      <c r="K12" s="46">
        <f t="shared" ca="1" si="2"/>
        <v>8.6798840309257538E-3</v>
      </c>
      <c r="L12" s="47">
        <f t="shared" ca="1" si="3"/>
        <v>0.11444852100217622</v>
      </c>
      <c r="M12" s="4"/>
    </row>
    <row r="13" spans="1:13" ht="15.75" thickBot="1" x14ac:dyDescent="0.3"/>
    <row r="14" spans="1:13" ht="15.75" thickBot="1" x14ac:dyDescent="0.3">
      <c r="A14" s="87" t="s">
        <v>315</v>
      </c>
      <c r="B14" s="88"/>
      <c r="C14" s="88"/>
      <c r="D14" s="89"/>
    </row>
    <row r="15" spans="1:13" ht="15.75" thickBot="1" x14ac:dyDescent="0.3">
      <c r="A15" s="1" t="s">
        <v>1502</v>
      </c>
    </row>
    <row r="16" spans="1:13" ht="45" customHeight="1" x14ac:dyDescent="0.25">
      <c r="A16" s="80" t="s">
        <v>317</v>
      </c>
      <c r="B16" s="81"/>
      <c r="C16" s="81"/>
      <c r="D16" s="92" t="s">
        <v>318</v>
      </c>
    </row>
    <row r="17" spans="1:4" ht="15.75" thickBot="1" x14ac:dyDescent="0.3">
      <c r="A17" s="90"/>
      <c r="B17" s="91"/>
      <c r="C17" s="91"/>
      <c r="D17" s="93"/>
    </row>
    <row r="18" spans="1:4" ht="38.25" x14ac:dyDescent="0.25">
      <c r="A18" s="17"/>
      <c r="B18" s="19">
        <v>3000538</v>
      </c>
      <c r="C18" s="19" t="s">
        <v>1486</v>
      </c>
      <c r="D18" s="23">
        <v>9.6507822441936369E-2</v>
      </c>
    </row>
    <row r="19" spans="1:4" ht="51" x14ac:dyDescent="0.25">
      <c r="A19" s="17"/>
      <c r="B19" s="19">
        <v>3000539</v>
      </c>
      <c r="C19" s="19" t="s">
        <v>1487</v>
      </c>
      <c r="D19" s="23">
        <v>0.14003873149590043</v>
      </c>
    </row>
    <row r="20" spans="1:4" ht="39" thickBot="1" x14ac:dyDescent="0.3">
      <c r="A20" s="24"/>
      <c r="B20" s="26">
        <v>3000540</v>
      </c>
      <c r="C20" s="26" t="s">
        <v>1488</v>
      </c>
      <c r="D20" s="30">
        <v>0.13143549278218714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workbookViewId="0">
      <selection activeCell="A3" sqref="A3:G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94</v>
      </c>
      <c r="B1" s="49" t="s">
        <v>58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1485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24.960894999999997</v>
      </c>
      <c r="I6" s="14">
        <v>25.926791999999995</v>
      </c>
      <c r="J6" s="14">
        <v>3.4263370513656435</v>
      </c>
      <c r="K6" s="14">
        <v>0.51851063136564335</v>
      </c>
      <c r="L6" s="14">
        <v>1.1383454200000003</v>
      </c>
      <c r="M6" s="14">
        <v>1.7694809999999999</v>
      </c>
      <c r="N6" s="15">
        <v>1.9999027699440928E-2</v>
      </c>
      <c r="O6" s="15">
        <v>6.3905170040537362E-2</v>
      </c>
      <c r="P6" s="16">
        <v>0.13215430012959736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SUM(H8:OFFSET(H6,MATCH("PROYECTOS",$A$8:$A$18,0),0))</f>
        <v>23.632864000000001</v>
      </c>
      <c r="I7" s="37">
        <f ca="1">SUM(I8:OFFSET(I6,MATCH("PROYECTOS",$A$8:$A$18,0),0))</f>
        <v>23.937640999999999</v>
      </c>
      <c r="J7" s="37">
        <f ca="1">SUM(J8:OFFSET(J6,MATCH("PROYECTOS",$A$8:$A$18,0),0))</f>
        <v>3.1986816613656441</v>
      </c>
      <c r="K7" s="38">
        <f>SUM(K8:K17)</f>
        <v>0.51851063136564335</v>
      </c>
      <c r="L7" s="38">
        <f t="shared" ref="L7:M7" si="0">SUM(L8:L17)</f>
        <v>1.1210798200000001</v>
      </c>
      <c r="M7" s="38">
        <f t="shared" si="0"/>
        <v>1.5590912099999998</v>
      </c>
      <c r="N7" s="39">
        <f ca="1">IFERROR(K7/I7,0)</f>
        <v>2.1660890952690089E-2</v>
      </c>
      <c r="O7" s="39">
        <f ca="1">IFERROR(SUM(K7,L7)/I7,0)</f>
        <v>6.8494236811624143E-2</v>
      </c>
      <c r="P7" s="40">
        <f ca="1">IFERROR(SUM(K7,L7,M7)/I7,0)</f>
        <v>0.13362560084202296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60</v>
      </c>
      <c r="G8" s="19" t="s">
        <v>309</v>
      </c>
      <c r="H8" s="20">
        <v>3.7710179999999989</v>
      </c>
      <c r="I8" s="21">
        <v>3.8314839999999988</v>
      </c>
      <c r="J8" s="21">
        <f t="shared" ref="J8:J17" si="1">SUM(K8,L8,M8)</f>
        <v>0.79859044683135672</v>
      </c>
      <c r="K8" s="21">
        <v>0.2360996568313567</v>
      </c>
      <c r="L8" s="21">
        <v>0.28300265000000002</v>
      </c>
      <c r="M8" s="21">
        <v>0.27948814</v>
      </c>
      <c r="N8" s="22">
        <f t="shared" ref="N8:N18" si="2">IFERROR(K8/I8,0)</f>
        <v>6.1620942911769117E-2</v>
      </c>
      <c r="O8" s="22">
        <f t="shared" ref="O8:O18" si="3">IFERROR(SUM(K8,L8)/I8,0)</f>
        <v>0.13548335496934266</v>
      </c>
      <c r="P8" s="23">
        <f t="shared" ref="P8:P18" si="4">IFERROR(SUM(K8,L8,M8)/I8,0)</f>
        <v>0.2084284958077228</v>
      </c>
      <c r="Q8" s="70">
        <v>0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5002853</v>
      </c>
      <c r="C9" s="19" t="s">
        <v>1489</v>
      </c>
      <c r="D9" s="68">
        <v>3000538</v>
      </c>
      <c r="E9" s="19" t="s">
        <v>1486</v>
      </c>
      <c r="F9" s="69">
        <v>36</v>
      </c>
      <c r="G9" s="19" t="s">
        <v>533</v>
      </c>
      <c r="H9" s="20">
        <v>0.32706000000000002</v>
      </c>
      <c r="I9" s="21">
        <v>0.32706000000000002</v>
      </c>
      <c r="J9" s="21">
        <f t="shared" si="1"/>
        <v>6.5890000000000004E-2</v>
      </c>
      <c r="K9" s="21">
        <v>0</v>
      </c>
      <c r="L9" s="21">
        <v>3.9640000000000002E-2</v>
      </c>
      <c r="M9" s="21">
        <v>2.6249999999999999E-2</v>
      </c>
      <c r="N9" s="22">
        <f t="shared" si="2"/>
        <v>0</v>
      </c>
      <c r="O9" s="22">
        <f t="shared" si="3"/>
        <v>0.12120100287409039</v>
      </c>
      <c r="P9" s="23">
        <f t="shared" si="4"/>
        <v>0.20146150553415276</v>
      </c>
      <c r="Q9" s="70">
        <v>0</v>
      </c>
      <c r="R9" s="21">
        <v>0</v>
      </c>
      <c r="S9" s="23">
        <f t="shared" ref="S9:S17" si="5">IFERROR(R9/Q9,0)</f>
        <v>0</v>
      </c>
    </row>
    <row r="10" spans="1:19" ht="38.25" x14ac:dyDescent="0.25">
      <c r="A10" s="17"/>
      <c r="B10" s="19">
        <v>5002857</v>
      </c>
      <c r="C10" s="19" t="s">
        <v>1490</v>
      </c>
      <c r="D10" s="68">
        <v>3000538</v>
      </c>
      <c r="E10" s="19" t="s">
        <v>1486</v>
      </c>
      <c r="F10" s="69">
        <v>24</v>
      </c>
      <c r="G10" s="19" t="s">
        <v>1498</v>
      </c>
      <c r="H10" s="20">
        <v>4.402877000000001</v>
      </c>
      <c r="I10" s="21">
        <v>4.4471879999999997</v>
      </c>
      <c r="J10" s="21">
        <f t="shared" si="1"/>
        <v>0.55476620926684628</v>
      </c>
      <c r="K10" s="21">
        <v>6.5203449266846292E-2</v>
      </c>
      <c r="L10" s="21">
        <v>0.10165992</v>
      </c>
      <c r="M10" s="21">
        <v>0.38790283999999997</v>
      </c>
      <c r="N10" s="22">
        <f t="shared" si="2"/>
        <v>1.4661725401949793E-2</v>
      </c>
      <c r="O10" s="22">
        <f t="shared" si="3"/>
        <v>3.7521096312286846E-2</v>
      </c>
      <c r="P10" s="23">
        <f t="shared" si="4"/>
        <v>0.12474539175471024</v>
      </c>
      <c r="Q10" s="70">
        <v>0</v>
      </c>
      <c r="R10" s="21">
        <v>0</v>
      </c>
      <c r="S10" s="23">
        <f t="shared" si="5"/>
        <v>0</v>
      </c>
    </row>
    <row r="11" spans="1:19" ht="51" x14ac:dyDescent="0.25">
      <c r="A11" s="17"/>
      <c r="B11" s="19">
        <v>5002859</v>
      </c>
      <c r="C11" s="19" t="s">
        <v>1491</v>
      </c>
      <c r="D11" s="68">
        <v>3000539</v>
      </c>
      <c r="E11" s="19" t="s">
        <v>1487</v>
      </c>
      <c r="F11" s="69">
        <v>71</v>
      </c>
      <c r="G11" s="19" t="s">
        <v>1499</v>
      </c>
      <c r="H11" s="20">
        <v>7.625261000000001</v>
      </c>
      <c r="I11" s="21">
        <v>6.1836329999999986</v>
      </c>
      <c r="J11" s="21">
        <f t="shared" si="1"/>
        <v>0.83272952177244874</v>
      </c>
      <c r="K11" s="21">
        <v>8.7642571772448719E-2</v>
      </c>
      <c r="L11" s="21">
        <v>0.38082412000000004</v>
      </c>
      <c r="M11" s="21">
        <v>0.36426282999999998</v>
      </c>
      <c r="N11" s="22">
        <f t="shared" si="2"/>
        <v>1.4173313935747599E-2</v>
      </c>
      <c r="O11" s="22">
        <f t="shared" si="3"/>
        <v>7.5759135733386648E-2</v>
      </c>
      <c r="P11" s="23">
        <f t="shared" si="4"/>
        <v>0.13466671158725768</v>
      </c>
      <c r="Q11" s="70">
        <v>3</v>
      </c>
      <c r="R11" s="21">
        <v>0</v>
      </c>
      <c r="S11" s="23">
        <f t="shared" si="5"/>
        <v>0</v>
      </c>
    </row>
    <row r="12" spans="1:19" ht="25.5" x14ac:dyDescent="0.25">
      <c r="A12" s="17"/>
      <c r="B12" s="19">
        <v>5004195</v>
      </c>
      <c r="C12" s="19" t="s">
        <v>1492</v>
      </c>
      <c r="D12" s="68">
        <v>3000001</v>
      </c>
      <c r="E12" s="19" t="s">
        <v>275</v>
      </c>
      <c r="F12" s="69">
        <v>60</v>
      </c>
      <c r="G12" s="19" t="s">
        <v>309</v>
      </c>
      <c r="H12" s="20">
        <v>0.12090000000000001</v>
      </c>
      <c r="I12" s="21">
        <v>0.12090000000000001</v>
      </c>
      <c r="J12" s="21">
        <f t="shared" si="1"/>
        <v>0</v>
      </c>
      <c r="K12" s="21">
        <v>0</v>
      </c>
      <c r="L12" s="21">
        <v>0</v>
      </c>
      <c r="M12" s="21">
        <v>0</v>
      </c>
      <c r="N12" s="22">
        <f t="shared" si="2"/>
        <v>0</v>
      </c>
      <c r="O12" s="22">
        <f t="shared" si="3"/>
        <v>0</v>
      </c>
      <c r="P12" s="23">
        <f t="shared" si="4"/>
        <v>0</v>
      </c>
      <c r="Q12" s="70">
        <v>0</v>
      </c>
      <c r="R12" s="21">
        <v>0</v>
      </c>
      <c r="S12" s="23">
        <f t="shared" si="5"/>
        <v>0</v>
      </c>
    </row>
    <row r="13" spans="1:19" ht="38.25" x14ac:dyDescent="0.25">
      <c r="A13" s="17"/>
      <c r="B13" s="19">
        <v>5005072</v>
      </c>
      <c r="C13" s="19" t="s">
        <v>1493</v>
      </c>
      <c r="D13" s="68">
        <v>3000538</v>
      </c>
      <c r="E13" s="19" t="s">
        <v>1486</v>
      </c>
      <c r="F13" s="69">
        <v>201</v>
      </c>
      <c r="G13" s="19" t="s">
        <v>625</v>
      </c>
      <c r="H13" s="20">
        <v>0.14800000000000002</v>
      </c>
      <c r="I13" s="21">
        <v>3.316902999999999</v>
      </c>
      <c r="J13" s="21">
        <f t="shared" si="1"/>
        <v>0.14294248000000001</v>
      </c>
      <c r="K13" s="21">
        <v>0</v>
      </c>
      <c r="L13" s="21">
        <v>1.0800000000000001E-2</v>
      </c>
      <c r="M13" s="21">
        <v>0.13214248000000001</v>
      </c>
      <c r="N13" s="22">
        <f t="shared" si="2"/>
        <v>0</v>
      </c>
      <c r="O13" s="22">
        <f t="shared" si="3"/>
        <v>3.2560493930633497E-3</v>
      </c>
      <c r="P13" s="23">
        <f t="shared" si="4"/>
        <v>4.3095164374719448E-2</v>
      </c>
      <c r="Q13" s="70">
        <v>3</v>
      </c>
      <c r="R13" s="21">
        <v>0</v>
      </c>
      <c r="S13" s="23">
        <f t="shared" si="5"/>
        <v>0</v>
      </c>
    </row>
    <row r="14" spans="1:19" ht="38.25" x14ac:dyDescent="0.25">
      <c r="A14" s="17"/>
      <c r="B14" s="19">
        <v>5005073</v>
      </c>
      <c r="C14" s="19" t="s">
        <v>1494</v>
      </c>
      <c r="D14" s="68">
        <v>3000538</v>
      </c>
      <c r="E14" s="19" t="s">
        <v>1486</v>
      </c>
      <c r="F14" s="69">
        <v>584</v>
      </c>
      <c r="G14" s="19" t="s">
        <v>1500</v>
      </c>
      <c r="H14" s="20">
        <v>0.50623800000000008</v>
      </c>
      <c r="I14" s="21">
        <v>0.74123800000000006</v>
      </c>
      <c r="J14" s="21">
        <f t="shared" si="1"/>
        <v>8.8795940083265468E-2</v>
      </c>
      <c r="K14" s="21">
        <v>1.2199620083265472E-2</v>
      </c>
      <c r="L14" s="21">
        <v>1.178356E-2</v>
      </c>
      <c r="M14" s="21">
        <v>6.4812759999999997E-2</v>
      </c>
      <c r="N14" s="22">
        <f t="shared" si="2"/>
        <v>1.6458438562601312E-2</v>
      </c>
      <c r="O14" s="22">
        <f t="shared" si="3"/>
        <v>3.235557281637675E-2</v>
      </c>
      <c r="P14" s="23">
        <f t="shared" si="4"/>
        <v>0.11979410133218407</v>
      </c>
      <c r="Q14" s="70">
        <v>0</v>
      </c>
      <c r="R14" s="21">
        <v>0</v>
      </c>
      <c r="S14" s="23">
        <f t="shared" si="5"/>
        <v>0</v>
      </c>
    </row>
    <row r="15" spans="1:19" ht="51" x14ac:dyDescent="0.25">
      <c r="A15" s="17"/>
      <c r="B15" s="19">
        <v>5005074</v>
      </c>
      <c r="C15" s="19" t="s">
        <v>1495</v>
      </c>
      <c r="D15" s="68">
        <v>3000539</v>
      </c>
      <c r="E15" s="19" t="s">
        <v>1487</v>
      </c>
      <c r="F15" s="69">
        <v>535</v>
      </c>
      <c r="G15" s="19" t="s">
        <v>772</v>
      </c>
      <c r="H15" s="20">
        <v>5.5145100000000005</v>
      </c>
      <c r="I15" s="21">
        <v>3.3260280000000009</v>
      </c>
      <c r="J15" s="21">
        <f t="shared" si="1"/>
        <v>0.49899134162358683</v>
      </c>
      <c r="K15" s="21">
        <v>7.2365331623586826E-2</v>
      </c>
      <c r="L15" s="21">
        <v>0.29274586999999996</v>
      </c>
      <c r="M15" s="21">
        <v>0.13388014000000001</v>
      </c>
      <c r="N15" s="22">
        <f t="shared" si="2"/>
        <v>2.175728274794644E-2</v>
      </c>
      <c r="O15" s="22">
        <f t="shared" si="3"/>
        <v>0.10977394105629498</v>
      </c>
      <c r="P15" s="23">
        <f t="shared" si="4"/>
        <v>0.15002619990679172</v>
      </c>
      <c r="Q15" s="70">
        <v>3</v>
      </c>
      <c r="R15" s="21">
        <v>0</v>
      </c>
      <c r="S15" s="23">
        <f t="shared" si="5"/>
        <v>0</v>
      </c>
    </row>
    <row r="16" spans="1:19" ht="51" x14ac:dyDescent="0.25">
      <c r="A16" s="17"/>
      <c r="B16" s="19">
        <v>5005075</v>
      </c>
      <c r="C16" s="19" t="s">
        <v>1496</v>
      </c>
      <c r="D16" s="68">
        <v>3000540</v>
      </c>
      <c r="E16" s="19" t="s">
        <v>1488</v>
      </c>
      <c r="F16" s="69">
        <v>36</v>
      </c>
      <c r="G16" s="19" t="s">
        <v>533</v>
      </c>
      <c r="H16" s="20">
        <v>0.81</v>
      </c>
      <c r="I16" s="21">
        <v>0.81</v>
      </c>
      <c r="J16" s="21">
        <f t="shared" si="1"/>
        <v>6.9571101788139342E-2</v>
      </c>
      <c r="K16" s="21">
        <v>4.5000001788139343E-2</v>
      </c>
      <c r="L16" s="21">
        <v>6.2370000000000004E-4</v>
      </c>
      <c r="M16" s="21">
        <v>2.3947400000000001E-2</v>
      </c>
      <c r="N16" s="22">
        <f t="shared" si="2"/>
        <v>5.5555557763134991E-2</v>
      </c>
      <c r="O16" s="22">
        <f t="shared" si="3"/>
        <v>5.6325557763134984E-2</v>
      </c>
      <c r="P16" s="23">
        <f t="shared" si="4"/>
        <v>8.5890249121159681E-2</v>
      </c>
      <c r="Q16" s="70">
        <v>0</v>
      </c>
      <c r="R16" s="21">
        <v>0</v>
      </c>
      <c r="S16" s="23">
        <f t="shared" si="5"/>
        <v>0</v>
      </c>
    </row>
    <row r="17" spans="1:19" ht="51" x14ac:dyDescent="0.25">
      <c r="A17" s="17"/>
      <c r="B17" s="19">
        <v>5005076</v>
      </c>
      <c r="C17" s="19" t="s">
        <v>1497</v>
      </c>
      <c r="D17" s="68">
        <v>3000540</v>
      </c>
      <c r="E17" s="19" t="s">
        <v>1488</v>
      </c>
      <c r="F17" s="69">
        <v>201</v>
      </c>
      <c r="G17" s="19" t="s">
        <v>625</v>
      </c>
      <c r="H17" s="20">
        <v>0.40700000000000003</v>
      </c>
      <c r="I17" s="21">
        <v>0.83320700000000003</v>
      </c>
      <c r="J17" s="21">
        <f t="shared" si="1"/>
        <v>0.14640462000000001</v>
      </c>
      <c r="K17" s="21">
        <v>0</v>
      </c>
      <c r="L17" s="21">
        <v>0</v>
      </c>
      <c r="M17" s="21">
        <v>0.14640462000000001</v>
      </c>
      <c r="N17" s="22">
        <f t="shared" si="2"/>
        <v>0</v>
      </c>
      <c r="O17" s="22">
        <f t="shared" si="3"/>
        <v>0</v>
      </c>
      <c r="P17" s="23">
        <f t="shared" si="4"/>
        <v>0.17571218196678617</v>
      </c>
      <c r="Q17" s="70">
        <v>3</v>
      </c>
      <c r="R17" s="21">
        <v>0</v>
      </c>
      <c r="S17" s="23">
        <f t="shared" si="5"/>
        <v>0</v>
      </c>
    </row>
    <row r="18" spans="1:19" ht="15.75" thickBot="1" x14ac:dyDescent="0.3">
      <c r="A18" s="41" t="s">
        <v>293</v>
      </c>
      <c r="B18" s="43"/>
      <c r="C18" s="43"/>
      <c r="D18" s="65"/>
      <c r="E18" s="43"/>
      <c r="F18" s="66"/>
      <c r="G18" s="43"/>
      <c r="H18" s="44">
        <f ca="1">OFFSET(H18,-MATCH("PROYECTOS",$A$8:$A$18,0)-1,0)-(OFFSET(H18,-MATCH("PROYECTOS",$A$8:$A$18,0),0))</f>
        <v>1.3280309999999957</v>
      </c>
      <c r="I18" s="44">
        <f t="shared" ref="I18:J18" ca="1" si="6">OFFSET(I18,-MATCH("PROYECTOS",$A$8:$A$18,0)-1,0)-(OFFSET(I18,-MATCH("PROYECTOS",$A$8:$A$18,0),0))</f>
        <v>1.9891509999999961</v>
      </c>
      <c r="J18" s="44">
        <f t="shared" ca="1" si="6"/>
        <v>0.22765538999999935</v>
      </c>
      <c r="K18" s="45">
        <f>K6-K7</f>
        <v>0</v>
      </c>
      <c r="L18" s="45">
        <f t="shared" ref="L18:M18" si="7">L6-L7</f>
        <v>1.7265600000000214E-2</v>
      </c>
      <c r="M18" s="45">
        <f t="shared" si="7"/>
        <v>0.21038979000000002</v>
      </c>
      <c r="N18" s="46">
        <f t="shared" ca="1" si="2"/>
        <v>0</v>
      </c>
      <c r="O18" s="46">
        <f t="shared" ca="1" si="3"/>
        <v>8.6798840309258822E-3</v>
      </c>
      <c r="P18" s="47">
        <f t="shared" ca="1" si="4"/>
        <v>0.11444852100217665</v>
      </c>
      <c r="Q18" s="67"/>
      <c r="R18" s="45"/>
      <c r="S18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workbookViewId="0">
      <selection activeCell="A17" sqref="A17:L1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95</v>
      </c>
      <c r="B1" s="50" t="s">
        <v>59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1503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77.282775000000001</v>
      </c>
      <c r="E6" s="14">
        <v>114.309398</v>
      </c>
      <c r="F6" s="14">
        <v>13.289854649786513</v>
      </c>
      <c r="G6" s="14">
        <v>4.255787669786514</v>
      </c>
      <c r="H6" s="14">
        <v>4.2388775199999991</v>
      </c>
      <c r="I6" s="14">
        <v>4.7951894600000005</v>
      </c>
      <c r="J6" s="15">
        <v>3.7230426756219237E-2</v>
      </c>
      <c r="K6" s="15">
        <v>7.4312920358363829E-2</v>
      </c>
      <c r="L6" s="16">
        <v>0.11626213489276283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77.01102800000001</v>
      </c>
      <c r="E7" s="38">
        <f ca="1">SUM(E8:OFFSET(E6,MATCH("GOBIERNOS REGIONALES",$A$8:$A$50,0),0))</f>
        <v>112.693439</v>
      </c>
      <c r="F7" s="38">
        <f ca="1">SUM(F8:OFFSET(F6,MATCH("GOBIERNOS REGIONALES",$A$8:$A$50,0),0))</f>
        <v>12.772564940182924</v>
      </c>
      <c r="G7" s="38">
        <f ca="1">SUM(G8:OFFSET(G6,MATCH("GOBIERNOS REGIONALES",$A$8:$A$50,0),0))</f>
        <v>4.2454816701829259</v>
      </c>
      <c r="H7" s="38">
        <f ca="1">SUM(H8:OFFSET(H6,MATCH("GOBIERNOS REGIONALES",$A$8:$A$50,0),0))</f>
        <v>4.1914868199999988</v>
      </c>
      <c r="I7" s="38">
        <f ca="1">SUM(I8:OFFSET(I6,MATCH("GOBIERNOS REGIONALES",$A$8:$A$50,0),0))</f>
        <v>4.3355964499999988</v>
      </c>
      <c r="J7" s="39">
        <f ca="1">IFERROR(G7/E7,0)</f>
        <v>3.7672837991774531E-2</v>
      </c>
      <c r="K7" s="39">
        <f ca="1">IFERROR(SUM(G7,H7)/E7,0)</f>
        <v>7.486654560415823E-2</v>
      </c>
      <c r="L7" s="40">
        <f ca="1">IFERROR(SUM(G7,H7,I7)/E7,0)</f>
        <v>0.11333902890462792</v>
      </c>
      <c r="M7" s="4"/>
    </row>
    <row r="8" spans="1:13" x14ac:dyDescent="0.25">
      <c r="A8" s="17"/>
      <c r="B8" s="18">
        <v>38</v>
      </c>
      <c r="C8" s="19" t="s">
        <v>125</v>
      </c>
      <c r="D8" s="20">
        <v>6.2004520000000003</v>
      </c>
      <c r="E8" s="21">
        <v>6.2016219999999995</v>
      </c>
      <c r="F8" s="21">
        <f t="shared" ref="F8:F18" si="0">SUM(G8,H8,I8)</f>
        <v>0.45409613320856951</v>
      </c>
      <c r="G8" s="21">
        <v>9.3742533208569512E-2</v>
      </c>
      <c r="H8" s="21">
        <v>0.15850104999999998</v>
      </c>
      <c r="I8" s="21">
        <v>0.20185255000000002</v>
      </c>
      <c r="J8" s="22">
        <f t="shared" ref="J8:J18" si="1">IFERROR(G8/E8,0)</f>
        <v>1.5115808930078216E-2</v>
      </c>
      <c r="K8" s="22">
        <f t="shared" ref="K8:K18" si="2">IFERROR(SUM(G8,H8)/E8,0)</f>
        <v>4.0673808111582666E-2</v>
      </c>
      <c r="L8" s="23">
        <f t="shared" ref="L8:L18" si="3">IFERROR(SUM(G8,H8,I8)/E8,0)</f>
        <v>7.3222155947036044E-2</v>
      </c>
      <c r="M8" s="4"/>
    </row>
    <row r="9" spans="1:13" ht="25.5" x14ac:dyDescent="0.25">
      <c r="A9" s="17"/>
      <c r="B9" s="18">
        <v>59</v>
      </c>
      <c r="C9" s="19" t="s">
        <v>133</v>
      </c>
      <c r="D9" s="20">
        <v>64.83301400000002</v>
      </c>
      <c r="E9" s="21">
        <v>99.830255000000008</v>
      </c>
      <c r="F9" s="21">
        <f t="shared" si="0"/>
        <v>11.856939436930196</v>
      </c>
      <c r="G9" s="21">
        <v>4.0963731369301968</v>
      </c>
      <c r="H9" s="21">
        <v>3.9130289499999993</v>
      </c>
      <c r="I9" s="21">
        <v>3.8475373499999996</v>
      </c>
      <c r="J9" s="22">
        <f t="shared" si="1"/>
        <v>4.1033383486100444E-2</v>
      </c>
      <c r="K9" s="22">
        <f t="shared" si="2"/>
        <v>8.0230207635252418E-2</v>
      </c>
      <c r="L9" s="23">
        <f t="shared" si="3"/>
        <v>0.11877100220699821</v>
      </c>
      <c r="M9" s="4"/>
    </row>
    <row r="10" spans="1:13" x14ac:dyDescent="0.25">
      <c r="A10" s="17"/>
      <c r="B10" s="18">
        <v>240</v>
      </c>
      <c r="C10" s="19" t="s">
        <v>156</v>
      </c>
      <c r="D10" s="20">
        <v>4.556321999999998</v>
      </c>
      <c r="E10" s="21">
        <v>4.556321999999998</v>
      </c>
      <c r="F10" s="21">
        <f t="shared" si="0"/>
        <v>0.36063995004415961</v>
      </c>
      <c r="G10" s="21">
        <v>5.5366000044159591E-2</v>
      </c>
      <c r="H10" s="21">
        <v>0.10885495000000001</v>
      </c>
      <c r="I10" s="21">
        <v>0.19641900000000001</v>
      </c>
      <c r="J10" s="22">
        <f t="shared" si="1"/>
        <v>1.2151467794453424E-2</v>
      </c>
      <c r="K10" s="22">
        <f t="shared" si="2"/>
        <v>3.6042437308899521E-2</v>
      </c>
      <c r="L10" s="23">
        <f t="shared" si="3"/>
        <v>7.9151550317154887E-2</v>
      </c>
      <c r="M10" s="4"/>
    </row>
    <row r="11" spans="1:13" ht="25.5" x14ac:dyDescent="0.25">
      <c r="A11" s="17"/>
      <c r="B11" s="18">
        <v>241</v>
      </c>
      <c r="C11" s="19" t="s">
        <v>157</v>
      </c>
      <c r="D11" s="20">
        <v>1.0812400000000002</v>
      </c>
      <c r="E11" s="21">
        <v>1.08124</v>
      </c>
      <c r="F11" s="21">
        <f t="shared" si="0"/>
        <v>9.5158930000000017E-2</v>
      </c>
      <c r="G11" s="21">
        <v>0</v>
      </c>
      <c r="H11" s="21">
        <v>7.0000000000000001E-3</v>
      </c>
      <c r="I11" s="21">
        <v>8.815893000000001E-2</v>
      </c>
      <c r="J11" s="22">
        <f t="shared" si="1"/>
        <v>0</v>
      </c>
      <c r="K11" s="22">
        <f t="shared" si="2"/>
        <v>6.4740483148977099E-3</v>
      </c>
      <c r="L11" s="23">
        <f t="shared" si="3"/>
        <v>8.8009072916281322E-2</v>
      </c>
      <c r="M11" s="4"/>
    </row>
    <row r="12" spans="1:13" ht="25.5" x14ac:dyDescent="0.25">
      <c r="A12" s="17"/>
      <c r="B12" s="18">
        <v>243</v>
      </c>
      <c r="C12" s="19" t="s">
        <v>158</v>
      </c>
      <c r="D12" s="20">
        <v>0.34</v>
      </c>
      <c r="E12" s="21">
        <v>1.024</v>
      </c>
      <c r="F12" s="21">
        <f t="shared" si="0"/>
        <v>5.7304899999999995E-3</v>
      </c>
      <c r="G12" s="21">
        <v>0</v>
      </c>
      <c r="H12" s="21">
        <v>4.1018699999999996E-3</v>
      </c>
      <c r="I12" s="21">
        <v>1.6286199999999999E-3</v>
      </c>
      <c r="J12" s="22">
        <f t="shared" si="1"/>
        <v>0</v>
      </c>
      <c r="K12" s="22">
        <f t="shared" si="2"/>
        <v>4.0057324218749999E-3</v>
      </c>
      <c r="L12" s="23">
        <f t="shared" si="3"/>
        <v>5.5961816406249996E-3</v>
      </c>
      <c r="M12" s="4"/>
    </row>
    <row r="13" spans="1:13" x14ac:dyDescent="0.25">
      <c r="A13" s="34" t="s">
        <v>205</v>
      </c>
      <c r="B13" s="57"/>
      <c r="C13" s="36"/>
      <c r="D13" s="37">
        <f ca="1">SUM(D14:OFFSET(D12,(MATCH("GOBIERNOS LOCALES",$A$8:$A$50,0)-MATCH("GOBIERNOS REGIONALES",$A$8:$A$50,0)),0))</f>
        <v>0.249526</v>
      </c>
      <c r="E13" s="38">
        <f ca="1">SUM(E14:OFFSET(E12,(MATCH("GOBIERNOS LOCALES",$A$8:$A$50,0)-MATCH("GOBIERNOS REGIONALES",$A$8:$A$50,0)),0))</f>
        <v>1.6070249999999999</v>
      </c>
      <c r="F13" s="38">
        <f ca="1">SUM(F14:OFFSET(F12,(MATCH("GOBIERNOS LOCALES",$A$8:$A$50,0)-MATCH("GOBIERNOS REGIONALES",$A$8:$A$50,0)),0))</f>
        <v>0.51628970960358822</v>
      </c>
      <c r="G13" s="38">
        <f ca="1">SUM(G14:OFFSET(G12,(MATCH("GOBIERNOS LOCALES",$A$8:$A$50,0)-MATCH("GOBIERNOS REGIONALES",$A$8:$A$50,0)),0))</f>
        <v>1.0305999603588134E-2</v>
      </c>
      <c r="H13" s="38">
        <f ca="1">SUM(H14:OFFSET(H12,(MATCH("GOBIERNOS LOCALES",$A$8:$A$50,0)-MATCH("GOBIERNOS REGIONALES",$A$8:$A$50,0)),0))</f>
        <v>4.7390699999999994E-2</v>
      </c>
      <c r="I13" s="38">
        <f ca="1">SUM(I14:OFFSET(I12,(MATCH("GOBIERNOS LOCALES",$A$8:$A$50,0)-MATCH("GOBIERNOS REGIONALES",$A$8:$A$50,0)),0))</f>
        <v>0.45859300999999997</v>
      </c>
      <c r="J13" s="39">
        <f t="shared" ca="1" si="1"/>
        <v>6.4130922689990101E-3</v>
      </c>
      <c r="K13" s="39">
        <f t="shared" ca="1" si="2"/>
        <v>3.590280151434367E-2</v>
      </c>
      <c r="L13" s="40">
        <f t="shared" ca="1" si="3"/>
        <v>0.32127049025596249</v>
      </c>
      <c r="M13" s="4"/>
    </row>
    <row r="14" spans="1:13" x14ac:dyDescent="0.25">
      <c r="A14" s="17"/>
      <c r="B14" s="18">
        <v>443</v>
      </c>
      <c r="C14" s="19" t="s">
        <v>209</v>
      </c>
      <c r="D14" s="20">
        <v>0</v>
      </c>
      <c r="E14" s="21">
        <v>0.53906300000000007</v>
      </c>
      <c r="F14" s="21">
        <f t="shared" si="0"/>
        <v>0.22696487000000001</v>
      </c>
      <c r="G14" s="21">
        <v>0</v>
      </c>
      <c r="H14" s="21">
        <v>3.7082699999999996E-2</v>
      </c>
      <c r="I14" s="21">
        <v>0.18988217000000002</v>
      </c>
      <c r="J14" s="22">
        <f t="shared" si="1"/>
        <v>0</v>
      </c>
      <c r="K14" s="22">
        <f t="shared" si="2"/>
        <v>6.8791031845999426E-2</v>
      </c>
      <c r="L14" s="23">
        <f t="shared" si="3"/>
        <v>0.42103589005366715</v>
      </c>
      <c r="M14" s="4"/>
    </row>
    <row r="15" spans="1:13" x14ac:dyDescent="0.25">
      <c r="A15" s="17"/>
      <c r="B15" s="18">
        <v>451</v>
      </c>
      <c r="C15" s="19" t="s">
        <v>217</v>
      </c>
      <c r="D15" s="20">
        <v>0</v>
      </c>
      <c r="E15" s="21">
        <v>0.34074900000000002</v>
      </c>
      <c r="F15" s="21">
        <f t="shared" si="0"/>
        <v>0.15953255999999999</v>
      </c>
      <c r="G15" s="21">
        <v>0</v>
      </c>
      <c r="H15" s="21">
        <v>0</v>
      </c>
      <c r="I15" s="21">
        <v>0.15953255999999999</v>
      </c>
      <c r="J15" s="22">
        <f t="shared" si="1"/>
        <v>0</v>
      </c>
      <c r="K15" s="22">
        <f t="shared" si="2"/>
        <v>0</v>
      </c>
      <c r="L15" s="23">
        <f t="shared" si="3"/>
        <v>0.46818203428329935</v>
      </c>
      <c r="M15" s="4"/>
    </row>
    <row r="16" spans="1:13" x14ac:dyDescent="0.25">
      <c r="A16" s="17"/>
      <c r="B16" s="18">
        <v>457</v>
      </c>
      <c r="C16" s="19" t="s">
        <v>223</v>
      </c>
      <c r="D16" s="20">
        <v>0.249526</v>
      </c>
      <c r="E16" s="21">
        <v>0.249526</v>
      </c>
      <c r="F16" s="21">
        <f t="shared" si="0"/>
        <v>0.10168399960358813</v>
      </c>
      <c r="G16" s="21">
        <v>1.0305999603588134E-2</v>
      </c>
      <c r="H16" s="21">
        <v>1.0307999999999999E-2</v>
      </c>
      <c r="I16" s="21">
        <v>8.1070000000000003E-2</v>
      </c>
      <c r="J16" s="22">
        <f t="shared" si="1"/>
        <v>4.1302307589542307E-2</v>
      </c>
      <c r="K16" s="22">
        <f t="shared" si="2"/>
        <v>8.2612631964557329E-2</v>
      </c>
      <c r="L16" s="23">
        <f t="shared" si="3"/>
        <v>0.4075086347859066</v>
      </c>
      <c r="M16" s="4"/>
    </row>
    <row r="17" spans="1:13" x14ac:dyDescent="0.25">
      <c r="A17" s="17"/>
      <c r="B17" s="18">
        <v>458</v>
      </c>
      <c r="C17" s="19" t="s">
        <v>224</v>
      </c>
      <c r="D17" s="20">
        <v>0</v>
      </c>
      <c r="E17" s="21">
        <v>0.47768699999999997</v>
      </c>
      <c r="F17" s="21">
        <f t="shared" si="0"/>
        <v>2.8108279999999999E-2</v>
      </c>
      <c r="G17" s="21">
        <v>0</v>
      </c>
      <c r="H17" s="21">
        <v>0</v>
      </c>
      <c r="I17" s="21">
        <v>2.8108279999999999E-2</v>
      </c>
      <c r="J17" s="22">
        <f t="shared" si="1"/>
        <v>0</v>
      </c>
      <c r="K17" s="22">
        <f t="shared" si="2"/>
        <v>0</v>
      </c>
      <c r="L17" s="23">
        <f t="shared" si="3"/>
        <v>5.8842463789050156E-2</v>
      </c>
      <c r="M17" s="4"/>
    </row>
    <row r="18" spans="1:13" ht="15.75" thickBot="1" x14ac:dyDescent="0.3">
      <c r="A18" s="41" t="s">
        <v>232</v>
      </c>
      <c r="B18" s="58"/>
      <c r="C18" s="43"/>
      <c r="D18" s="44">
        <v>2.2220999999999998E-2</v>
      </c>
      <c r="E18" s="45">
        <v>8.934000000000001E-3</v>
      </c>
      <c r="F18" s="45">
        <f t="shared" si="0"/>
        <v>1E-3</v>
      </c>
      <c r="G18" s="45">
        <v>0</v>
      </c>
      <c r="H18" s="45">
        <v>0</v>
      </c>
      <c r="I18" s="45">
        <v>1E-3</v>
      </c>
      <c r="J18" s="46">
        <f t="shared" si="1"/>
        <v>0</v>
      </c>
      <c r="K18" s="46">
        <f t="shared" si="2"/>
        <v>0</v>
      </c>
      <c r="L18" s="47">
        <f t="shared" si="3"/>
        <v>0.11193194537721064</v>
      </c>
      <c r="M18" s="4"/>
    </row>
    <row r="19" spans="1:13" x14ac:dyDescent="0.25">
      <c r="D19" s="5"/>
      <c r="E19" s="5"/>
      <c r="F19" s="5"/>
      <c r="G19" s="5"/>
      <c r="H19" s="5"/>
      <c r="I19" s="5"/>
      <c r="J19" s="4"/>
      <c r="K19" s="4"/>
      <c r="L19" s="4"/>
      <c r="M1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95</v>
      </c>
      <c r="B1" s="51" t="s">
        <v>59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1504</v>
      </c>
      <c r="N2" s="72" t="s">
        <v>1520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77.282775000000001</v>
      </c>
      <c r="E6" s="14">
        <f ca="1">SUM(E7:OFFSET(E7,50,0))</f>
        <v>114.309398</v>
      </c>
      <c r="F6" s="14">
        <f ca="1">SUM(F7:OFFSET(F7,50,0))</f>
        <v>13.289854649786513</v>
      </c>
      <c r="G6" s="14">
        <f ca="1">SUM(G7:OFFSET(G7,50,0))</f>
        <v>4.255787669786514</v>
      </c>
      <c r="H6" s="14">
        <f ca="1">SUM(H7:OFFSET(H7,50,0))</f>
        <v>4.2388775199999991</v>
      </c>
      <c r="I6" s="14">
        <f ca="1">SUM(I7:OFFSET(I7,50,0))</f>
        <v>4.7951894600000005</v>
      </c>
      <c r="J6" s="15">
        <f ca="1">IFERROR(G6/E6,0)</f>
        <v>3.7230426756219237E-2</v>
      </c>
      <c r="K6" s="15">
        <f ca="1">IFERROR(SUM(G6,H6)/E6,0)</f>
        <v>7.4312920358363829E-2</v>
      </c>
      <c r="L6" s="16">
        <f ca="1">IFERROR(SUM(G6,H6,I6)/E6,0)</f>
        <v>0.11626213489276283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2</v>
      </c>
      <c r="C7" s="19" t="s">
        <v>250</v>
      </c>
      <c r="D7" s="20">
        <v>0.35047699999999998</v>
      </c>
      <c r="E7" s="21">
        <v>1.5431600000000001</v>
      </c>
      <c r="F7" s="21">
        <f t="shared" ref="F7:F18" si="0">SUM(G7,H7,I7)</f>
        <v>0.77683185444138658</v>
      </c>
      <c r="G7" s="21">
        <v>0.25644686444138642</v>
      </c>
      <c r="H7" s="21">
        <v>0.31500655000000005</v>
      </c>
      <c r="I7" s="21">
        <v>0.20537844000000002</v>
      </c>
      <c r="J7" s="22">
        <f t="shared" ref="J7:J18" si="1">IFERROR(G7/E7,0)</f>
        <v>0.16618293919061303</v>
      </c>
      <c r="K7" s="22">
        <f t="shared" ref="K7:K18" si="2">IFERROR(SUM(G7,H7)/E7,0)</f>
        <v>0.37031378109942359</v>
      </c>
      <c r="L7" s="23">
        <f t="shared" ref="L7:L18" si="3">IFERROR(SUM(G7,H7,I7)/E7,0)</f>
        <v>0.50340331167305175</v>
      </c>
      <c r="M7" s="4"/>
      <c r="N7" t="s">
        <v>250</v>
      </c>
      <c r="O7" s="5">
        <v>0.77683185444138658</v>
      </c>
      <c r="P7" s="71">
        <v>0.50340331167305175</v>
      </c>
    </row>
    <row r="8" spans="1:16" x14ac:dyDescent="0.25">
      <c r="A8" s="17"/>
      <c r="B8" s="55">
        <v>4</v>
      </c>
      <c r="C8" s="19" t="s">
        <v>252</v>
      </c>
      <c r="D8" s="20">
        <v>19.776983999999999</v>
      </c>
      <c r="E8" s="21">
        <v>15.326538000000003</v>
      </c>
      <c r="F8" s="21">
        <f t="shared" si="0"/>
        <v>1.9351047807735307</v>
      </c>
      <c r="G8" s="21">
        <v>1.9135000773530919E-2</v>
      </c>
      <c r="H8" s="21">
        <v>1.4951096999999998</v>
      </c>
      <c r="I8" s="21">
        <v>0.42086008000000003</v>
      </c>
      <c r="J8" s="22">
        <f t="shared" si="1"/>
        <v>1.2484881304265134E-3</v>
      </c>
      <c r="K8" s="22">
        <f t="shared" si="2"/>
        <v>9.8798874264594549E-2</v>
      </c>
      <c r="L8" s="23">
        <f t="shared" si="3"/>
        <v>0.12625844014959739</v>
      </c>
      <c r="M8" s="4"/>
      <c r="N8" t="s">
        <v>261</v>
      </c>
      <c r="O8" s="5">
        <v>3.7115377621674743</v>
      </c>
      <c r="P8" s="71">
        <v>0.25872529454179005</v>
      </c>
    </row>
    <row r="9" spans="1:16" x14ac:dyDescent="0.25">
      <c r="A9" s="17"/>
      <c r="B9" s="55">
        <v>7</v>
      </c>
      <c r="C9" s="19" t="s">
        <v>255</v>
      </c>
      <c r="D9" s="20">
        <v>6.8425749999999983</v>
      </c>
      <c r="E9" s="21">
        <v>19.880440999999998</v>
      </c>
      <c r="F9" s="21">
        <f t="shared" si="0"/>
        <v>3.1961402982973337</v>
      </c>
      <c r="G9" s="21">
        <v>2.3568229282973334</v>
      </c>
      <c r="H9" s="21">
        <v>0.12795682</v>
      </c>
      <c r="I9" s="21">
        <v>0.71136055000000009</v>
      </c>
      <c r="J9" s="22">
        <f t="shared" si="1"/>
        <v>0.11854983137936094</v>
      </c>
      <c r="K9" s="22">
        <f t="shared" si="2"/>
        <v>0.12498614836045809</v>
      </c>
      <c r="L9" s="23">
        <f t="shared" si="3"/>
        <v>0.1607680784494335</v>
      </c>
      <c r="M9" s="4"/>
      <c r="N9" t="s">
        <v>255</v>
      </c>
      <c r="O9" s="5">
        <v>3.1961402982973337</v>
      </c>
      <c r="P9" s="71">
        <v>0.1607680784494335</v>
      </c>
    </row>
    <row r="10" spans="1:16" x14ac:dyDescent="0.25">
      <c r="A10" s="17"/>
      <c r="B10" s="55">
        <v>11</v>
      </c>
      <c r="C10" s="19" t="s">
        <v>259</v>
      </c>
      <c r="D10" s="20">
        <v>0.96148999999999996</v>
      </c>
      <c r="E10" s="21">
        <v>1.2312069999999999</v>
      </c>
      <c r="F10" s="21">
        <f t="shared" si="0"/>
        <v>5.4820330196910412E-2</v>
      </c>
      <c r="G10" s="21">
        <v>1.1315190196910407E-2</v>
      </c>
      <c r="H10" s="21">
        <v>1.3809950000000001E-2</v>
      </c>
      <c r="I10" s="21">
        <v>2.9695190000000003E-2</v>
      </c>
      <c r="J10" s="22">
        <f t="shared" si="1"/>
        <v>9.1903231519236059E-3</v>
      </c>
      <c r="K10" s="22">
        <f t="shared" si="2"/>
        <v>2.0406917924370483E-2</v>
      </c>
      <c r="L10" s="23">
        <f t="shared" si="3"/>
        <v>4.4525681056808819E-2</v>
      </c>
      <c r="M10" s="4"/>
      <c r="N10" t="s">
        <v>268</v>
      </c>
      <c r="O10" s="5">
        <v>1.6090122994058018</v>
      </c>
      <c r="P10" s="71">
        <v>0.15615062815023983</v>
      </c>
    </row>
    <row r="11" spans="1:16" x14ac:dyDescent="0.25">
      <c r="A11" s="17"/>
      <c r="B11" s="55">
        <v>13</v>
      </c>
      <c r="C11" s="19" t="s">
        <v>261</v>
      </c>
      <c r="D11" s="20">
        <v>2.374428</v>
      </c>
      <c r="E11" s="21">
        <v>14.345476999999999</v>
      </c>
      <c r="F11" s="21">
        <f t="shared" si="0"/>
        <v>3.7115377621674743</v>
      </c>
      <c r="G11" s="21">
        <v>1.1384984421674744</v>
      </c>
      <c r="H11" s="21">
        <v>0.96557580999999992</v>
      </c>
      <c r="I11" s="21">
        <v>1.6074635100000001</v>
      </c>
      <c r="J11" s="22">
        <f t="shared" si="1"/>
        <v>7.936288505202542E-2</v>
      </c>
      <c r="K11" s="22">
        <f t="shared" si="2"/>
        <v>0.14667161309222931</v>
      </c>
      <c r="L11" s="23">
        <f t="shared" si="3"/>
        <v>0.25872529454179005</v>
      </c>
      <c r="M11" s="4"/>
      <c r="N11" t="s">
        <v>252</v>
      </c>
      <c r="O11" s="5">
        <v>1.9351047807735307</v>
      </c>
      <c r="P11" s="71">
        <v>0.12625844014959739</v>
      </c>
    </row>
    <row r="12" spans="1:16" x14ac:dyDescent="0.25">
      <c r="A12" s="17"/>
      <c r="B12" s="55">
        <v>14</v>
      </c>
      <c r="C12" s="19" t="s">
        <v>262</v>
      </c>
      <c r="D12" s="20">
        <v>14.340631999999999</v>
      </c>
      <c r="E12" s="21">
        <v>18.100262000000001</v>
      </c>
      <c r="F12" s="21">
        <f t="shared" si="0"/>
        <v>0.40413375954849484</v>
      </c>
      <c r="G12" s="21">
        <v>3.6449999548494816E-2</v>
      </c>
      <c r="H12" s="21">
        <v>0.34816821000000003</v>
      </c>
      <c r="I12" s="21">
        <v>1.951555E-2</v>
      </c>
      <c r="J12" s="22">
        <f t="shared" si="1"/>
        <v>2.0137829799643128E-3</v>
      </c>
      <c r="K12" s="22">
        <f t="shared" si="2"/>
        <v>2.1249317250131232E-2</v>
      </c>
      <c r="L12" s="23">
        <f t="shared" si="3"/>
        <v>2.2327508825479698E-2</v>
      </c>
      <c r="M12" s="4"/>
      <c r="N12" t="s">
        <v>272</v>
      </c>
      <c r="O12" s="5">
        <v>5.6500700024524245E-2</v>
      </c>
      <c r="P12" s="71">
        <v>6.9566721692881195E-2</v>
      </c>
    </row>
    <row r="13" spans="1:16" x14ac:dyDescent="0.25">
      <c r="A13" s="17"/>
      <c r="B13" s="55">
        <v>15</v>
      </c>
      <c r="C13" s="19" t="s">
        <v>263</v>
      </c>
      <c r="D13" s="20">
        <v>10.870220999999999</v>
      </c>
      <c r="E13" s="21">
        <v>23.405586000000003</v>
      </c>
      <c r="F13" s="21">
        <f t="shared" si="0"/>
        <v>1.3826452036808781</v>
      </c>
      <c r="G13" s="21">
        <v>0.25359388368087821</v>
      </c>
      <c r="H13" s="21">
        <v>0.44569512</v>
      </c>
      <c r="I13" s="21">
        <v>0.68335619999999997</v>
      </c>
      <c r="J13" s="22">
        <f t="shared" si="1"/>
        <v>1.0834759005003258E-2</v>
      </c>
      <c r="K13" s="22">
        <f t="shared" si="2"/>
        <v>2.9877013277124449E-2</v>
      </c>
      <c r="L13" s="23">
        <f t="shared" si="3"/>
        <v>5.9073300009701867E-2</v>
      </c>
      <c r="M13" s="4"/>
      <c r="N13" t="s">
        <v>269</v>
      </c>
      <c r="O13" s="5">
        <v>3.0948279999999998E-2</v>
      </c>
      <c r="P13" s="71">
        <v>6.2941771050057244E-2</v>
      </c>
    </row>
    <row r="14" spans="1:16" x14ac:dyDescent="0.25">
      <c r="A14" s="17"/>
      <c r="B14" s="55">
        <v>18</v>
      </c>
      <c r="C14" s="19" t="s">
        <v>266</v>
      </c>
      <c r="D14" s="20">
        <v>4.2687090000000003</v>
      </c>
      <c r="E14" s="21">
        <v>4.7168099999999997</v>
      </c>
      <c r="F14" s="21">
        <f t="shared" si="0"/>
        <v>0.11074298107412069</v>
      </c>
      <c r="G14" s="21">
        <v>3.3975801074120682E-2</v>
      </c>
      <c r="H14" s="21">
        <v>1.2762600000000001E-2</v>
      </c>
      <c r="I14" s="21">
        <v>6.4004580000000005E-2</v>
      </c>
      <c r="J14" s="22">
        <f t="shared" si="1"/>
        <v>7.2031311573119722E-3</v>
      </c>
      <c r="K14" s="22">
        <f t="shared" si="2"/>
        <v>9.9089005226245461E-3</v>
      </c>
      <c r="L14" s="23">
        <f t="shared" si="3"/>
        <v>2.3478363782751626E-2</v>
      </c>
      <c r="M14" s="4"/>
      <c r="N14" t="s">
        <v>263</v>
      </c>
      <c r="O14" s="5">
        <v>1.3826452036808781</v>
      </c>
      <c r="P14" s="71">
        <v>5.9073300009701867E-2</v>
      </c>
    </row>
    <row r="15" spans="1:16" x14ac:dyDescent="0.25">
      <c r="A15" s="17"/>
      <c r="B15" s="55">
        <v>20</v>
      </c>
      <c r="C15" s="19" t="s">
        <v>268</v>
      </c>
      <c r="D15" s="20">
        <v>13.437984999999998</v>
      </c>
      <c r="E15" s="21">
        <v>10.304231999999999</v>
      </c>
      <c r="F15" s="21">
        <f t="shared" si="0"/>
        <v>1.6090122994058018</v>
      </c>
      <c r="G15" s="21">
        <v>0.13261893940580194</v>
      </c>
      <c r="H15" s="21">
        <v>0.49493107000000003</v>
      </c>
      <c r="I15" s="21">
        <v>0.98146228999999996</v>
      </c>
      <c r="J15" s="22">
        <f t="shared" si="1"/>
        <v>1.2870337100892328E-2</v>
      </c>
      <c r="K15" s="22">
        <f t="shared" si="2"/>
        <v>6.090216227718883E-2</v>
      </c>
      <c r="L15" s="23">
        <f t="shared" si="3"/>
        <v>0.15615062815023983</v>
      </c>
      <c r="M15" s="4"/>
      <c r="N15" t="s">
        <v>259</v>
      </c>
      <c r="O15" s="5">
        <v>5.4820330196910412E-2</v>
      </c>
      <c r="P15" s="71">
        <v>4.4525681056808819E-2</v>
      </c>
    </row>
    <row r="16" spans="1:16" x14ac:dyDescent="0.25">
      <c r="A16" s="17"/>
      <c r="B16" s="55">
        <v>21</v>
      </c>
      <c r="C16" s="19" t="s">
        <v>269</v>
      </c>
      <c r="D16" s="20">
        <v>1.4010000000000002E-2</v>
      </c>
      <c r="E16" s="21">
        <v>0.491697</v>
      </c>
      <c r="F16" s="21">
        <f t="shared" si="0"/>
        <v>3.0948279999999998E-2</v>
      </c>
      <c r="G16" s="21">
        <v>0</v>
      </c>
      <c r="H16" s="21">
        <v>1.8E-3</v>
      </c>
      <c r="I16" s="21">
        <v>2.9148279999999999E-2</v>
      </c>
      <c r="J16" s="22">
        <f t="shared" si="1"/>
        <v>0</v>
      </c>
      <c r="K16" s="22">
        <f t="shared" si="2"/>
        <v>3.6607910969560522E-3</v>
      </c>
      <c r="L16" s="23">
        <f t="shared" si="3"/>
        <v>6.2941771050057244E-2</v>
      </c>
      <c r="M16" s="4"/>
      <c r="N16" t="s">
        <v>266</v>
      </c>
      <c r="O16" s="5">
        <v>0.11074298107412069</v>
      </c>
      <c r="P16" s="71">
        <v>2.3478363782751626E-2</v>
      </c>
    </row>
    <row r="17" spans="1:16" x14ac:dyDescent="0.25">
      <c r="A17" s="17"/>
      <c r="B17" s="55">
        <v>23</v>
      </c>
      <c r="C17" s="19" t="s">
        <v>271</v>
      </c>
      <c r="D17" s="20">
        <v>3.9281879999999991</v>
      </c>
      <c r="E17" s="21">
        <v>4.1518079999999999</v>
      </c>
      <c r="F17" s="21">
        <f t="shared" si="0"/>
        <v>2.1436400176058544E-2</v>
      </c>
      <c r="G17" s="21">
        <v>1.3826670176058542E-2</v>
      </c>
      <c r="H17" s="21">
        <v>2.6097300000000002E-3</v>
      </c>
      <c r="I17" s="21">
        <v>5.0000000000000001E-3</v>
      </c>
      <c r="J17" s="22">
        <f t="shared" si="1"/>
        <v>3.3302768760160736E-3</v>
      </c>
      <c r="K17" s="22">
        <f t="shared" si="2"/>
        <v>3.9588536310105242E-3</v>
      </c>
      <c r="L17" s="23">
        <f t="shared" si="3"/>
        <v>5.1631482419366558E-3</v>
      </c>
      <c r="M17" s="4"/>
      <c r="N17" t="s">
        <v>262</v>
      </c>
      <c r="O17" s="5">
        <v>0.40413375954849484</v>
      </c>
      <c r="P17" s="71">
        <v>2.2327508825479698E-2</v>
      </c>
    </row>
    <row r="18" spans="1:16" ht="15.75" thickBot="1" x14ac:dyDescent="0.3">
      <c r="A18" s="24"/>
      <c r="B18" s="56">
        <v>24</v>
      </c>
      <c r="C18" s="26" t="s">
        <v>272</v>
      </c>
      <c r="D18" s="27">
        <v>0.11707600000000001</v>
      </c>
      <c r="E18" s="28">
        <v>0.81218000000000001</v>
      </c>
      <c r="F18" s="28">
        <f t="shared" si="0"/>
        <v>5.6500700024524245E-2</v>
      </c>
      <c r="G18" s="28">
        <v>3.103950024524238E-3</v>
      </c>
      <c r="H18" s="28">
        <v>1.5451960000000001E-2</v>
      </c>
      <c r="I18" s="28">
        <v>3.7944790000000006E-2</v>
      </c>
      <c r="J18" s="29">
        <f t="shared" si="1"/>
        <v>3.8217513661063284E-3</v>
      </c>
      <c r="K18" s="29">
        <f t="shared" si="2"/>
        <v>2.2847041326459944E-2</v>
      </c>
      <c r="L18" s="30">
        <f t="shared" si="3"/>
        <v>6.9566721692881195E-2</v>
      </c>
      <c r="M18" s="4"/>
      <c r="N18" t="s">
        <v>271</v>
      </c>
      <c r="O18" s="5">
        <v>2.1436400176058544E-2</v>
      </c>
      <c r="P18" s="71">
        <v>5.1631482419366558E-3</v>
      </c>
    </row>
    <row r="19" spans="1:16" x14ac:dyDescent="0.25">
      <c r="O19" s="5"/>
      <c r="P19" s="71"/>
    </row>
    <row r="20" spans="1:16" x14ac:dyDescent="0.25">
      <c r="O20" s="5"/>
      <c r="P20" s="71"/>
    </row>
    <row r="21" spans="1:16" x14ac:dyDescent="0.25">
      <c r="O21" s="5"/>
      <c r="P21" s="71"/>
    </row>
    <row r="22" spans="1:16" x14ac:dyDescent="0.25">
      <c r="O22" s="5"/>
      <c r="P22" s="71"/>
    </row>
    <row r="23" spans="1:16" x14ac:dyDescent="0.25">
      <c r="O23" s="5"/>
      <c r="P23" s="71"/>
    </row>
    <row r="24" spans="1:16" x14ac:dyDescent="0.25">
      <c r="O24" s="5"/>
      <c r="P24" s="71"/>
    </row>
    <row r="25" spans="1:16" x14ac:dyDescent="0.25">
      <c r="O25" s="5"/>
      <c r="P25" s="71"/>
    </row>
    <row r="26" spans="1:16" x14ac:dyDescent="0.25">
      <c r="O26" s="5"/>
      <c r="P26" s="71"/>
    </row>
    <row r="27" spans="1:16" x14ac:dyDescent="0.25">
      <c r="O27" s="5"/>
      <c r="P27" s="71"/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topLeftCell="A13" workbookViewId="0">
      <selection activeCell="A21" sqref="A21:D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95</v>
      </c>
      <c r="B1" s="49" t="s">
        <v>59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1505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77.282775000000001</v>
      </c>
      <c r="E6" s="14">
        <v>114.309398</v>
      </c>
      <c r="F6" s="14">
        <v>13.289854649786513</v>
      </c>
      <c r="G6" s="14">
        <v>4.255787669786514</v>
      </c>
      <c r="H6" s="14">
        <v>4.2388775199999991</v>
      </c>
      <c r="I6" s="14">
        <v>4.7951894600000005</v>
      </c>
      <c r="J6" s="15">
        <v>3.7230426756219237E-2</v>
      </c>
      <c r="K6" s="15">
        <v>7.4312920358363829E-2</v>
      </c>
      <c r="L6" s="16">
        <v>0.11626213489276283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20.116283999999997</v>
      </c>
      <c r="E7" s="38">
        <f ca="1">SUM(E8:OFFSET(E6,MATCH("PROYECTOS",$A$8:$A$50,0),0))</f>
        <v>20.837691999999997</v>
      </c>
      <c r="F7" s="38">
        <f ca="1">SUM(F8:OFFSET(F6,MATCH("PROYECTOS",$A$8:$A$50,0),0))</f>
        <v>2.2637889935139359</v>
      </c>
      <c r="G7" s="38">
        <f ca="1">SUM(G8:OFFSET(G6,MATCH("PROYECTOS",$A$8:$A$50,0),0))</f>
        <v>0.45301306351393578</v>
      </c>
      <c r="H7" s="38">
        <f ca="1">SUM(H8:OFFSET(H6,MATCH("PROYECTOS",$A$8:$A$50,0),0))</f>
        <v>0.56153962999999996</v>
      </c>
      <c r="I7" s="38">
        <f ca="1">SUM(I8:OFFSET(I6,MATCH("PROYECTOS",$A$8:$A$50,0),0))</f>
        <v>1.2492363</v>
      </c>
      <c r="J7" s="39">
        <f ca="1">IFERROR(G7/E7,0)</f>
        <v>2.1740078676368565E-2</v>
      </c>
      <c r="K7" s="39">
        <f ca="1">IFERROR(SUM(G7,H7)/E7,0)</f>
        <v>4.8688342908319013E-2</v>
      </c>
      <c r="L7" s="40">
        <f ca="1">IFERROR(SUM(G7,H7,I7)/E7,0)</f>
        <v>0.10863914264180199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4.3075449999999993</v>
      </c>
      <c r="E8" s="21">
        <v>4.311481999999998</v>
      </c>
      <c r="F8" s="21">
        <f t="shared" ref="F8:F11" si="0">SUM(G8,H8,I8)</f>
        <v>0.56018404309699654</v>
      </c>
      <c r="G8" s="21">
        <v>0.16706323309699656</v>
      </c>
      <c r="H8" s="21">
        <v>0.16605581999999999</v>
      </c>
      <c r="I8" s="21">
        <v>0.22706499000000002</v>
      </c>
      <c r="J8" s="22">
        <f t="shared" ref="J8:J12" si="1">IFERROR(G8/E8,0)</f>
        <v>3.8748447308140595E-2</v>
      </c>
      <c r="K8" s="22">
        <f t="shared" ref="K8:K12" si="2">IFERROR(SUM(G8,H8)/E8,0)</f>
        <v>7.7263236422417322E-2</v>
      </c>
      <c r="L8" s="23">
        <f t="shared" ref="L8:L12" si="3">IFERROR(SUM(G8,H8,I8)/E8,0)</f>
        <v>0.12992841976308769</v>
      </c>
      <c r="M8" s="4"/>
    </row>
    <row r="9" spans="1:13" ht="51" x14ac:dyDescent="0.25">
      <c r="A9" s="17"/>
      <c r="B9" s="19">
        <v>3000541</v>
      </c>
      <c r="C9" s="19" t="s">
        <v>1507</v>
      </c>
      <c r="D9" s="20">
        <v>8.9924130000000009</v>
      </c>
      <c r="E9" s="21">
        <v>9.0023840000000011</v>
      </c>
      <c r="F9" s="21">
        <f t="shared" si="0"/>
        <v>1.1906575807691915</v>
      </c>
      <c r="G9" s="21">
        <v>0.2202778307691915</v>
      </c>
      <c r="H9" s="21">
        <v>0.26521899000000004</v>
      </c>
      <c r="I9" s="21">
        <v>0.70516075999999994</v>
      </c>
      <c r="J9" s="22">
        <f t="shared" si="1"/>
        <v>2.4468833007922287E-2</v>
      </c>
      <c r="K9" s="22">
        <f t="shared" si="2"/>
        <v>5.3929805790243063E-2</v>
      </c>
      <c r="L9" s="23">
        <f t="shared" si="3"/>
        <v>0.13226025248080855</v>
      </c>
      <c r="M9" s="4"/>
    </row>
    <row r="10" spans="1:13" ht="38.25" x14ac:dyDescent="0.25">
      <c r="A10" s="17"/>
      <c r="B10" s="19">
        <v>3000542</v>
      </c>
      <c r="C10" s="19" t="s">
        <v>1508</v>
      </c>
      <c r="D10" s="20">
        <v>5.2575699999999976</v>
      </c>
      <c r="E10" s="21">
        <v>5.2810699999999979</v>
      </c>
      <c r="F10" s="21">
        <f t="shared" si="0"/>
        <v>0.38923995004415962</v>
      </c>
      <c r="G10" s="21">
        <v>5.5366000044159591E-2</v>
      </c>
      <c r="H10" s="21">
        <v>0.10885495000000001</v>
      </c>
      <c r="I10" s="21">
        <v>0.22501900000000002</v>
      </c>
      <c r="J10" s="22">
        <f t="shared" si="1"/>
        <v>1.048386028667668E-2</v>
      </c>
      <c r="K10" s="22">
        <f t="shared" si="2"/>
        <v>3.10961509777677E-2</v>
      </c>
      <c r="L10" s="23">
        <f t="shared" si="3"/>
        <v>7.3704751128873466E-2</v>
      </c>
      <c r="M10" s="4"/>
    </row>
    <row r="11" spans="1:13" ht="38.25" x14ac:dyDescent="0.25">
      <c r="A11" s="17"/>
      <c r="B11" s="19">
        <v>3000543</v>
      </c>
      <c r="C11" s="19" t="s">
        <v>1509</v>
      </c>
      <c r="D11" s="20">
        <v>1.5587560000000005</v>
      </c>
      <c r="E11" s="21">
        <v>2.242756</v>
      </c>
      <c r="F11" s="21">
        <f t="shared" si="0"/>
        <v>0.12370741960358814</v>
      </c>
      <c r="G11" s="21">
        <v>1.0305999603588134E-2</v>
      </c>
      <c r="H11" s="21">
        <v>2.1409869999999998E-2</v>
      </c>
      <c r="I11" s="21">
        <v>9.1991550000000005E-2</v>
      </c>
      <c r="J11" s="22">
        <f t="shared" si="1"/>
        <v>4.5952388951754604E-3</v>
      </c>
      <c r="K11" s="22">
        <f t="shared" si="2"/>
        <v>1.4141471298522055E-2</v>
      </c>
      <c r="L11" s="23">
        <f t="shared" si="3"/>
        <v>5.5158661755263676E-2</v>
      </c>
      <c r="M11" s="4"/>
    </row>
    <row r="12" spans="1:13" ht="15.75" thickBot="1" x14ac:dyDescent="0.3">
      <c r="A12" s="41" t="s">
        <v>293</v>
      </c>
      <c r="B12" s="43"/>
      <c r="C12" s="43"/>
      <c r="D12" s="44">
        <f ca="1">OFFSET(D12,-MATCH("PROYECTOS",$A$8:$A$50,0)-1,0)-(OFFSET(D12,-MATCH("PROYECTOS",$A$8:$A$50,0),0))</f>
        <v>57.166491000000008</v>
      </c>
      <c r="E12" s="45">
        <f t="shared" ref="E12:I12" ca="1" si="4">OFFSET(E12,-MATCH("PROYECTOS",$A$8:$A$50,0)-1,0)-(OFFSET(E12,-MATCH("PROYECTOS",$A$8:$A$50,0),0))</f>
        <v>93.471706000000012</v>
      </c>
      <c r="F12" s="45">
        <f t="shared" ca="1" si="4"/>
        <v>11.026065656272577</v>
      </c>
      <c r="G12" s="45">
        <f t="shared" ca="1" si="4"/>
        <v>3.8027746062725782</v>
      </c>
      <c r="H12" s="45">
        <f t="shared" ca="1" si="4"/>
        <v>3.6773378899999991</v>
      </c>
      <c r="I12" s="45">
        <f t="shared" ca="1" si="4"/>
        <v>3.5459531600000007</v>
      </c>
      <c r="J12" s="46">
        <f t="shared" ca="1" si="1"/>
        <v>4.068369744179675E-2</v>
      </c>
      <c r="K12" s="46">
        <f t="shared" ca="1" si="2"/>
        <v>8.0025419630969138E-2</v>
      </c>
      <c r="L12" s="47">
        <f t="shared" ca="1" si="3"/>
        <v>0.11796153219106301</v>
      </c>
      <c r="M12" s="4"/>
    </row>
    <row r="13" spans="1:13" ht="15.75" thickBot="1" x14ac:dyDescent="0.3"/>
    <row r="14" spans="1:13" ht="15.75" thickBot="1" x14ac:dyDescent="0.3">
      <c r="A14" s="87" t="s">
        <v>315</v>
      </c>
      <c r="B14" s="88"/>
      <c r="C14" s="88"/>
      <c r="D14" s="89"/>
    </row>
    <row r="15" spans="1:13" ht="15.75" thickBot="1" x14ac:dyDescent="0.3">
      <c r="A15" s="1" t="s">
        <v>1521</v>
      </c>
    </row>
    <row r="16" spans="1:13" ht="45" customHeight="1" x14ac:dyDescent="0.25">
      <c r="A16" s="80" t="s">
        <v>317</v>
      </c>
      <c r="B16" s="81"/>
      <c r="C16" s="81"/>
      <c r="D16" s="92" t="s">
        <v>318</v>
      </c>
    </row>
    <row r="17" spans="1:4" ht="15.75" thickBot="1" x14ac:dyDescent="0.3">
      <c r="A17" s="90"/>
      <c r="B17" s="91"/>
      <c r="C17" s="91"/>
      <c r="D17" s="93"/>
    </row>
    <row r="18" spans="1:4" x14ac:dyDescent="0.25">
      <c r="A18" s="17"/>
      <c r="B18" s="19">
        <v>3000001</v>
      </c>
      <c r="C18" s="19" t="s">
        <v>275</v>
      </c>
      <c r="D18" s="23">
        <v>0.12992841976308769</v>
      </c>
    </row>
    <row r="19" spans="1:4" ht="51" x14ac:dyDescent="0.25">
      <c r="A19" s="17"/>
      <c r="B19" s="19">
        <v>3000541</v>
      </c>
      <c r="C19" s="19" t="s">
        <v>1507</v>
      </c>
      <c r="D19" s="23">
        <v>0.13226025248080855</v>
      </c>
    </row>
    <row r="20" spans="1:4" ht="38.25" x14ac:dyDescent="0.25">
      <c r="A20" s="17"/>
      <c r="B20" s="19">
        <v>3000542</v>
      </c>
      <c r="C20" s="19" t="s">
        <v>1508</v>
      </c>
      <c r="D20" s="23">
        <v>7.3704751128873466E-2</v>
      </c>
    </row>
    <row r="21" spans="1:4" ht="39" thickBot="1" x14ac:dyDescent="0.3">
      <c r="A21" s="24"/>
      <c r="B21" s="26">
        <v>3000543</v>
      </c>
      <c r="C21" s="26" t="s">
        <v>1509</v>
      </c>
      <c r="D21" s="30">
        <v>5.5158661755263676E-2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9"/>
  <sheetViews>
    <sheetView topLeftCell="A13" workbookViewId="0">
      <selection activeCell="A37" sqref="A37:L3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18</v>
      </c>
      <c r="B1" s="50" t="s">
        <v>17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424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341.32211699999999</v>
      </c>
      <c r="E6" s="14">
        <v>354.41430299999996</v>
      </c>
      <c r="F6" s="14">
        <v>72.049340825624256</v>
      </c>
      <c r="G6" s="14">
        <v>22.18023222562428</v>
      </c>
      <c r="H6" s="14">
        <v>22.054529070000001</v>
      </c>
      <c r="I6" s="14">
        <v>27.814579530000003</v>
      </c>
      <c r="J6" s="15">
        <v>6.2582779639184835E-2</v>
      </c>
      <c r="K6" s="15">
        <v>0.12481088071556831</v>
      </c>
      <c r="L6" s="16">
        <v>0.20329128992749565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125.80872200000003</v>
      </c>
      <c r="E7" s="38">
        <f ca="1">SUM(E8:OFFSET(E6,MATCH("GOBIERNOS REGIONALES",$A$8:$A$50,0),0))</f>
        <v>134.17265499999999</v>
      </c>
      <c r="F7" s="38">
        <f ca="1">SUM(F8:OFFSET(F6,MATCH("GOBIERNOS REGIONALES",$A$8:$A$50,0),0))</f>
        <v>22.536277407693486</v>
      </c>
      <c r="G7" s="38">
        <f ca="1">SUM(G8:OFFSET(G6,MATCH("GOBIERNOS REGIONALES",$A$8:$A$50,0),0))</f>
        <v>5.7348924876934859</v>
      </c>
      <c r="H7" s="38">
        <f ca="1">SUM(H8:OFFSET(H6,MATCH("GOBIERNOS REGIONALES",$A$8:$A$50,0),0))</f>
        <v>6.3166875100000022</v>
      </c>
      <c r="I7" s="38">
        <f ca="1">SUM(I8:OFFSET(I6,MATCH("GOBIERNOS REGIONALES",$A$8:$A$50,0),0))</f>
        <v>10.484697409999999</v>
      </c>
      <c r="J7" s="39">
        <f ca="1">IFERROR(G7/E7,0)</f>
        <v>4.274263252593076E-2</v>
      </c>
      <c r="K7" s="39">
        <f ca="1">IFERROR(SUM(G7,H7)/E7,0)</f>
        <v>8.9821431928089127E-2</v>
      </c>
      <c r="L7" s="40">
        <f ca="1">IFERROR(SUM(G7,H7,I7)/E7,0)</f>
        <v>0.16796475710861866</v>
      </c>
      <c r="M7" s="4"/>
    </row>
    <row r="8" spans="1:13" x14ac:dyDescent="0.25">
      <c r="A8" s="17"/>
      <c r="B8" s="18">
        <v>11</v>
      </c>
      <c r="C8" s="19" t="s">
        <v>111</v>
      </c>
      <c r="D8" s="20">
        <v>34.598181999999994</v>
      </c>
      <c r="E8" s="21">
        <v>39.391557999999996</v>
      </c>
      <c r="F8" s="21">
        <f t="shared" ref="F8:F38" si="0">SUM(G8,H8,I8)</f>
        <v>1.0206379263653875</v>
      </c>
      <c r="G8" s="21">
        <v>0.51050297636538744</v>
      </c>
      <c r="H8" s="21">
        <v>0.17910039999999999</v>
      </c>
      <c r="I8" s="21">
        <v>0.33103455000000004</v>
      </c>
      <c r="J8" s="22">
        <f t="shared" ref="J8:J38" si="1">IFERROR(G8/E8,0)</f>
        <v>1.2959705131880985E-2</v>
      </c>
      <c r="K8" s="22">
        <f t="shared" ref="K8:K38" si="2">IFERROR(SUM(G8,H8)/E8,0)</f>
        <v>1.7506374750787656E-2</v>
      </c>
      <c r="L8" s="23">
        <f t="shared" ref="L8:L38" si="3">IFERROR(SUM(G8,H8,I8)/E8,0)</f>
        <v>2.591006749124743E-2</v>
      </c>
      <c r="M8" s="4"/>
    </row>
    <row r="9" spans="1:13" x14ac:dyDescent="0.25">
      <c r="A9" s="17"/>
      <c r="B9" s="18">
        <v>131</v>
      </c>
      <c r="C9" s="19" t="s">
        <v>143</v>
      </c>
      <c r="D9" s="20">
        <v>3.9684599999999999</v>
      </c>
      <c r="E9" s="21">
        <v>4.4306419999999989</v>
      </c>
      <c r="F9" s="21">
        <f t="shared" si="0"/>
        <v>0.31462314010676168</v>
      </c>
      <c r="G9" s="21">
        <v>3.579271010676166E-2</v>
      </c>
      <c r="H9" s="21">
        <v>0.11693531000000001</v>
      </c>
      <c r="I9" s="21">
        <v>0.16189512</v>
      </c>
      <c r="J9" s="22">
        <f t="shared" si="1"/>
        <v>8.0784477975791476E-3</v>
      </c>
      <c r="K9" s="22">
        <f t="shared" si="2"/>
        <v>3.4470855489286141E-2</v>
      </c>
      <c r="L9" s="23">
        <f t="shared" si="3"/>
        <v>7.1010733908711599E-2</v>
      </c>
      <c r="M9" s="4"/>
    </row>
    <row r="10" spans="1:13" x14ac:dyDescent="0.25">
      <c r="A10" s="17"/>
      <c r="B10" s="18">
        <v>135</v>
      </c>
      <c r="C10" s="19" t="s">
        <v>144</v>
      </c>
      <c r="D10" s="20">
        <v>13.849820000000001</v>
      </c>
      <c r="E10" s="21">
        <v>13.849820000000001</v>
      </c>
      <c r="F10" s="21">
        <f t="shared" si="0"/>
        <v>3.5698739999999995</v>
      </c>
      <c r="G10" s="21">
        <v>0</v>
      </c>
      <c r="H10" s="21">
        <v>1.6769999999999999E-3</v>
      </c>
      <c r="I10" s="21">
        <v>3.5681969999999996</v>
      </c>
      <c r="J10" s="22">
        <f t="shared" si="1"/>
        <v>0</v>
      </c>
      <c r="K10" s="22">
        <f t="shared" si="2"/>
        <v>1.2108460615372617E-4</v>
      </c>
      <c r="L10" s="23">
        <f t="shared" si="3"/>
        <v>0.25775598527634291</v>
      </c>
      <c r="M10" s="4"/>
    </row>
    <row r="11" spans="1:13" ht="25.5" x14ac:dyDescent="0.25">
      <c r="A11" s="17"/>
      <c r="B11" s="18">
        <v>137</v>
      </c>
      <c r="C11" s="19" t="s">
        <v>146</v>
      </c>
      <c r="D11" s="20">
        <v>73.392260000000036</v>
      </c>
      <c r="E11" s="21">
        <v>76.500635000000003</v>
      </c>
      <c r="F11" s="21">
        <f t="shared" si="0"/>
        <v>17.631142341221338</v>
      </c>
      <c r="G11" s="21">
        <v>5.1885968012213368</v>
      </c>
      <c r="H11" s="21">
        <v>6.0189748000000023</v>
      </c>
      <c r="I11" s="21">
        <v>6.4235707399999988</v>
      </c>
      <c r="J11" s="22">
        <f t="shared" si="1"/>
        <v>6.7824231801753496E-2</v>
      </c>
      <c r="K11" s="22">
        <f t="shared" si="2"/>
        <v>0.14650298786698096</v>
      </c>
      <c r="L11" s="23">
        <f t="shared" si="3"/>
        <v>0.2304705358487722</v>
      </c>
      <c r="M11" s="4"/>
    </row>
    <row r="12" spans="1:13" x14ac:dyDescent="0.25">
      <c r="A12" s="34" t="s">
        <v>205</v>
      </c>
      <c r="B12" s="57"/>
      <c r="C12" s="36"/>
      <c r="D12" s="37">
        <f ca="1">SUM(D13:OFFSET(D11,(MATCH("GOBIERNOS LOCALES",$A$8:$A$50,0)-MATCH("GOBIERNOS REGIONALES",$A$8:$A$50,0)),0))</f>
        <v>215.46339499999996</v>
      </c>
      <c r="E12" s="38">
        <f ca="1">SUM(E13:OFFSET(E11,(MATCH("GOBIERNOS LOCALES",$A$8:$A$50,0)-MATCH("GOBIERNOS REGIONALES",$A$8:$A$50,0)),0))</f>
        <v>220.17714799999996</v>
      </c>
      <c r="F12" s="38">
        <f ca="1">SUM(F13:OFFSET(F11,(MATCH("GOBIERNOS LOCALES",$A$8:$A$50,0)-MATCH("GOBIERNOS REGIONALES",$A$8:$A$50,0)),0))</f>
        <v>49.502263417930791</v>
      </c>
      <c r="G12" s="38">
        <f ca="1">SUM(G13:OFFSET(G11,(MATCH("GOBIERNOS LOCALES",$A$8:$A$50,0)-MATCH("GOBIERNOS REGIONALES",$A$8:$A$50,0)),0))</f>
        <v>16.445339737930794</v>
      </c>
      <c r="H12" s="38">
        <f ca="1">SUM(H13:OFFSET(H11,(MATCH("GOBIERNOS LOCALES",$A$8:$A$50,0)-MATCH("GOBIERNOS REGIONALES",$A$8:$A$50,0)),0))</f>
        <v>15.737841560000003</v>
      </c>
      <c r="I12" s="38">
        <f ca="1">SUM(I13:OFFSET(I11,(MATCH("GOBIERNOS LOCALES",$A$8:$A$50,0)-MATCH("GOBIERNOS REGIONALES",$A$8:$A$50,0)),0))</f>
        <v>17.319082120000001</v>
      </c>
      <c r="J12" s="39">
        <f t="shared" ca="1" si="1"/>
        <v>7.4691401388897988E-2</v>
      </c>
      <c r="K12" s="39">
        <f t="shared" ca="1" si="2"/>
        <v>0.1461694893873855</v>
      </c>
      <c r="L12" s="40">
        <f t="shared" ca="1" si="3"/>
        <v>0.22482925166207901</v>
      </c>
      <c r="M12" s="4"/>
    </row>
    <row r="13" spans="1:13" x14ac:dyDescent="0.25">
      <c r="A13" s="17"/>
      <c r="B13" s="18">
        <v>440</v>
      </c>
      <c r="C13" s="19" t="s">
        <v>206</v>
      </c>
      <c r="D13" s="20">
        <v>3.2355959999999993</v>
      </c>
      <c r="E13" s="21">
        <v>3.404393999999999</v>
      </c>
      <c r="F13" s="21">
        <f t="shared" si="0"/>
        <v>0.80968204016954126</v>
      </c>
      <c r="G13" s="21">
        <v>0.25137426016954123</v>
      </c>
      <c r="H13" s="21">
        <v>0.28936650000000003</v>
      </c>
      <c r="I13" s="21">
        <v>0.26894128</v>
      </c>
      <c r="J13" s="22">
        <f t="shared" si="1"/>
        <v>7.3838180941906639E-2</v>
      </c>
      <c r="K13" s="22">
        <f t="shared" si="2"/>
        <v>0.15883612771305008</v>
      </c>
      <c r="L13" s="23">
        <f t="shared" si="3"/>
        <v>0.23783441052050425</v>
      </c>
      <c r="M13" s="4"/>
    </row>
    <row r="14" spans="1:13" x14ac:dyDescent="0.25">
      <c r="A14" s="17"/>
      <c r="B14" s="18">
        <v>441</v>
      </c>
      <c r="C14" s="19" t="s">
        <v>207</v>
      </c>
      <c r="D14" s="20">
        <v>4.8381169999999978</v>
      </c>
      <c r="E14" s="21">
        <v>4.9055869999999988</v>
      </c>
      <c r="F14" s="21">
        <f t="shared" si="0"/>
        <v>0.99860861391158062</v>
      </c>
      <c r="G14" s="21">
        <v>0.42748933391158062</v>
      </c>
      <c r="H14" s="21">
        <v>0.2554746</v>
      </c>
      <c r="I14" s="21">
        <v>0.31564467999999996</v>
      </c>
      <c r="J14" s="22">
        <f t="shared" si="1"/>
        <v>8.7143359991695327E-2</v>
      </c>
      <c r="K14" s="22">
        <f t="shared" si="2"/>
        <v>0.13922165357817134</v>
      </c>
      <c r="L14" s="23">
        <f t="shared" si="3"/>
        <v>0.20356557001467529</v>
      </c>
      <c r="M14" s="4"/>
    </row>
    <row r="15" spans="1:13" x14ac:dyDescent="0.25">
      <c r="A15" s="17"/>
      <c r="B15" s="18">
        <v>442</v>
      </c>
      <c r="C15" s="19" t="s">
        <v>208</v>
      </c>
      <c r="D15" s="20">
        <v>4.8165389999999961</v>
      </c>
      <c r="E15" s="21">
        <v>5.3640519999999974</v>
      </c>
      <c r="F15" s="21">
        <f t="shared" si="0"/>
        <v>1.8017800161400159</v>
      </c>
      <c r="G15" s="21">
        <v>0.52304800614001579</v>
      </c>
      <c r="H15" s="21">
        <v>0.28896500000000003</v>
      </c>
      <c r="I15" s="21">
        <v>0.98976701</v>
      </c>
      <c r="J15" s="22">
        <f t="shared" si="1"/>
        <v>9.7509868685094037E-2</v>
      </c>
      <c r="K15" s="22">
        <f t="shared" si="2"/>
        <v>0.15138052467426047</v>
      </c>
      <c r="L15" s="23">
        <f t="shared" si="3"/>
        <v>0.33589905842449269</v>
      </c>
      <c r="M15" s="4"/>
    </row>
    <row r="16" spans="1:13" x14ac:dyDescent="0.25">
      <c r="A16" s="17"/>
      <c r="B16" s="18">
        <v>443</v>
      </c>
      <c r="C16" s="19" t="s">
        <v>209</v>
      </c>
      <c r="D16" s="20">
        <v>15.074459999999997</v>
      </c>
      <c r="E16" s="21">
        <v>15.418923999999997</v>
      </c>
      <c r="F16" s="21">
        <f t="shared" si="0"/>
        <v>3.5232385109817872</v>
      </c>
      <c r="G16" s="21">
        <v>1.2212249809817877</v>
      </c>
      <c r="H16" s="21">
        <v>1.1723007300000001</v>
      </c>
      <c r="I16" s="21">
        <v>1.1297127999999996</v>
      </c>
      <c r="J16" s="22">
        <f t="shared" si="1"/>
        <v>7.9202996329820932E-2</v>
      </c>
      <c r="K16" s="22">
        <f t="shared" si="2"/>
        <v>0.15523299232694759</v>
      </c>
      <c r="L16" s="23">
        <f t="shared" si="3"/>
        <v>0.22850093242445374</v>
      </c>
      <c r="M16" s="4"/>
    </row>
    <row r="17" spans="1:13" x14ac:dyDescent="0.25">
      <c r="A17" s="17"/>
      <c r="B17" s="18">
        <v>444</v>
      </c>
      <c r="C17" s="19" t="s">
        <v>210</v>
      </c>
      <c r="D17" s="20">
        <v>6.2221530000000014</v>
      </c>
      <c r="E17" s="21">
        <v>6.7776100000000028</v>
      </c>
      <c r="F17" s="21">
        <f t="shared" si="0"/>
        <v>1.2404511293559124</v>
      </c>
      <c r="G17" s="21">
        <v>0.40983487935591256</v>
      </c>
      <c r="H17" s="21">
        <v>0.40708780999999988</v>
      </c>
      <c r="I17" s="21">
        <v>0.42352844000000001</v>
      </c>
      <c r="J17" s="22">
        <f t="shared" si="1"/>
        <v>6.0468938070486852E-2</v>
      </c>
      <c r="K17" s="22">
        <f t="shared" si="2"/>
        <v>0.12053256079295094</v>
      </c>
      <c r="L17" s="23">
        <f t="shared" si="3"/>
        <v>0.1830219102834055</v>
      </c>
      <c r="M17" s="4"/>
    </row>
    <row r="18" spans="1:13" x14ac:dyDescent="0.25">
      <c r="A18" s="17"/>
      <c r="B18" s="18">
        <v>445</v>
      </c>
      <c r="C18" s="19" t="s">
        <v>211</v>
      </c>
      <c r="D18" s="20">
        <v>12.943422000000004</v>
      </c>
      <c r="E18" s="21">
        <v>15.217108999999999</v>
      </c>
      <c r="F18" s="21">
        <f t="shared" si="0"/>
        <v>3.6004056394390647</v>
      </c>
      <c r="G18" s="21">
        <v>1.0780425894390646</v>
      </c>
      <c r="H18" s="21">
        <v>1.2051186900000002</v>
      </c>
      <c r="I18" s="21">
        <v>1.3172443600000003</v>
      </c>
      <c r="J18" s="22">
        <f t="shared" si="1"/>
        <v>7.0844112994069022E-2</v>
      </c>
      <c r="K18" s="22">
        <f t="shared" si="2"/>
        <v>0.15003909608842683</v>
      </c>
      <c r="L18" s="23">
        <f t="shared" si="3"/>
        <v>0.23660247419132405</v>
      </c>
      <c r="M18" s="4"/>
    </row>
    <row r="19" spans="1:13" x14ac:dyDescent="0.25">
      <c r="A19" s="17"/>
      <c r="B19" s="18">
        <v>446</v>
      </c>
      <c r="C19" s="19" t="s">
        <v>212</v>
      </c>
      <c r="D19" s="20">
        <v>7.5103400000000029</v>
      </c>
      <c r="E19" s="21">
        <v>7.9520180000000007</v>
      </c>
      <c r="F19" s="21">
        <f t="shared" si="0"/>
        <v>1.8013907132189844</v>
      </c>
      <c r="G19" s="21">
        <v>0.63465126321898424</v>
      </c>
      <c r="H19" s="21">
        <v>0.41503730000000022</v>
      </c>
      <c r="I19" s="21">
        <v>0.75170214999999996</v>
      </c>
      <c r="J19" s="22">
        <f t="shared" si="1"/>
        <v>7.9810088862850181E-2</v>
      </c>
      <c r="K19" s="22">
        <f t="shared" si="2"/>
        <v>0.13200279013691674</v>
      </c>
      <c r="L19" s="23">
        <f t="shared" si="3"/>
        <v>0.22653252460180348</v>
      </c>
      <c r="M19" s="4"/>
    </row>
    <row r="20" spans="1:13" x14ac:dyDescent="0.25">
      <c r="A20" s="17"/>
      <c r="B20" s="18">
        <v>447</v>
      </c>
      <c r="C20" s="19" t="s">
        <v>213</v>
      </c>
      <c r="D20" s="20">
        <v>3.5448089999999994</v>
      </c>
      <c r="E20" s="21">
        <v>3.635494</v>
      </c>
      <c r="F20" s="21">
        <f t="shared" si="0"/>
        <v>0.54678890036136463</v>
      </c>
      <c r="G20" s="21">
        <v>0.17950257036136463</v>
      </c>
      <c r="H20" s="21">
        <v>0.17010266000000002</v>
      </c>
      <c r="I20" s="21">
        <v>0.19718367000000001</v>
      </c>
      <c r="J20" s="22">
        <f t="shared" si="1"/>
        <v>4.9375014884184824E-2</v>
      </c>
      <c r="K20" s="22">
        <f t="shared" si="2"/>
        <v>9.6164436074262435E-2</v>
      </c>
      <c r="L20" s="23">
        <f t="shared" si="3"/>
        <v>0.15040291645684592</v>
      </c>
      <c r="M20" s="4"/>
    </row>
    <row r="21" spans="1:13" x14ac:dyDescent="0.25">
      <c r="A21" s="17"/>
      <c r="B21" s="18">
        <v>448</v>
      </c>
      <c r="C21" s="19" t="s">
        <v>214</v>
      </c>
      <c r="D21" s="20">
        <v>7.064309999999999</v>
      </c>
      <c r="E21" s="21">
        <v>7.1950270000000005</v>
      </c>
      <c r="F21" s="21">
        <f t="shared" si="0"/>
        <v>1.6144119535595129</v>
      </c>
      <c r="G21" s="21">
        <v>0.45990921355951286</v>
      </c>
      <c r="H21" s="21">
        <v>0.63907994000000001</v>
      </c>
      <c r="I21" s="21">
        <v>0.51542280000000007</v>
      </c>
      <c r="J21" s="22">
        <f t="shared" si="1"/>
        <v>6.3920429146341329E-2</v>
      </c>
      <c r="K21" s="22">
        <f t="shared" si="2"/>
        <v>0.1527428810982242</v>
      </c>
      <c r="L21" s="23">
        <f t="shared" si="3"/>
        <v>0.22437885967064652</v>
      </c>
      <c r="M21" s="4"/>
    </row>
    <row r="22" spans="1:13" x14ac:dyDescent="0.25">
      <c r="A22" s="17"/>
      <c r="B22" s="18">
        <v>449</v>
      </c>
      <c r="C22" s="19" t="s">
        <v>215</v>
      </c>
      <c r="D22" s="20">
        <v>10.812282</v>
      </c>
      <c r="E22" s="21">
        <v>10.855084999999999</v>
      </c>
      <c r="F22" s="21">
        <f t="shared" si="0"/>
        <v>2.4228934792810586</v>
      </c>
      <c r="G22" s="21">
        <v>0.8219431192810589</v>
      </c>
      <c r="H22" s="21">
        <v>0.77656526999999986</v>
      </c>
      <c r="I22" s="21">
        <v>0.82438508999999971</v>
      </c>
      <c r="J22" s="22">
        <f t="shared" si="1"/>
        <v>7.5719639162757271E-2</v>
      </c>
      <c r="K22" s="22">
        <f t="shared" si="2"/>
        <v>0.14725894723818919</v>
      </c>
      <c r="L22" s="23">
        <f t="shared" si="3"/>
        <v>0.22320354739562692</v>
      </c>
      <c r="M22" s="4"/>
    </row>
    <row r="23" spans="1:13" x14ac:dyDescent="0.25">
      <c r="A23" s="17"/>
      <c r="B23" s="18">
        <v>450</v>
      </c>
      <c r="C23" s="19" t="s">
        <v>216</v>
      </c>
      <c r="D23" s="20">
        <v>4.6569360000000026</v>
      </c>
      <c r="E23" s="21">
        <v>5.0498190000000029</v>
      </c>
      <c r="F23" s="21">
        <f t="shared" si="0"/>
        <v>0.8107080005903613</v>
      </c>
      <c r="G23" s="21">
        <v>0.27586762059036118</v>
      </c>
      <c r="H23" s="21">
        <v>0.25599648000000003</v>
      </c>
      <c r="I23" s="21">
        <v>0.27884389999999998</v>
      </c>
      <c r="J23" s="22">
        <f t="shared" si="1"/>
        <v>5.4629209599465052E-2</v>
      </c>
      <c r="K23" s="22">
        <f t="shared" si="2"/>
        <v>0.10532339883674266</v>
      </c>
      <c r="L23" s="23">
        <f t="shared" si="3"/>
        <v>0.16054199181997628</v>
      </c>
      <c r="M23" s="4"/>
    </row>
    <row r="24" spans="1:13" x14ac:dyDescent="0.25">
      <c r="A24" s="17"/>
      <c r="B24" s="18">
        <v>451</v>
      </c>
      <c r="C24" s="19" t="s">
        <v>217</v>
      </c>
      <c r="D24" s="20">
        <v>14.383914000000001</v>
      </c>
      <c r="E24" s="21">
        <v>14.424671000000002</v>
      </c>
      <c r="F24" s="21">
        <f t="shared" si="0"/>
        <v>3.257491368701261</v>
      </c>
      <c r="G24" s="21">
        <v>1.1649321387012606</v>
      </c>
      <c r="H24" s="21">
        <v>1.0900669200000004</v>
      </c>
      <c r="I24" s="21">
        <v>1.0024923100000001</v>
      </c>
      <c r="J24" s="22">
        <f t="shared" si="1"/>
        <v>8.0759702505607267E-2</v>
      </c>
      <c r="K24" s="22">
        <f t="shared" si="2"/>
        <v>0.15632932346957934</v>
      </c>
      <c r="L24" s="23">
        <f t="shared" si="3"/>
        <v>0.22582777580863095</v>
      </c>
      <c r="M24" s="4"/>
    </row>
    <row r="25" spans="1:13" x14ac:dyDescent="0.25">
      <c r="A25" s="17"/>
      <c r="B25" s="18">
        <v>452</v>
      </c>
      <c r="C25" s="19" t="s">
        <v>218</v>
      </c>
      <c r="D25" s="20">
        <v>13.009851999999997</v>
      </c>
      <c r="E25" s="21">
        <v>13.134305999999999</v>
      </c>
      <c r="F25" s="21">
        <f t="shared" si="0"/>
        <v>2.3827879849937235</v>
      </c>
      <c r="G25" s="21">
        <v>0.79478899499372346</v>
      </c>
      <c r="H25" s="21">
        <v>0.55953447999999983</v>
      </c>
      <c r="I25" s="21">
        <v>1.0284645100000001</v>
      </c>
      <c r="J25" s="22">
        <f t="shared" si="1"/>
        <v>6.051244694571023E-2</v>
      </c>
      <c r="K25" s="22">
        <f t="shared" si="2"/>
        <v>0.10311344010058267</v>
      </c>
      <c r="L25" s="23">
        <f t="shared" si="3"/>
        <v>0.1814171213152582</v>
      </c>
      <c r="M25" s="4"/>
    </row>
    <row r="26" spans="1:13" x14ac:dyDescent="0.25">
      <c r="A26" s="17"/>
      <c r="B26" s="18">
        <v>453</v>
      </c>
      <c r="C26" s="19" t="s">
        <v>219</v>
      </c>
      <c r="D26" s="20">
        <v>13.527068999999999</v>
      </c>
      <c r="E26" s="21">
        <v>11.040459000000004</v>
      </c>
      <c r="F26" s="21">
        <f t="shared" si="0"/>
        <v>2.0527014374150463</v>
      </c>
      <c r="G26" s="21">
        <v>0.30095644741504657</v>
      </c>
      <c r="H26" s="21">
        <v>0.78038456</v>
      </c>
      <c r="I26" s="21">
        <v>0.97136043000000005</v>
      </c>
      <c r="J26" s="22">
        <f t="shared" si="1"/>
        <v>2.7259414433317173E-2</v>
      </c>
      <c r="K26" s="22">
        <f t="shared" si="2"/>
        <v>9.7943482912716415E-2</v>
      </c>
      <c r="L26" s="23">
        <f t="shared" si="3"/>
        <v>0.18592537116573193</v>
      </c>
      <c r="M26" s="4"/>
    </row>
    <row r="27" spans="1:13" x14ac:dyDescent="0.25">
      <c r="A27" s="17"/>
      <c r="B27" s="18">
        <v>454</v>
      </c>
      <c r="C27" s="19" t="s">
        <v>220</v>
      </c>
      <c r="D27" s="20">
        <v>2.1388259999999999</v>
      </c>
      <c r="E27" s="21">
        <v>2.1777739999999999</v>
      </c>
      <c r="F27" s="21">
        <f t="shared" si="0"/>
        <v>0.39073013983220484</v>
      </c>
      <c r="G27" s="21">
        <v>0.1237235298322048</v>
      </c>
      <c r="H27" s="21">
        <v>0.13575225000000002</v>
      </c>
      <c r="I27" s="21">
        <v>0.13125436000000001</v>
      </c>
      <c r="J27" s="22">
        <f t="shared" si="1"/>
        <v>5.681192347424701E-2</v>
      </c>
      <c r="K27" s="22">
        <f t="shared" si="2"/>
        <v>0.11914724844368829</v>
      </c>
      <c r="L27" s="23">
        <f t="shared" si="3"/>
        <v>0.17941721217729886</v>
      </c>
      <c r="M27" s="4"/>
    </row>
    <row r="28" spans="1:13" x14ac:dyDescent="0.25">
      <c r="A28" s="17"/>
      <c r="B28" s="18">
        <v>455</v>
      </c>
      <c r="C28" s="19" t="s">
        <v>221</v>
      </c>
      <c r="D28" s="20">
        <v>2.018678</v>
      </c>
      <c r="E28" s="21">
        <v>2.07253</v>
      </c>
      <c r="F28" s="21">
        <f t="shared" si="0"/>
        <v>0.42176814366147897</v>
      </c>
      <c r="G28" s="21">
        <v>0.14578533366147894</v>
      </c>
      <c r="H28" s="21">
        <v>0.12631887</v>
      </c>
      <c r="I28" s="21">
        <v>0.14966394000000002</v>
      </c>
      <c r="J28" s="22">
        <f t="shared" si="1"/>
        <v>7.0341724202534553E-2</v>
      </c>
      <c r="K28" s="22">
        <f t="shared" si="2"/>
        <v>0.13129083953500259</v>
      </c>
      <c r="L28" s="23">
        <f t="shared" si="3"/>
        <v>0.20350399929626059</v>
      </c>
      <c r="M28" s="4"/>
    </row>
    <row r="29" spans="1:13" x14ac:dyDescent="0.25">
      <c r="A29" s="17"/>
      <c r="B29" s="18">
        <v>456</v>
      </c>
      <c r="C29" s="19" t="s">
        <v>222</v>
      </c>
      <c r="D29" s="20">
        <v>1.2413409999999996</v>
      </c>
      <c r="E29" s="21">
        <v>1.3087579999999996</v>
      </c>
      <c r="F29" s="21">
        <f t="shared" si="0"/>
        <v>0.19307377973337814</v>
      </c>
      <c r="G29" s="21">
        <v>6.8250209733378142E-2</v>
      </c>
      <c r="H29" s="21">
        <v>6.1718939999999986E-2</v>
      </c>
      <c r="I29" s="21">
        <v>6.3104629999999995E-2</v>
      </c>
      <c r="J29" s="22">
        <f t="shared" si="1"/>
        <v>5.2148838619040468E-2</v>
      </c>
      <c r="K29" s="22">
        <f t="shared" si="2"/>
        <v>9.930724376345984E-2</v>
      </c>
      <c r="L29" s="23">
        <f t="shared" si="3"/>
        <v>0.1475244313565825</v>
      </c>
      <c r="M29" s="4"/>
    </row>
    <row r="30" spans="1:13" x14ac:dyDescent="0.25">
      <c r="A30" s="17"/>
      <c r="B30" s="18">
        <v>457</v>
      </c>
      <c r="C30" s="19" t="s">
        <v>223</v>
      </c>
      <c r="D30" s="20">
        <v>24.987837999999996</v>
      </c>
      <c r="E30" s="21">
        <v>26.845797000000001</v>
      </c>
      <c r="F30" s="21">
        <f t="shared" si="0"/>
        <v>6.6439253030619874</v>
      </c>
      <c r="G30" s="21">
        <v>2.4019558830619872</v>
      </c>
      <c r="H30" s="21">
        <v>2.1419214700000002</v>
      </c>
      <c r="I30" s="21">
        <v>2.10004795</v>
      </c>
      <c r="J30" s="22">
        <f t="shared" si="1"/>
        <v>8.9472325335023098E-2</v>
      </c>
      <c r="K30" s="22">
        <f t="shared" si="2"/>
        <v>0.16925842630270901</v>
      </c>
      <c r="L30" s="23">
        <f t="shared" si="3"/>
        <v>0.24748474791275474</v>
      </c>
      <c r="M30" s="4"/>
    </row>
    <row r="31" spans="1:13" x14ac:dyDescent="0.25">
      <c r="A31" s="17"/>
      <c r="B31" s="18">
        <v>458</v>
      </c>
      <c r="C31" s="19" t="s">
        <v>224</v>
      </c>
      <c r="D31" s="20">
        <v>11.279844000000001</v>
      </c>
      <c r="E31" s="21">
        <v>11.352395000000005</v>
      </c>
      <c r="F31" s="21">
        <f t="shared" si="0"/>
        <v>2.3372015598262181</v>
      </c>
      <c r="G31" s="21">
        <v>0.72048326982621802</v>
      </c>
      <c r="H31" s="21">
        <v>0.82162340999999994</v>
      </c>
      <c r="I31" s="21">
        <v>0.79509488000000017</v>
      </c>
      <c r="J31" s="22">
        <f t="shared" si="1"/>
        <v>6.346531016813789E-2</v>
      </c>
      <c r="K31" s="22">
        <f t="shared" si="2"/>
        <v>0.13583976595478023</v>
      </c>
      <c r="L31" s="23">
        <f t="shared" si="3"/>
        <v>0.20587739942331262</v>
      </c>
      <c r="M31" s="4"/>
    </row>
    <row r="32" spans="1:13" x14ac:dyDescent="0.25">
      <c r="A32" s="17"/>
      <c r="B32" s="18">
        <v>459</v>
      </c>
      <c r="C32" s="19" t="s">
        <v>225</v>
      </c>
      <c r="D32" s="20">
        <v>8.661033999999999</v>
      </c>
      <c r="E32" s="21">
        <v>8.661128999999999</v>
      </c>
      <c r="F32" s="21">
        <f t="shared" si="0"/>
        <v>1.8873692972284184</v>
      </c>
      <c r="G32" s="21">
        <v>0.84382192722841864</v>
      </c>
      <c r="H32" s="21">
        <v>0.57514370999999997</v>
      </c>
      <c r="I32" s="21">
        <v>0.46840365999999994</v>
      </c>
      <c r="J32" s="22">
        <f t="shared" si="1"/>
        <v>9.7426320197796235E-2</v>
      </c>
      <c r="K32" s="22">
        <f t="shared" si="2"/>
        <v>0.1638314863141305</v>
      </c>
      <c r="L32" s="23">
        <f t="shared" si="3"/>
        <v>0.21791261823122812</v>
      </c>
      <c r="M32" s="4"/>
    </row>
    <row r="33" spans="1:13" x14ac:dyDescent="0.25">
      <c r="A33" s="17"/>
      <c r="B33" s="18">
        <v>460</v>
      </c>
      <c r="C33" s="19" t="s">
        <v>226</v>
      </c>
      <c r="D33" s="20">
        <v>4.8934859999999984</v>
      </c>
      <c r="E33" s="21">
        <v>4.893495999999999</v>
      </c>
      <c r="F33" s="21">
        <f t="shared" si="0"/>
        <v>1.0784993781614307</v>
      </c>
      <c r="G33" s="21">
        <v>0.3814412581614306</v>
      </c>
      <c r="H33" s="21">
        <v>0.34918464000000005</v>
      </c>
      <c r="I33" s="21">
        <v>0.34787348000000007</v>
      </c>
      <c r="J33" s="22">
        <f t="shared" si="1"/>
        <v>7.794861958841505E-2</v>
      </c>
      <c r="K33" s="22">
        <f t="shared" si="2"/>
        <v>0.14930550636220624</v>
      </c>
      <c r="L33" s="23">
        <f t="shared" si="3"/>
        <v>0.22039445381408934</v>
      </c>
      <c r="M33" s="4"/>
    </row>
    <row r="34" spans="1:13" x14ac:dyDescent="0.25">
      <c r="A34" s="17"/>
      <c r="B34" s="18">
        <v>461</v>
      </c>
      <c r="C34" s="19" t="s">
        <v>227</v>
      </c>
      <c r="D34" s="20">
        <v>3.6735010000000008</v>
      </c>
      <c r="E34" s="21">
        <v>3.6735010000000008</v>
      </c>
      <c r="F34" s="21">
        <f t="shared" si="0"/>
        <v>0.78565747960913668</v>
      </c>
      <c r="G34" s="21">
        <v>0.25894450960913673</v>
      </c>
      <c r="H34" s="21">
        <v>0.20990878999999998</v>
      </c>
      <c r="I34" s="21">
        <v>0.31680417999999999</v>
      </c>
      <c r="J34" s="22">
        <f t="shared" si="1"/>
        <v>7.0489843233780713E-2</v>
      </c>
      <c r="K34" s="22">
        <f t="shared" si="2"/>
        <v>0.12763118877853485</v>
      </c>
      <c r="L34" s="23">
        <f t="shared" si="3"/>
        <v>0.21387158452090704</v>
      </c>
      <c r="M34" s="4"/>
    </row>
    <row r="35" spans="1:13" x14ac:dyDescent="0.25">
      <c r="A35" s="17"/>
      <c r="B35" s="18">
        <v>462</v>
      </c>
      <c r="C35" s="19" t="s">
        <v>228</v>
      </c>
      <c r="D35" s="20">
        <v>1.5840829999999999</v>
      </c>
      <c r="E35" s="21">
        <v>1.595745</v>
      </c>
      <c r="F35" s="21">
        <f t="shared" si="0"/>
        <v>0.30377873043312598</v>
      </c>
      <c r="G35" s="21">
        <v>3.8665500433125999E-2</v>
      </c>
      <c r="H35" s="21">
        <v>0.14069916999999998</v>
      </c>
      <c r="I35" s="21">
        <v>0.12441406000000001</v>
      </c>
      <c r="J35" s="22">
        <f t="shared" si="1"/>
        <v>2.4230375425350541E-2</v>
      </c>
      <c r="K35" s="22">
        <f t="shared" si="2"/>
        <v>0.11240183765772475</v>
      </c>
      <c r="L35" s="23">
        <f t="shared" si="3"/>
        <v>0.19036796633116568</v>
      </c>
      <c r="M35" s="4"/>
    </row>
    <row r="36" spans="1:13" x14ac:dyDescent="0.25">
      <c r="A36" s="17"/>
      <c r="B36" s="18">
        <v>463</v>
      </c>
      <c r="C36" s="19" t="s">
        <v>229</v>
      </c>
      <c r="D36" s="20">
        <v>16.080361</v>
      </c>
      <c r="E36" s="21">
        <v>16.172495999999999</v>
      </c>
      <c r="F36" s="21">
        <f t="shared" si="0"/>
        <v>3.741232312926817</v>
      </c>
      <c r="G36" s="21">
        <v>1.2460925429268173</v>
      </c>
      <c r="H36" s="21">
        <v>1.1825173200000001</v>
      </c>
      <c r="I36" s="21">
        <v>1.3126224499999999</v>
      </c>
      <c r="J36" s="22">
        <f t="shared" si="1"/>
        <v>7.7050106732245743E-2</v>
      </c>
      <c r="K36" s="22">
        <f t="shared" si="2"/>
        <v>0.15016914290328578</v>
      </c>
      <c r="L36" s="23">
        <f t="shared" si="3"/>
        <v>0.23133301828776567</v>
      </c>
      <c r="M36" s="4"/>
    </row>
    <row r="37" spans="1:13" x14ac:dyDescent="0.25">
      <c r="A37" s="17"/>
      <c r="B37" s="18">
        <v>464</v>
      </c>
      <c r="C37" s="19" t="s">
        <v>230</v>
      </c>
      <c r="D37" s="20">
        <v>17.264603999999995</v>
      </c>
      <c r="E37" s="21">
        <v>17.048971999999988</v>
      </c>
      <c r="F37" s="21">
        <f t="shared" si="0"/>
        <v>4.8556875053373831</v>
      </c>
      <c r="G37" s="21">
        <v>1.6726103553373832</v>
      </c>
      <c r="H37" s="21">
        <v>1.6879720500000004</v>
      </c>
      <c r="I37" s="21">
        <v>1.4951050999999995</v>
      </c>
      <c r="J37" s="22">
        <f t="shared" si="1"/>
        <v>9.8106229239943873E-2</v>
      </c>
      <c r="K37" s="22">
        <f t="shared" si="2"/>
        <v>0.19711349196522734</v>
      </c>
      <c r="L37" s="23">
        <f t="shared" si="3"/>
        <v>0.28480822804667555</v>
      </c>
      <c r="M37" s="4"/>
    </row>
    <row r="38" spans="1:13" ht="15.75" thickBot="1" x14ac:dyDescent="0.3">
      <c r="A38" s="41" t="s">
        <v>232</v>
      </c>
      <c r="B38" s="58"/>
      <c r="C38" s="43"/>
      <c r="D38" s="44">
        <v>5.000000000000001E-2</v>
      </c>
      <c r="E38" s="45">
        <v>6.4500000000000016E-2</v>
      </c>
      <c r="F38" s="45">
        <f t="shared" si="0"/>
        <v>1.0800000000000001E-2</v>
      </c>
      <c r="G38" s="45">
        <v>0</v>
      </c>
      <c r="H38" s="45">
        <v>0</v>
      </c>
      <c r="I38" s="45">
        <v>1.0800000000000001E-2</v>
      </c>
      <c r="J38" s="46">
        <f t="shared" si="1"/>
        <v>0</v>
      </c>
      <c r="K38" s="46">
        <f t="shared" si="2"/>
        <v>0</v>
      </c>
      <c r="L38" s="47">
        <f t="shared" si="3"/>
        <v>0.16744186046511625</v>
      </c>
      <c r="M38" s="4"/>
    </row>
    <row r="39" spans="1:13" x14ac:dyDescent="0.25">
      <c r="D39" s="5"/>
      <c r="E39" s="5"/>
      <c r="F39" s="5"/>
      <c r="G39" s="5"/>
      <c r="H39" s="5"/>
      <c r="I39" s="5"/>
      <c r="J39" s="4"/>
      <c r="K39" s="4"/>
      <c r="L39" s="4"/>
      <c r="M3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topLeftCell="A12" workbookViewId="0">
      <selection activeCell="A3" sqref="A3:P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95</v>
      </c>
      <c r="B1" s="49" t="s">
        <v>59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1506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77.282775000000001</v>
      </c>
      <c r="I6" s="14">
        <v>114.309398</v>
      </c>
      <c r="J6" s="14">
        <v>13.289854649786513</v>
      </c>
      <c r="K6" s="14">
        <v>4.255787669786514</v>
      </c>
      <c r="L6" s="14">
        <v>4.2388775199999991</v>
      </c>
      <c r="M6" s="14">
        <v>4.7951894600000005</v>
      </c>
      <c r="N6" s="15">
        <v>3.7230426756219237E-2</v>
      </c>
      <c r="O6" s="15">
        <v>7.4312920358363829E-2</v>
      </c>
      <c r="P6" s="16">
        <v>0.11626213489276283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SUM(H8:OFFSET(H6,MATCH("PROYECTOS",$A$8:$A$17,0),0))</f>
        <v>20.116283999999997</v>
      </c>
      <c r="I7" s="37">
        <f ca="1">SUM(I8:OFFSET(I6,MATCH("PROYECTOS",$A$8:$A$17,0),0))</f>
        <v>20.837692000000004</v>
      </c>
      <c r="J7" s="37">
        <f ca="1">SUM(J8:OFFSET(J6,MATCH("PROYECTOS",$A$8:$A$17,0),0))</f>
        <v>2.2637889935139359</v>
      </c>
      <c r="K7" s="38">
        <f>SUM(K8:K16)</f>
        <v>0.45301306351393578</v>
      </c>
      <c r="L7" s="38">
        <f t="shared" ref="L7:M7" si="0">SUM(L8:L16)</f>
        <v>0.56153962999999996</v>
      </c>
      <c r="M7" s="38">
        <f t="shared" si="0"/>
        <v>1.2492362999999997</v>
      </c>
      <c r="N7" s="39">
        <f ca="1">IFERROR(K7/I7,0)</f>
        <v>2.1740078676368558E-2</v>
      </c>
      <c r="O7" s="39">
        <f ca="1">IFERROR(SUM(K7,L7)/I7,0)</f>
        <v>4.8688342908318999E-2</v>
      </c>
      <c r="P7" s="40">
        <f ca="1">IFERROR(SUM(K7,L7,M7)/I7,0)</f>
        <v>0.10863914264180194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60</v>
      </c>
      <c r="G8" s="19" t="s">
        <v>309</v>
      </c>
      <c r="H8" s="20">
        <v>3.2520029999999993</v>
      </c>
      <c r="I8" s="21">
        <v>3.2794399999999992</v>
      </c>
      <c r="J8" s="21">
        <f t="shared" ref="J8:J16" si="1">SUM(K8,L8,M8)</f>
        <v>0.56018404309699654</v>
      </c>
      <c r="K8" s="21">
        <v>0.16706323309699656</v>
      </c>
      <c r="L8" s="21">
        <v>0.16605581999999999</v>
      </c>
      <c r="M8" s="21">
        <v>0.22706499000000002</v>
      </c>
      <c r="N8" s="22">
        <f t="shared" ref="N8:N17" si="2">IFERROR(K8/I8,0)</f>
        <v>5.0942610048360877E-2</v>
      </c>
      <c r="O8" s="22">
        <f t="shared" ref="O8:O17" si="3">IFERROR(SUM(K8,L8)/I8,0)</f>
        <v>0.10157802951022021</v>
      </c>
      <c r="P8" s="23">
        <f t="shared" ref="P8:P17" si="4">IFERROR(SUM(K8,L8,M8)/I8,0)</f>
        <v>0.17081698189233427</v>
      </c>
      <c r="Q8" s="70">
        <v>0</v>
      </c>
      <c r="R8" s="21">
        <v>0</v>
      </c>
      <c r="S8" s="23">
        <f>IFERROR(R8/Q8,0)</f>
        <v>0</v>
      </c>
    </row>
    <row r="9" spans="1:19" ht="51" x14ac:dyDescent="0.25">
      <c r="A9" s="17"/>
      <c r="B9" s="19">
        <v>5002875</v>
      </c>
      <c r="C9" s="19" t="s">
        <v>1510</v>
      </c>
      <c r="D9" s="68">
        <v>3000541</v>
      </c>
      <c r="E9" s="19" t="s">
        <v>1507</v>
      </c>
      <c r="F9" s="69">
        <v>227</v>
      </c>
      <c r="G9" s="19" t="s">
        <v>774</v>
      </c>
      <c r="H9" s="20">
        <v>3.0242339999999999</v>
      </c>
      <c r="I9" s="21">
        <v>3.0249099999999998</v>
      </c>
      <c r="J9" s="21">
        <f t="shared" si="1"/>
        <v>0.40439895039367857</v>
      </c>
      <c r="K9" s="21">
        <v>3.9191600393678527E-2</v>
      </c>
      <c r="L9" s="21">
        <v>0.13139529999999999</v>
      </c>
      <c r="M9" s="21">
        <v>0.23381205000000005</v>
      </c>
      <c r="N9" s="22">
        <f t="shared" si="2"/>
        <v>1.2956286432878508E-2</v>
      </c>
      <c r="O9" s="22">
        <f t="shared" si="3"/>
        <v>5.6394041605759684E-2</v>
      </c>
      <c r="P9" s="23">
        <f t="shared" si="4"/>
        <v>0.13368958097717903</v>
      </c>
      <c r="Q9" s="70">
        <v>0</v>
      </c>
      <c r="R9" s="21">
        <v>0</v>
      </c>
      <c r="S9" s="23">
        <f t="shared" ref="S9:S16" si="5">IFERROR(R9/Q9,0)</f>
        <v>0</v>
      </c>
    </row>
    <row r="10" spans="1:19" ht="38.25" x14ac:dyDescent="0.25">
      <c r="A10" s="17"/>
      <c r="B10" s="19">
        <v>5005091</v>
      </c>
      <c r="C10" s="19" t="s">
        <v>1511</v>
      </c>
      <c r="D10" s="68">
        <v>3000001</v>
      </c>
      <c r="E10" s="19" t="s">
        <v>275</v>
      </c>
      <c r="F10" s="69">
        <v>201</v>
      </c>
      <c r="G10" s="19" t="s">
        <v>625</v>
      </c>
      <c r="H10" s="20">
        <v>1.055542</v>
      </c>
      <c r="I10" s="21">
        <v>1.0320420000000001</v>
      </c>
      <c r="J10" s="21">
        <f t="shared" si="1"/>
        <v>0</v>
      </c>
      <c r="K10" s="21">
        <v>0</v>
      </c>
      <c r="L10" s="21">
        <v>0</v>
      </c>
      <c r="M10" s="21">
        <v>0</v>
      </c>
      <c r="N10" s="22">
        <f t="shared" si="2"/>
        <v>0</v>
      </c>
      <c r="O10" s="22">
        <f t="shared" si="3"/>
        <v>0</v>
      </c>
      <c r="P10" s="23">
        <f t="shared" si="4"/>
        <v>0</v>
      </c>
      <c r="Q10" s="70">
        <v>0</v>
      </c>
      <c r="R10" s="21">
        <v>0</v>
      </c>
      <c r="S10" s="23">
        <f t="shared" si="5"/>
        <v>0</v>
      </c>
    </row>
    <row r="11" spans="1:19" ht="51" x14ac:dyDescent="0.25">
      <c r="A11" s="17"/>
      <c r="B11" s="19">
        <v>5005092</v>
      </c>
      <c r="C11" s="19" t="s">
        <v>1512</v>
      </c>
      <c r="D11" s="68">
        <v>3000541</v>
      </c>
      <c r="E11" s="19" t="s">
        <v>1507</v>
      </c>
      <c r="F11" s="69">
        <v>604</v>
      </c>
      <c r="G11" s="19" t="s">
        <v>1518</v>
      </c>
      <c r="H11" s="20">
        <v>1.1430199999999999</v>
      </c>
      <c r="I11" s="21">
        <v>1.1430199999999999</v>
      </c>
      <c r="J11" s="21">
        <f t="shared" si="1"/>
        <v>5.3600000000000002E-3</v>
      </c>
      <c r="K11" s="21">
        <v>0</v>
      </c>
      <c r="L11" s="21">
        <v>0</v>
      </c>
      <c r="M11" s="21">
        <v>5.3600000000000002E-3</v>
      </c>
      <c r="N11" s="22">
        <f t="shared" si="2"/>
        <v>0</v>
      </c>
      <c r="O11" s="22">
        <f t="shared" si="3"/>
        <v>0</v>
      </c>
      <c r="P11" s="23">
        <f t="shared" si="4"/>
        <v>4.6893317702227438E-3</v>
      </c>
      <c r="Q11" s="70">
        <v>0</v>
      </c>
      <c r="R11" s="21">
        <v>0</v>
      </c>
      <c r="S11" s="23">
        <f t="shared" si="5"/>
        <v>0</v>
      </c>
    </row>
    <row r="12" spans="1:19" ht="51" x14ac:dyDescent="0.25">
      <c r="A12" s="17"/>
      <c r="B12" s="19">
        <v>5005093</v>
      </c>
      <c r="C12" s="19" t="s">
        <v>1513</v>
      </c>
      <c r="D12" s="68">
        <v>3000541</v>
      </c>
      <c r="E12" s="19" t="s">
        <v>1507</v>
      </c>
      <c r="F12" s="69">
        <v>24</v>
      </c>
      <c r="G12" s="19" t="s">
        <v>1498</v>
      </c>
      <c r="H12" s="20">
        <v>4.8251590000000011</v>
      </c>
      <c r="I12" s="21">
        <v>4.834454</v>
      </c>
      <c r="J12" s="21">
        <f t="shared" si="1"/>
        <v>0.78089863037551299</v>
      </c>
      <c r="K12" s="21">
        <v>0.18108623037551297</v>
      </c>
      <c r="L12" s="21">
        <v>0.13382369</v>
      </c>
      <c r="M12" s="21">
        <v>0.46598870999999997</v>
      </c>
      <c r="N12" s="22">
        <f t="shared" si="2"/>
        <v>3.7457431671810919E-2</v>
      </c>
      <c r="O12" s="22">
        <f t="shared" si="3"/>
        <v>6.5138673441822587E-2</v>
      </c>
      <c r="P12" s="23">
        <f t="shared" si="4"/>
        <v>0.16152778170513424</v>
      </c>
      <c r="Q12" s="70">
        <v>0</v>
      </c>
      <c r="R12" s="21">
        <v>0</v>
      </c>
      <c r="S12" s="23">
        <f t="shared" si="5"/>
        <v>0</v>
      </c>
    </row>
    <row r="13" spans="1:19" ht="51" x14ac:dyDescent="0.25">
      <c r="A13" s="17"/>
      <c r="B13" s="19">
        <v>5005094</v>
      </c>
      <c r="C13" s="19" t="s">
        <v>1514</v>
      </c>
      <c r="D13" s="68">
        <v>3000542</v>
      </c>
      <c r="E13" s="19" t="s">
        <v>1508</v>
      </c>
      <c r="F13" s="69">
        <v>201</v>
      </c>
      <c r="G13" s="19" t="s">
        <v>625</v>
      </c>
      <c r="H13" s="20">
        <v>4.8042899999999982</v>
      </c>
      <c r="I13" s="21">
        <v>4.8042899999999982</v>
      </c>
      <c r="J13" s="21">
        <f t="shared" si="1"/>
        <v>0.36063995004415961</v>
      </c>
      <c r="K13" s="21">
        <v>5.5366000044159591E-2</v>
      </c>
      <c r="L13" s="21">
        <v>0.10885495000000001</v>
      </c>
      <c r="M13" s="21">
        <v>0.19641900000000001</v>
      </c>
      <c r="N13" s="22">
        <f t="shared" si="2"/>
        <v>1.1524283514142487E-2</v>
      </c>
      <c r="O13" s="22">
        <f t="shared" si="3"/>
        <v>3.4182147631421016E-2</v>
      </c>
      <c r="P13" s="23">
        <f t="shared" si="4"/>
        <v>7.5066232480587095E-2</v>
      </c>
      <c r="Q13" s="70">
        <v>1</v>
      </c>
      <c r="R13" s="21">
        <v>0</v>
      </c>
      <c r="S13" s="23">
        <f t="shared" si="5"/>
        <v>0</v>
      </c>
    </row>
    <row r="14" spans="1:19" ht="38.25" x14ac:dyDescent="0.25">
      <c r="A14" s="17"/>
      <c r="B14" s="19">
        <v>5005095</v>
      </c>
      <c r="C14" s="19" t="s">
        <v>1515</v>
      </c>
      <c r="D14" s="68">
        <v>3000542</v>
      </c>
      <c r="E14" s="19" t="s">
        <v>1508</v>
      </c>
      <c r="F14" s="69">
        <v>174</v>
      </c>
      <c r="G14" s="19" t="s">
        <v>1519</v>
      </c>
      <c r="H14" s="20">
        <v>0.45328000000000002</v>
      </c>
      <c r="I14" s="21">
        <v>0.47678000000000004</v>
      </c>
      <c r="J14" s="21">
        <f t="shared" si="1"/>
        <v>2.86E-2</v>
      </c>
      <c r="K14" s="21">
        <v>0</v>
      </c>
      <c r="L14" s="21">
        <v>0</v>
      </c>
      <c r="M14" s="21">
        <v>2.86E-2</v>
      </c>
      <c r="N14" s="22">
        <f t="shared" si="2"/>
        <v>0</v>
      </c>
      <c r="O14" s="22">
        <f t="shared" si="3"/>
        <v>0</v>
      </c>
      <c r="P14" s="23">
        <f t="shared" si="4"/>
        <v>5.9985737656780905E-2</v>
      </c>
      <c r="Q14" s="70">
        <v>0</v>
      </c>
      <c r="R14" s="21">
        <v>0</v>
      </c>
      <c r="S14" s="23">
        <f t="shared" si="5"/>
        <v>0</v>
      </c>
    </row>
    <row r="15" spans="1:19" ht="38.25" x14ac:dyDescent="0.25">
      <c r="A15" s="17"/>
      <c r="B15" s="19">
        <v>5005096</v>
      </c>
      <c r="C15" s="19" t="s">
        <v>1516</v>
      </c>
      <c r="D15" s="68">
        <v>3000543</v>
      </c>
      <c r="E15" s="19" t="s">
        <v>1509</v>
      </c>
      <c r="F15" s="69">
        <v>88</v>
      </c>
      <c r="G15" s="19" t="s">
        <v>755</v>
      </c>
      <c r="H15" s="20">
        <v>1.2887560000000005</v>
      </c>
      <c r="I15" s="21">
        <v>1.572756</v>
      </c>
      <c r="J15" s="21">
        <f t="shared" si="1"/>
        <v>0.12000554960358814</v>
      </c>
      <c r="K15" s="21">
        <v>1.0305999603588134E-2</v>
      </c>
      <c r="L15" s="21">
        <v>1.7708000000000002E-2</v>
      </c>
      <c r="M15" s="21">
        <v>9.1991550000000005E-2</v>
      </c>
      <c r="N15" s="22">
        <f t="shared" si="2"/>
        <v>6.5528280315497976E-3</v>
      </c>
      <c r="O15" s="22">
        <f t="shared" si="3"/>
        <v>1.7812044337194157E-2</v>
      </c>
      <c r="P15" s="23">
        <f t="shared" si="4"/>
        <v>7.6302712946946724E-2</v>
      </c>
      <c r="Q15" s="70">
        <v>0</v>
      </c>
      <c r="R15" s="21">
        <v>0</v>
      </c>
      <c r="S15" s="23">
        <f t="shared" si="5"/>
        <v>0</v>
      </c>
    </row>
    <row r="16" spans="1:19" ht="63.75" x14ac:dyDescent="0.25">
      <c r="A16" s="17"/>
      <c r="B16" s="19">
        <v>5005097</v>
      </c>
      <c r="C16" s="19" t="s">
        <v>1517</v>
      </c>
      <c r="D16" s="68">
        <v>3000543</v>
      </c>
      <c r="E16" s="19" t="s">
        <v>1509</v>
      </c>
      <c r="F16" s="69">
        <v>201</v>
      </c>
      <c r="G16" s="19" t="s">
        <v>625</v>
      </c>
      <c r="H16" s="20">
        <v>0.27</v>
      </c>
      <c r="I16" s="21">
        <v>0.67000000000000015</v>
      </c>
      <c r="J16" s="21">
        <f t="shared" si="1"/>
        <v>3.7018699999999999E-3</v>
      </c>
      <c r="K16" s="21">
        <v>0</v>
      </c>
      <c r="L16" s="21">
        <v>3.7018699999999999E-3</v>
      </c>
      <c r="M16" s="21">
        <v>0</v>
      </c>
      <c r="N16" s="22">
        <f t="shared" si="2"/>
        <v>0</v>
      </c>
      <c r="O16" s="22">
        <f t="shared" si="3"/>
        <v>5.5251791044776104E-3</v>
      </c>
      <c r="P16" s="23">
        <f t="shared" si="4"/>
        <v>5.5251791044776104E-3</v>
      </c>
      <c r="Q16" s="70">
        <v>0</v>
      </c>
      <c r="R16" s="21">
        <v>0</v>
      </c>
      <c r="S16" s="23">
        <f t="shared" si="5"/>
        <v>0</v>
      </c>
    </row>
    <row r="17" spans="1:19" ht="15.75" thickBot="1" x14ac:dyDescent="0.3">
      <c r="A17" s="41" t="s">
        <v>293</v>
      </c>
      <c r="B17" s="43"/>
      <c r="C17" s="43"/>
      <c r="D17" s="65"/>
      <c r="E17" s="43"/>
      <c r="F17" s="66"/>
      <c r="G17" s="43"/>
      <c r="H17" s="44">
        <f ca="1">OFFSET(H17,-MATCH("PROYECTOS",$A$8:$A$17,0)-1,0)-(OFFSET(H17,-MATCH("PROYECTOS",$A$8:$A$17,0),0))</f>
        <v>57.166491000000008</v>
      </c>
      <c r="I17" s="44">
        <f t="shared" ref="I17:J17" ca="1" si="6">OFFSET(I17,-MATCH("PROYECTOS",$A$8:$A$17,0)-1,0)-(OFFSET(I17,-MATCH("PROYECTOS",$A$8:$A$17,0),0))</f>
        <v>93.471705999999998</v>
      </c>
      <c r="J17" s="44">
        <f t="shared" ca="1" si="6"/>
        <v>11.026065656272577</v>
      </c>
      <c r="K17" s="45">
        <f>K6-K7</f>
        <v>3.8027746062725782</v>
      </c>
      <c r="L17" s="45">
        <f t="shared" ref="L17:M17" si="7">L6-L7</f>
        <v>3.6773378899999991</v>
      </c>
      <c r="M17" s="45">
        <f t="shared" si="7"/>
        <v>3.5459531600000007</v>
      </c>
      <c r="N17" s="46">
        <f t="shared" ca="1" si="2"/>
        <v>4.0683697441796757E-2</v>
      </c>
      <c r="O17" s="46">
        <f t="shared" ca="1" si="3"/>
        <v>8.0025419630969152E-2</v>
      </c>
      <c r="P17" s="47">
        <f t="shared" ca="1" si="4"/>
        <v>0.11796153219106302</v>
      </c>
      <c r="Q17" s="67"/>
      <c r="R17" s="45"/>
      <c r="S17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workbookViewId="0">
      <selection activeCell="A10" sqref="A10:L10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96</v>
      </c>
      <c r="B1" s="50" t="s">
        <v>60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1522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4.5754660000000005</v>
      </c>
      <c r="E6" s="14">
        <v>6.8195299999999994</v>
      </c>
      <c r="F6" s="14">
        <v>0.55818922176149688</v>
      </c>
      <c r="G6" s="14">
        <v>0.13242388176149689</v>
      </c>
      <c r="H6" s="14">
        <v>0.17737499000000001</v>
      </c>
      <c r="I6" s="14">
        <v>0.24839034999999998</v>
      </c>
      <c r="J6" s="15">
        <v>1.9418329673965347E-2</v>
      </c>
      <c r="K6" s="15">
        <v>4.5428185191867608E-2</v>
      </c>
      <c r="L6" s="16">
        <v>8.1851567741691431E-2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3.7605469999999999</v>
      </c>
      <c r="E7" s="38">
        <f ca="1">SUM(E8:OFFSET(E6,MATCH("GOBIERNOS REGIONALES",$A$8:$A$50,0),0))</f>
        <v>4.964823</v>
      </c>
      <c r="F7" s="38">
        <f ca="1">SUM(F8:OFFSET(F6,MATCH("GOBIERNOS REGIONALES",$A$8:$A$50,0),0))</f>
        <v>0.45835432176149682</v>
      </c>
      <c r="G7" s="38">
        <f ca="1">SUM(G8:OFFSET(G6,MATCH("GOBIERNOS REGIONALES",$A$8:$A$50,0),0))</f>
        <v>0.13242388176149689</v>
      </c>
      <c r="H7" s="38">
        <f ca="1">SUM(H8:OFFSET(H6,MATCH("GOBIERNOS REGIONALES",$A$8:$A$50,0),0))</f>
        <v>0.14956898999999999</v>
      </c>
      <c r="I7" s="38">
        <f ca="1">SUM(I8:OFFSET(I6,MATCH("GOBIERNOS REGIONALES",$A$8:$A$50,0),0))</f>
        <v>0.17636144999999998</v>
      </c>
      <c r="J7" s="39">
        <f ca="1">IFERROR(G7/E7,0)</f>
        <v>2.6672427549078163E-2</v>
      </c>
      <c r="K7" s="39">
        <f ca="1">IFERROR(SUM(G7,H7)/E7,0)</f>
        <v>5.6798172213087333E-2</v>
      </c>
      <c r="L7" s="40">
        <f ca="1">IFERROR(SUM(G7,H7,I7)/E7,0)</f>
        <v>9.2320375119414502E-2</v>
      </c>
      <c r="M7" s="4"/>
    </row>
    <row r="8" spans="1:13" x14ac:dyDescent="0.25">
      <c r="A8" s="17"/>
      <c r="B8" s="18">
        <v>5</v>
      </c>
      <c r="C8" s="19" t="s">
        <v>104</v>
      </c>
      <c r="D8" s="20">
        <v>2.4393009999999999</v>
      </c>
      <c r="E8" s="21">
        <v>2.4393010000000004</v>
      </c>
      <c r="F8" s="21">
        <f t="shared" ref="F8:F12" si="0">SUM(G8,H8,I8)</f>
        <v>0.34292901181668672</v>
      </c>
      <c r="G8" s="21">
        <v>9.6437061816686764E-2</v>
      </c>
      <c r="H8" s="21">
        <v>0.10973045999999999</v>
      </c>
      <c r="I8" s="21">
        <v>0.13676148999999999</v>
      </c>
      <c r="J8" s="22">
        <f t="shared" ref="J8:J12" si="1">IFERROR(G8/E8,0)</f>
        <v>3.9534711713186177E-2</v>
      </c>
      <c r="K8" s="22">
        <f t="shared" ref="K8:K12" si="2">IFERROR(SUM(G8,H8)/E8,0)</f>
        <v>8.4519098633865489E-2</v>
      </c>
      <c r="L8" s="23">
        <f t="shared" ref="L8:L12" si="3">IFERROR(SUM(G8,H8,I8)/E8,0)</f>
        <v>0.14058495110553665</v>
      </c>
      <c r="M8" s="4"/>
    </row>
    <row r="9" spans="1:13" ht="25.5" x14ac:dyDescent="0.25">
      <c r="A9" s="17"/>
      <c r="B9" s="18">
        <v>51</v>
      </c>
      <c r="C9" s="19" t="s">
        <v>129</v>
      </c>
      <c r="D9" s="20">
        <v>2.1000000000000001E-2</v>
      </c>
      <c r="E9" s="21">
        <v>2.1000000000000001E-2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</row>
    <row r="10" spans="1:13" ht="25.5" x14ac:dyDescent="0.25">
      <c r="A10" s="17"/>
      <c r="B10" s="18">
        <v>331</v>
      </c>
      <c r="C10" s="19" t="s">
        <v>159</v>
      </c>
      <c r="D10" s="20">
        <v>1.300246</v>
      </c>
      <c r="E10" s="21">
        <v>2.5045219999999997</v>
      </c>
      <c r="F10" s="21">
        <f t="shared" si="0"/>
        <v>0.11542530994481012</v>
      </c>
      <c r="G10" s="21">
        <v>3.5986819944810122E-2</v>
      </c>
      <c r="H10" s="21">
        <v>3.9838529999999997E-2</v>
      </c>
      <c r="I10" s="21">
        <v>3.9599960000000003E-2</v>
      </c>
      <c r="J10" s="22">
        <f t="shared" si="1"/>
        <v>1.4368737804982398E-2</v>
      </c>
      <c r="K10" s="22">
        <f t="shared" si="2"/>
        <v>3.0275377874424792E-2</v>
      </c>
      <c r="L10" s="23">
        <f t="shared" si="3"/>
        <v>4.6086762242380036E-2</v>
      </c>
      <c r="M10" s="4"/>
    </row>
    <row r="11" spans="1:13" x14ac:dyDescent="0.25">
      <c r="A11" s="34" t="s">
        <v>205</v>
      </c>
      <c r="B11" s="57"/>
      <c r="C11" s="36"/>
      <c r="D11" s="37">
        <f ca="1">SUM(D12:OFFSET(D10,(MATCH("GOBIERNOS LOCALES",$A$8:$A$50,0)-MATCH("GOBIERNOS REGIONALES",$A$8:$A$50,0)),0))</f>
        <v>0</v>
      </c>
      <c r="E11" s="38">
        <f ca="1">SUM(E12:OFFSET(E10,(MATCH("GOBIERNOS LOCALES",$A$8:$A$50,0)-MATCH("GOBIERNOS REGIONALES",$A$8:$A$50,0)),0))</f>
        <v>0</v>
      </c>
      <c r="F11" s="38">
        <f ca="1">SUM(F12:OFFSET(F10,(MATCH("GOBIERNOS LOCALES",$A$8:$A$50,0)-MATCH("GOBIERNOS REGIONALES",$A$8:$A$50,0)),0))</f>
        <v>0</v>
      </c>
      <c r="G11" s="38">
        <f ca="1">SUM(G12:OFFSET(G10,(MATCH("GOBIERNOS LOCALES",$A$8:$A$50,0)-MATCH("GOBIERNOS REGIONALES",$A$8:$A$50,0)),0))</f>
        <v>0</v>
      </c>
      <c r="H11" s="38">
        <f ca="1">SUM(H12:OFFSET(H10,(MATCH("GOBIERNOS LOCALES",$A$8:$A$50,0)-MATCH("GOBIERNOS REGIONALES",$A$8:$A$50,0)),0))</f>
        <v>0</v>
      </c>
      <c r="I11" s="38">
        <f ca="1">SUM(I12:OFFSET(I10,(MATCH("GOBIERNOS LOCALES",$A$8:$A$50,0)-MATCH("GOBIERNOS REGIONALES",$A$8:$A$50,0)),0))</f>
        <v>0</v>
      </c>
      <c r="J11" s="39">
        <f ca="1">IFERROR(G11/E11,0)</f>
        <v>0</v>
      </c>
      <c r="K11" s="39">
        <f ca="1">IFERROR(SUM(G11,H11)/E11,0)</f>
        <v>0</v>
      </c>
      <c r="L11" s="40">
        <f ca="1">IFERROR(SUM(G11,H11,I11)/E11,0)</f>
        <v>0</v>
      </c>
      <c r="M11" s="4"/>
    </row>
    <row r="12" spans="1:13" ht="15.75" thickBot="1" x14ac:dyDescent="0.3">
      <c r="A12" s="41" t="s">
        <v>232</v>
      </c>
      <c r="B12" s="58"/>
      <c r="C12" s="43"/>
      <c r="D12" s="44">
        <v>0.81491900000000006</v>
      </c>
      <c r="E12" s="45">
        <v>1.8547070000000001</v>
      </c>
      <c r="F12" s="45">
        <f t="shared" si="0"/>
        <v>9.9834900000000004E-2</v>
      </c>
      <c r="G12" s="45">
        <v>0</v>
      </c>
      <c r="H12" s="45">
        <v>2.7806000000000001E-2</v>
      </c>
      <c r="I12" s="45">
        <v>7.2028900000000007E-2</v>
      </c>
      <c r="J12" s="46">
        <f t="shared" si="1"/>
        <v>0</v>
      </c>
      <c r="K12" s="46">
        <f t="shared" si="2"/>
        <v>1.4992125440837825E-2</v>
      </c>
      <c r="L12" s="47">
        <f t="shared" si="3"/>
        <v>5.3827855289272107E-2</v>
      </c>
      <c r="M12" s="4"/>
    </row>
    <row r="13" spans="1:13" x14ac:dyDescent="0.25">
      <c r="D13" s="5"/>
      <c r="E13" s="5"/>
      <c r="F13" s="5"/>
      <c r="G13" s="5"/>
      <c r="H13" s="5"/>
      <c r="I13" s="5"/>
      <c r="J13" s="4"/>
      <c r="K13" s="4"/>
      <c r="L13" s="4"/>
      <c r="M13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96</v>
      </c>
      <c r="B1" s="51" t="s">
        <v>60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1523</v>
      </c>
      <c r="N2" s="72" t="s">
        <v>1544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4.5754660000000005</v>
      </c>
      <c r="E6" s="14">
        <f ca="1">SUM(E7:OFFSET(E7,50,0))</f>
        <v>6.8195299999999994</v>
      </c>
      <c r="F6" s="14">
        <f ca="1">SUM(F7:OFFSET(F7,50,0))</f>
        <v>0.55818922176149688</v>
      </c>
      <c r="G6" s="14">
        <f ca="1">SUM(G7:OFFSET(G7,50,0))</f>
        <v>0.13242388176149689</v>
      </c>
      <c r="H6" s="14">
        <f ca="1">SUM(H7:OFFSET(H7,50,0))</f>
        <v>0.17737499000000001</v>
      </c>
      <c r="I6" s="14">
        <f ca="1">SUM(I7:OFFSET(I7,50,0))</f>
        <v>0.24839034999999998</v>
      </c>
      <c r="J6" s="15">
        <f ca="1">IFERROR(G6/E6,0)</f>
        <v>1.9418329673965347E-2</v>
      </c>
      <c r="K6" s="15">
        <f ca="1">IFERROR(SUM(G6,H6)/E6,0)</f>
        <v>4.5428185191867608E-2</v>
      </c>
      <c r="L6" s="16">
        <f ca="1">IFERROR(SUM(G6,H6,I6)/E6,0)</f>
        <v>8.1851567741691431E-2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6</v>
      </c>
      <c r="C7" s="19" t="s">
        <v>254</v>
      </c>
      <c r="D7" s="20">
        <v>0.51491900000000002</v>
      </c>
      <c r="E7" s="21">
        <v>0.51491900000000002</v>
      </c>
      <c r="F7" s="21">
        <f t="shared" ref="F7:F11" si="0">SUM(G7,H7,I7)</f>
        <v>0</v>
      </c>
      <c r="G7" s="21">
        <v>0</v>
      </c>
      <c r="H7" s="21">
        <v>0</v>
      </c>
      <c r="I7" s="21">
        <v>0</v>
      </c>
      <c r="J7" s="22">
        <f t="shared" ref="J7:J11" si="1">IFERROR(G7/E7,0)</f>
        <v>0</v>
      </c>
      <c r="K7" s="22">
        <f t="shared" ref="K7:K11" si="2">IFERROR(SUM(G7,H7)/E7,0)</f>
        <v>0</v>
      </c>
      <c r="L7" s="23">
        <f t="shared" ref="L7:L11" si="3">IFERROR(SUM(G7,H7,I7)/E7,0)</f>
        <v>0</v>
      </c>
      <c r="M7" s="4"/>
      <c r="N7" t="s">
        <v>270</v>
      </c>
      <c r="O7" s="5">
        <v>1.5E-3</v>
      </c>
      <c r="P7" s="71">
        <v>0.83333333333333337</v>
      </c>
    </row>
    <row r="8" spans="1:16" x14ac:dyDescent="0.25">
      <c r="A8" s="17"/>
      <c r="B8" s="55">
        <v>11</v>
      </c>
      <c r="C8" s="19" t="s">
        <v>259</v>
      </c>
      <c r="D8" s="20">
        <v>0</v>
      </c>
      <c r="E8" s="21">
        <v>1.0379879999999999</v>
      </c>
      <c r="F8" s="21">
        <f t="shared" si="0"/>
        <v>9.8334900000000003E-2</v>
      </c>
      <c r="G8" s="21">
        <v>0</v>
      </c>
      <c r="H8" s="21">
        <v>2.7806000000000001E-2</v>
      </c>
      <c r="I8" s="21">
        <v>7.0528900000000005E-2</v>
      </c>
      <c r="J8" s="22">
        <f t="shared" si="1"/>
        <v>0</v>
      </c>
      <c r="K8" s="22">
        <f t="shared" si="2"/>
        <v>2.678836364196889E-2</v>
      </c>
      <c r="L8" s="23">
        <f t="shared" si="3"/>
        <v>9.4736066312905362E-2</v>
      </c>
      <c r="M8" s="4"/>
      <c r="N8" t="s">
        <v>259</v>
      </c>
      <c r="O8" s="5">
        <v>9.8334900000000003E-2</v>
      </c>
      <c r="P8" s="71">
        <v>9.4736066312905362E-2</v>
      </c>
    </row>
    <row r="9" spans="1:16" x14ac:dyDescent="0.25">
      <c r="A9" s="17"/>
      <c r="B9" s="55">
        <v>12</v>
      </c>
      <c r="C9" s="19" t="s">
        <v>260</v>
      </c>
      <c r="D9" s="20">
        <v>0.30000000000000004</v>
      </c>
      <c r="E9" s="21">
        <v>0.30000000000000004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  <c r="N9" t="s">
        <v>263</v>
      </c>
      <c r="O9" s="5">
        <v>0.45835432176149687</v>
      </c>
      <c r="P9" s="71">
        <v>9.2320375119414516E-2</v>
      </c>
    </row>
    <row r="10" spans="1:16" x14ac:dyDescent="0.25">
      <c r="A10" s="17"/>
      <c r="B10" s="55">
        <v>15</v>
      </c>
      <c r="C10" s="19" t="s">
        <v>263</v>
      </c>
      <c r="D10" s="20">
        <v>3.7605470000000003</v>
      </c>
      <c r="E10" s="21">
        <v>4.9648229999999991</v>
      </c>
      <c r="F10" s="21">
        <f t="shared" si="0"/>
        <v>0.45835432176149687</v>
      </c>
      <c r="G10" s="21">
        <v>0.13242388176149689</v>
      </c>
      <c r="H10" s="21">
        <v>0.14956899000000001</v>
      </c>
      <c r="I10" s="21">
        <v>0.17636144999999998</v>
      </c>
      <c r="J10" s="22">
        <f t="shared" si="1"/>
        <v>2.6672427549078167E-2</v>
      </c>
      <c r="K10" s="22">
        <f t="shared" si="2"/>
        <v>5.6798172213087347E-2</v>
      </c>
      <c r="L10" s="23">
        <f t="shared" si="3"/>
        <v>9.2320375119414516E-2</v>
      </c>
      <c r="M10" s="4"/>
      <c r="N10" t="s">
        <v>254</v>
      </c>
      <c r="O10" s="5">
        <v>0</v>
      </c>
      <c r="P10" s="71">
        <v>0</v>
      </c>
    </row>
    <row r="11" spans="1:16" ht="15.75" thickBot="1" x14ac:dyDescent="0.3">
      <c r="A11" s="24"/>
      <c r="B11" s="56">
        <v>22</v>
      </c>
      <c r="C11" s="26" t="s">
        <v>270</v>
      </c>
      <c r="D11" s="27">
        <v>0</v>
      </c>
      <c r="E11" s="28">
        <v>1.8E-3</v>
      </c>
      <c r="F11" s="28">
        <f t="shared" si="0"/>
        <v>1.5E-3</v>
      </c>
      <c r="G11" s="28">
        <v>0</v>
      </c>
      <c r="H11" s="28">
        <v>0</v>
      </c>
      <c r="I11" s="28">
        <v>1.5E-3</v>
      </c>
      <c r="J11" s="29">
        <f t="shared" si="1"/>
        <v>0</v>
      </c>
      <c r="K11" s="29">
        <f t="shared" si="2"/>
        <v>0</v>
      </c>
      <c r="L11" s="30">
        <f t="shared" si="3"/>
        <v>0.83333333333333337</v>
      </c>
      <c r="M11" s="4"/>
      <c r="N11" t="s">
        <v>260</v>
      </c>
      <c r="O11" s="5">
        <v>0</v>
      </c>
      <c r="P11" s="71">
        <v>0</v>
      </c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"/>
  <sheetViews>
    <sheetView topLeftCell="A10" workbookViewId="0">
      <selection activeCell="J30" sqref="J3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11.7109375" customWidth="1"/>
  </cols>
  <sheetData>
    <row r="1" spans="1:13" ht="15.75" x14ac:dyDescent="0.25">
      <c r="A1" s="50">
        <v>96</v>
      </c>
      <c r="B1" s="49" t="s">
        <v>60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1524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4.5754660000000005</v>
      </c>
      <c r="E6" s="14">
        <v>6.8195299999999994</v>
      </c>
      <c r="F6" s="14">
        <v>0.55818922176149688</v>
      </c>
      <c r="G6" s="14">
        <v>0.13242388176149689</v>
      </c>
      <c r="H6" s="14">
        <v>0.17737499000000001</v>
      </c>
      <c r="I6" s="14">
        <v>0.24839034999999998</v>
      </c>
      <c r="J6" s="15">
        <v>1.9418329673965347E-2</v>
      </c>
      <c r="K6" s="15">
        <v>4.5428185191867608E-2</v>
      </c>
      <c r="L6" s="16">
        <v>8.1851567741691431E-2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3.2055469999999997</v>
      </c>
      <c r="E7" s="38">
        <f ca="1">SUM(E8:OFFSET(E6,MATCH("PROYECTOS",$A$8:$A$50,0),0))</f>
        <v>3.316554</v>
      </c>
      <c r="F7" s="38">
        <f ca="1">SUM(F8:OFFSET(F6,MATCH("PROYECTOS",$A$8:$A$50,0),0))</f>
        <v>0.42049432197339143</v>
      </c>
      <c r="G7" s="38">
        <f ca="1">SUM(G8:OFFSET(G6,MATCH("PROYECTOS",$A$8:$A$50,0),0))</f>
        <v>0.1214438819733914</v>
      </c>
      <c r="H7" s="38">
        <f ca="1">SUM(H8:OFFSET(H6,MATCH("PROYECTOS",$A$8:$A$50,0),0))</f>
        <v>0.13458898999999999</v>
      </c>
      <c r="I7" s="38">
        <f ca="1">SUM(I8:OFFSET(I6,MATCH("PROYECTOS",$A$8:$A$50,0),0))</f>
        <v>0.16446144999999998</v>
      </c>
      <c r="J7" s="39">
        <f ca="1">IFERROR(G7/E7,0)</f>
        <v>3.6617489711728318E-2</v>
      </c>
      <c r="K7" s="39">
        <f ca="1">IFERROR(SUM(G7,H7)/E7,0)</f>
        <v>7.7198463216154908E-2</v>
      </c>
      <c r="L7" s="40">
        <f ca="1">IFERROR(SUM(G7,H7,I7)/E7,0)</f>
        <v>0.12678651454895395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0.98338199999999998</v>
      </c>
      <c r="E8" s="21">
        <v>0.98518200000000011</v>
      </c>
      <c r="F8" s="21">
        <f t="shared" ref="F8:F13" si="0">SUM(G8,H8,I8)</f>
        <v>0.18596546169306771</v>
      </c>
      <c r="G8" s="21">
        <v>5.19438516930677E-2</v>
      </c>
      <c r="H8" s="21">
        <v>5.5648299999999998E-2</v>
      </c>
      <c r="I8" s="21">
        <v>7.8373310000000002E-2</v>
      </c>
      <c r="J8" s="22">
        <f t="shared" ref="J8:J14" si="1">IFERROR(G8/E8,0)</f>
        <v>5.272513270955792E-2</v>
      </c>
      <c r="K8" s="22">
        <f t="shared" ref="K8:K14" si="2">IFERROR(SUM(G8,H8)/E8,0)</f>
        <v>0.10921043187255521</v>
      </c>
      <c r="L8" s="23">
        <f t="shared" ref="L8:L14" si="3">IFERROR(SUM(G8,H8,I8)/E8,0)</f>
        <v>0.18876254508615434</v>
      </c>
      <c r="M8" s="4"/>
    </row>
    <row r="9" spans="1:13" ht="25.5" x14ac:dyDescent="0.25">
      <c r="A9" s="17"/>
      <c r="B9" s="19">
        <v>3000503</v>
      </c>
      <c r="C9" s="19" t="s">
        <v>1526</v>
      </c>
      <c r="D9" s="20">
        <v>0.45000000000000007</v>
      </c>
      <c r="E9" s="21">
        <v>0.45000000000000007</v>
      </c>
      <c r="F9" s="21">
        <f t="shared" si="0"/>
        <v>5.7032220062571456E-2</v>
      </c>
      <c r="G9" s="21">
        <v>1.7811850062571466E-2</v>
      </c>
      <c r="H9" s="21">
        <v>1.7810599999999999E-2</v>
      </c>
      <c r="I9" s="21">
        <v>2.1409769999999995E-2</v>
      </c>
      <c r="J9" s="22">
        <f t="shared" si="1"/>
        <v>3.9581889027936586E-2</v>
      </c>
      <c r="K9" s="22">
        <f t="shared" si="2"/>
        <v>7.9161000139047685E-2</v>
      </c>
      <c r="L9" s="23">
        <f t="shared" si="3"/>
        <v>0.12673826680571432</v>
      </c>
      <c r="M9" s="4"/>
    </row>
    <row r="10" spans="1:13" ht="38.25" x14ac:dyDescent="0.25">
      <c r="A10" s="17"/>
      <c r="B10" s="19">
        <v>3000504</v>
      </c>
      <c r="C10" s="19" t="s">
        <v>1527</v>
      </c>
      <c r="D10" s="20">
        <v>0.97591899999999998</v>
      </c>
      <c r="E10" s="21">
        <v>0.97591900000000009</v>
      </c>
      <c r="F10" s="21">
        <f t="shared" si="0"/>
        <v>0.1014313300610476</v>
      </c>
      <c r="G10" s="21">
        <v>2.6681360061047599E-2</v>
      </c>
      <c r="H10" s="21">
        <v>3.6271560000000001E-2</v>
      </c>
      <c r="I10" s="21">
        <v>3.8478409999999998E-2</v>
      </c>
      <c r="J10" s="22">
        <f t="shared" si="1"/>
        <v>2.7339728052274418E-2</v>
      </c>
      <c r="K10" s="22">
        <f t="shared" si="2"/>
        <v>6.4506296179342337E-2</v>
      </c>
      <c r="L10" s="23">
        <f t="shared" si="3"/>
        <v>0.10393416877942492</v>
      </c>
      <c r="M10" s="4"/>
    </row>
    <row r="11" spans="1:13" ht="25.5" x14ac:dyDescent="0.25">
      <c r="A11" s="17"/>
      <c r="B11" s="19">
        <v>3000505</v>
      </c>
      <c r="C11" s="19" t="s">
        <v>1528</v>
      </c>
      <c r="D11" s="20">
        <v>2.1000000000000001E-2</v>
      </c>
      <c r="E11" s="21">
        <v>2.1000000000000001E-2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</row>
    <row r="12" spans="1:13" ht="38.25" x14ac:dyDescent="0.25">
      <c r="A12" s="17"/>
      <c r="B12" s="19">
        <v>3000692</v>
      </c>
      <c r="C12" s="19" t="s">
        <v>1529</v>
      </c>
      <c r="D12" s="20">
        <v>0.74524599999999996</v>
      </c>
      <c r="E12" s="21">
        <v>0.85445299999999991</v>
      </c>
      <c r="F12" s="21">
        <f t="shared" si="0"/>
        <v>7.6065310156704646E-2</v>
      </c>
      <c r="G12" s="21">
        <v>2.5006820156704634E-2</v>
      </c>
      <c r="H12" s="21">
        <v>2.485853E-2</v>
      </c>
      <c r="I12" s="21">
        <v>2.6199960000000001E-2</v>
      </c>
      <c r="J12" s="22">
        <f t="shared" si="1"/>
        <v>2.9266466565983897E-2</v>
      </c>
      <c r="K12" s="22">
        <f t="shared" si="2"/>
        <v>5.8359383320913664E-2</v>
      </c>
      <c r="L12" s="23">
        <f t="shared" si="3"/>
        <v>8.9022228439369577E-2</v>
      </c>
      <c r="M12" s="4"/>
    </row>
    <row r="13" spans="1:13" ht="38.25" x14ac:dyDescent="0.25">
      <c r="A13" s="17"/>
      <c r="B13" s="19">
        <v>3000693</v>
      </c>
      <c r="C13" s="19" t="s">
        <v>1530</v>
      </c>
      <c r="D13" s="20">
        <v>0.03</v>
      </c>
      <c r="E13" s="21">
        <v>0.03</v>
      </c>
      <c r="F13" s="21">
        <f t="shared" si="0"/>
        <v>0</v>
      </c>
      <c r="G13" s="21">
        <v>0</v>
      </c>
      <c r="H13" s="21">
        <v>0</v>
      </c>
      <c r="I13" s="21">
        <v>0</v>
      </c>
      <c r="J13" s="22">
        <f t="shared" si="1"/>
        <v>0</v>
      </c>
      <c r="K13" s="22">
        <f t="shared" si="2"/>
        <v>0</v>
      </c>
      <c r="L13" s="23">
        <f t="shared" si="3"/>
        <v>0</v>
      </c>
      <c r="M13" s="4"/>
    </row>
    <row r="14" spans="1:13" ht="15.75" thickBot="1" x14ac:dyDescent="0.3">
      <c r="A14" s="41" t="s">
        <v>293</v>
      </c>
      <c r="B14" s="43"/>
      <c r="C14" s="43"/>
      <c r="D14" s="44">
        <f ca="1">OFFSET(D14,-MATCH("PROYECTOS",$A$8:$A$50,0)-1,0)-(OFFSET(D14,-MATCH("PROYECTOS",$A$8:$A$50,0),0))</f>
        <v>1.3699190000000008</v>
      </c>
      <c r="E14" s="45">
        <f t="shared" ref="E14:I14" ca="1" si="4">OFFSET(E14,-MATCH("PROYECTOS",$A$8:$A$50,0)-1,0)-(OFFSET(E14,-MATCH("PROYECTOS",$A$8:$A$50,0),0))</f>
        <v>3.5029759999999994</v>
      </c>
      <c r="F14" s="45">
        <f t="shared" ca="1" si="4"/>
        <v>0.13769489978810545</v>
      </c>
      <c r="G14" s="45">
        <f t="shared" ca="1" si="4"/>
        <v>1.0979999788105488E-2</v>
      </c>
      <c r="H14" s="45">
        <f t="shared" ca="1" si="4"/>
        <v>4.2786000000000018E-2</v>
      </c>
      <c r="I14" s="45">
        <f t="shared" ca="1" si="4"/>
        <v>8.3928900000000001E-2</v>
      </c>
      <c r="J14" s="46">
        <f t="shared" ca="1" si="1"/>
        <v>3.1344775950807226E-3</v>
      </c>
      <c r="K14" s="46">
        <f t="shared" ca="1" si="2"/>
        <v>1.5348663475886079E-2</v>
      </c>
      <c r="L14" s="47">
        <f t="shared" ca="1" si="3"/>
        <v>3.9307976928219183E-2</v>
      </c>
      <c r="M14" s="4"/>
    </row>
    <row r="15" spans="1:13" ht="15.75" thickBot="1" x14ac:dyDescent="0.3"/>
    <row r="16" spans="1:13" ht="15.75" thickBot="1" x14ac:dyDescent="0.3">
      <c r="A16" s="87" t="s">
        <v>315</v>
      </c>
      <c r="B16" s="88"/>
      <c r="C16" s="88"/>
      <c r="D16" s="89"/>
    </row>
    <row r="17" spans="1:4" ht="15.75" thickBot="1" x14ac:dyDescent="0.3">
      <c r="A17" s="1" t="s">
        <v>1545</v>
      </c>
    </row>
    <row r="18" spans="1:4" ht="45" customHeight="1" x14ac:dyDescent="0.25">
      <c r="A18" s="80" t="s">
        <v>317</v>
      </c>
      <c r="B18" s="81"/>
      <c r="C18" s="81"/>
      <c r="D18" s="92" t="s">
        <v>318</v>
      </c>
    </row>
    <row r="19" spans="1:4" ht="15.75" thickBot="1" x14ac:dyDescent="0.3">
      <c r="A19" s="90"/>
      <c r="B19" s="91"/>
      <c r="C19" s="91"/>
      <c r="D19" s="93"/>
    </row>
    <row r="20" spans="1:4" ht="25.5" x14ac:dyDescent="0.25">
      <c r="A20" s="17"/>
      <c r="B20" s="19">
        <v>3000503</v>
      </c>
      <c r="C20" s="19" t="s">
        <v>1526</v>
      </c>
      <c r="D20" s="23">
        <v>0.12673826680571432</v>
      </c>
    </row>
    <row r="21" spans="1:4" ht="38.25" x14ac:dyDescent="0.25">
      <c r="A21" s="17"/>
      <c r="B21" s="19">
        <v>3000504</v>
      </c>
      <c r="C21" s="19" t="s">
        <v>1527</v>
      </c>
      <c r="D21" s="23">
        <v>0.10393416877942492</v>
      </c>
    </row>
    <row r="22" spans="1:4" ht="25.5" x14ac:dyDescent="0.25">
      <c r="A22" s="17"/>
      <c r="B22" s="19">
        <v>3000505</v>
      </c>
      <c r="C22" s="19" t="s">
        <v>1528</v>
      </c>
      <c r="D22" s="23">
        <v>0</v>
      </c>
    </row>
    <row r="23" spans="1:4" ht="38.25" x14ac:dyDescent="0.25">
      <c r="A23" s="17"/>
      <c r="B23" s="19">
        <v>3000692</v>
      </c>
      <c r="C23" s="19" t="s">
        <v>1529</v>
      </c>
      <c r="D23" s="23">
        <v>8.9022228439369577E-2</v>
      </c>
    </row>
    <row r="24" spans="1:4" ht="39" thickBot="1" x14ac:dyDescent="0.3">
      <c r="A24" s="24"/>
      <c r="B24" s="26">
        <v>3000693</v>
      </c>
      <c r="C24" s="26" t="s">
        <v>1530</v>
      </c>
      <c r="D24" s="30">
        <v>0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"/>
  <sheetViews>
    <sheetView topLeftCell="A13" workbookViewId="0">
      <selection activeCell="A3" sqref="A3:P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96</v>
      </c>
      <c r="B1" s="49" t="s">
        <v>60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1525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4.5754660000000005</v>
      </c>
      <c r="I6" s="14">
        <v>6.8195299999999994</v>
      </c>
      <c r="J6" s="14">
        <v>0.55818922176149688</v>
      </c>
      <c r="K6" s="14">
        <v>0.13242388176149689</v>
      </c>
      <c r="L6" s="14">
        <v>0.17737499000000001</v>
      </c>
      <c r="M6" s="14">
        <v>0.24839034999999998</v>
      </c>
      <c r="N6" s="15">
        <v>1.9418329673965347E-2</v>
      </c>
      <c r="O6" s="15">
        <v>4.5428185191867608E-2</v>
      </c>
      <c r="P6" s="16">
        <v>8.1851567741691431E-2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SUM(H8:OFFSET(H6,MATCH("PROYECTOS",$A$8:$A$19,0),0))</f>
        <v>3.2055469999999997</v>
      </c>
      <c r="I7" s="37">
        <f ca="1">SUM(I8:OFFSET(I6,MATCH("PROYECTOS",$A$8:$A$19,0),0))</f>
        <v>3.3165540000000004</v>
      </c>
      <c r="J7" s="37">
        <f ca="1">SUM(J8:OFFSET(J6,MATCH("PROYECTOS",$A$8:$A$19,0),0))</f>
        <v>0.42049432197339143</v>
      </c>
      <c r="K7" s="38">
        <f>SUM(K8:K18)</f>
        <v>0.1214438819733914</v>
      </c>
      <c r="L7" s="38">
        <f t="shared" ref="L7:M7" si="0">SUM(L8:L18)</f>
        <v>0.13458898999999999</v>
      </c>
      <c r="M7" s="38">
        <f t="shared" si="0"/>
        <v>0.16446144999999998</v>
      </c>
      <c r="N7" s="39">
        <f ca="1">IFERROR(K7/I7,0)</f>
        <v>3.6617489711728311E-2</v>
      </c>
      <c r="O7" s="39">
        <f ca="1">IFERROR(SUM(K7,L7)/I7,0)</f>
        <v>7.7198463216154894E-2</v>
      </c>
      <c r="P7" s="40">
        <f ca="1">IFERROR(SUM(K7,L7,M7)/I7,0)</f>
        <v>0.12678651454895393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0.98338199999999998</v>
      </c>
      <c r="I8" s="21">
        <v>0.98518200000000011</v>
      </c>
      <c r="J8" s="21">
        <f t="shared" ref="J8:J18" si="1">SUM(K8,L8,M8)</f>
        <v>0.18596546169306771</v>
      </c>
      <c r="K8" s="21">
        <v>5.19438516930677E-2</v>
      </c>
      <c r="L8" s="21">
        <v>5.5648299999999998E-2</v>
      </c>
      <c r="M8" s="21">
        <v>7.8373310000000002E-2</v>
      </c>
      <c r="N8" s="22">
        <f t="shared" ref="N8:N19" si="2">IFERROR(K8/I8,0)</f>
        <v>5.272513270955792E-2</v>
      </c>
      <c r="O8" s="22">
        <f t="shared" ref="O8:O19" si="3">IFERROR(SUM(K8,L8)/I8,0)</f>
        <v>0.10921043187255521</v>
      </c>
      <c r="P8" s="23">
        <f t="shared" ref="P8:P19" si="4">IFERROR(SUM(K8,L8,M8)/I8,0)</f>
        <v>0.18876254508615434</v>
      </c>
      <c r="Q8" s="70">
        <v>0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5004109</v>
      </c>
      <c r="C9" s="19" t="s">
        <v>1531</v>
      </c>
      <c r="D9" s="68">
        <v>3000503</v>
      </c>
      <c r="E9" s="19" t="s">
        <v>1526</v>
      </c>
      <c r="F9" s="69">
        <v>313</v>
      </c>
      <c r="G9" s="19" t="s">
        <v>1541</v>
      </c>
      <c r="H9" s="20">
        <v>0.45000000000000007</v>
      </c>
      <c r="I9" s="21">
        <v>0.45000000000000007</v>
      </c>
      <c r="J9" s="21">
        <f t="shared" si="1"/>
        <v>5.7032220062571456E-2</v>
      </c>
      <c r="K9" s="21">
        <v>1.7811850062571466E-2</v>
      </c>
      <c r="L9" s="21">
        <v>1.7810599999999999E-2</v>
      </c>
      <c r="M9" s="21">
        <v>2.1409769999999995E-2</v>
      </c>
      <c r="N9" s="22">
        <f t="shared" si="2"/>
        <v>3.9581889027936586E-2</v>
      </c>
      <c r="O9" s="22">
        <f t="shared" si="3"/>
        <v>7.9161000139047685E-2</v>
      </c>
      <c r="P9" s="23">
        <f t="shared" si="4"/>
        <v>0.12673826680571432</v>
      </c>
      <c r="Q9" s="70">
        <v>0</v>
      </c>
      <c r="R9" s="21">
        <v>0</v>
      </c>
      <c r="S9" s="23">
        <f t="shared" ref="S9:S18" si="5">IFERROR(R9/Q9,0)</f>
        <v>0</v>
      </c>
    </row>
    <row r="10" spans="1:19" ht="38.25" x14ac:dyDescent="0.25">
      <c r="A10" s="17"/>
      <c r="B10" s="19">
        <v>5004111</v>
      </c>
      <c r="C10" s="19" t="s">
        <v>1532</v>
      </c>
      <c r="D10" s="68">
        <v>3000504</v>
      </c>
      <c r="E10" s="19" t="s">
        <v>1527</v>
      </c>
      <c r="F10" s="69">
        <v>429</v>
      </c>
      <c r="G10" s="19" t="s">
        <v>628</v>
      </c>
      <c r="H10" s="20">
        <v>0.283586</v>
      </c>
      <c r="I10" s="21">
        <v>0.283586</v>
      </c>
      <c r="J10" s="21">
        <f t="shared" si="1"/>
        <v>4.980486973543357E-2</v>
      </c>
      <c r="K10" s="21">
        <v>1.4482209735433571E-2</v>
      </c>
      <c r="L10" s="21">
        <v>1.8444149999999999E-2</v>
      </c>
      <c r="M10" s="21">
        <v>1.6878509999999999E-2</v>
      </c>
      <c r="N10" s="22">
        <f t="shared" si="2"/>
        <v>5.1068140653747263E-2</v>
      </c>
      <c r="O10" s="22">
        <f t="shared" si="3"/>
        <v>0.11610714116858227</v>
      </c>
      <c r="P10" s="23">
        <f t="shared" si="4"/>
        <v>0.17562527676060727</v>
      </c>
      <c r="Q10" s="70">
        <v>0</v>
      </c>
      <c r="R10" s="21">
        <v>0</v>
      </c>
      <c r="S10" s="23">
        <f t="shared" si="5"/>
        <v>0</v>
      </c>
    </row>
    <row r="11" spans="1:19" ht="38.25" x14ac:dyDescent="0.25">
      <c r="A11" s="17"/>
      <c r="B11" s="19">
        <v>5004112</v>
      </c>
      <c r="C11" s="19" t="s">
        <v>1533</v>
      </c>
      <c r="D11" s="68">
        <v>3000504</v>
      </c>
      <c r="E11" s="19" t="s">
        <v>1527</v>
      </c>
      <c r="F11" s="69">
        <v>535</v>
      </c>
      <c r="G11" s="19" t="s">
        <v>772</v>
      </c>
      <c r="H11" s="20">
        <v>0.02</v>
      </c>
      <c r="I11" s="21">
        <v>0.02</v>
      </c>
      <c r="J11" s="21">
        <f t="shared" si="1"/>
        <v>0</v>
      </c>
      <c r="K11" s="21">
        <v>0</v>
      </c>
      <c r="L11" s="21">
        <v>0</v>
      </c>
      <c r="M11" s="21">
        <v>0</v>
      </c>
      <c r="N11" s="22">
        <f t="shared" si="2"/>
        <v>0</v>
      </c>
      <c r="O11" s="22">
        <f t="shared" si="3"/>
        <v>0</v>
      </c>
      <c r="P11" s="23">
        <f t="shared" si="4"/>
        <v>0</v>
      </c>
      <c r="Q11" s="70">
        <v>0</v>
      </c>
      <c r="R11" s="21">
        <v>0</v>
      </c>
      <c r="S11" s="23">
        <f t="shared" si="5"/>
        <v>0</v>
      </c>
    </row>
    <row r="12" spans="1:19" ht="38.25" x14ac:dyDescent="0.25">
      <c r="A12" s="17"/>
      <c r="B12" s="19">
        <v>5004113</v>
      </c>
      <c r="C12" s="19" t="s">
        <v>1534</v>
      </c>
      <c r="D12" s="68">
        <v>3000504</v>
      </c>
      <c r="E12" s="19" t="s">
        <v>1527</v>
      </c>
      <c r="F12" s="69">
        <v>201</v>
      </c>
      <c r="G12" s="19" t="s">
        <v>625</v>
      </c>
      <c r="H12" s="20">
        <v>6.4653000000000002E-2</v>
      </c>
      <c r="I12" s="21">
        <v>6.4653000000000002E-2</v>
      </c>
      <c r="J12" s="21">
        <f t="shared" si="1"/>
        <v>8.2939999999999993E-3</v>
      </c>
      <c r="K12" s="21">
        <v>0</v>
      </c>
      <c r="L12" s="21">
        <v>5.62E-3</v>
      </c>
      <c r="M12" s="21">
        <v>2.6739999999999997E-3</v>
      </c>
      <c r="N12" s="22">
        <f t="shared" si="2"/>
        <v>0</v>
      </c>
      <c r="O12" s="22">
        <f t="shared" si="3"/>
        <v>8.6925587366402171E-2</v>
      </c>
      <c r="P12" s="23">
        <f t="shared" si="4"/>
        <v>0.12828484370408177</v>
      </c>
      <c r="Q12" s="70">
        <v>0</v>
      </c>
      <c r="R12" s="21">
        <v>0</v>
      </c>
      <c r="S12" s="23">
        <f t="shared" si="5"/>
        <v>0</v>
      </c>
    </row>
    <row r="13" spans="1:19" ht="51" x14ac:dyDescent="0.25">
      <c r="A13" s="17"/>
      <c r="B13" s="19">
        <v>5004114</v>
      </c>
      <c r="C13" s="19" t="s">
        <v>1535</v>
      </c>
      <c r="D13" s="68">
        <v>3000505</v>
      </c>
      <c r="E13" s="19" t="s">
        <v>1528</v>
      </c>
      <c r="F13" s="69">
        <v>416</v>
      </c>
      <c r="G13" s="19" t="s">
        <v>663</v>
      </c>
      <c r="H13" s="20">
        <v>2.1000000000000001E-2</v>
      </c>
      <c r="I13" s="21">
        <v>2.1000000000000001E-2</v>
      </c>
      <c r="J13" s="21">
        <f t="shared" si="1"/>
        <v>0</v>
      </c>
      <c r="K13" s="21">
        <v>0</v>
      </c>
      <c r="L13" s="21">
        <v>0</v>
      </c>
      <c r="M13" s="21">
        <v>0</v>
      </c>
      <c r="N13" s="22">
        <f t="shared" si="2"/>
        <v>0</v>
      </c>
      <c r="O13" s="22">
        <f t="shared" si="3"/>
        <v>0</v>
      </c>
      <c r="P13" s="23">
        <f t="shared" si="4"/>
        <v>0</v>
      </c>
      <c r="Q13" s="70">
        <v>0</v>
      </c>
      <c r="R13" s="21">
        <v>0</v>
      </c>
      <c r="S13" s="23">
        <f t="shared" si="5"/>
        <v>0</v>
      </c>
    </row>
    <row r="14" spans="1:19" ht="38.25" x14ac:dyDescent="0.25">
      <c r="A14" s="17"/>
      <c r="B14" s="19">
        <v>5004319</v>
      </c>
      <c r="C14" s="19" t="s">
        <v>1536</v>
      </c>
      <c r="D14" s="68">
        <v>3000692</v>
      </c>
      <c r="E14" s="19" t="s">
        <v>1529</v>
      </c>
      <c r="F14" s="69">
        <v>455</v>
      </c>
      <c r="G14" s="19" t="s">
        <v>1542</v>
      </c>
      <c r="H14" s="20">
        <v>0.54846099999999998</v>
      </c>
      <c r="I14" s="21">
        <v>0.65766799999999992</v>
      </c>
      <c r="J14" s="21">
        <f t="shared" si="1"/>
        <v>3.2157639836284745E-2</v>
      </c>
      <c r="K14" s="21">
        <v>1.2376829836284742E-2</v>
      </c>
      <c r="L14" s="21">
        <v>9.221550000000002E-3</v>
      </c>
      <c r="M14" s="21">
        <v>1.0559259999999999E-2</v>
      </c>
      <c r="N14" s="22">
        <f t="shared" si="2"/>
        <v>1.8819267223408685E-2</v>
      </c>
      <c r="O14" s="22">
        <f t="shared" si="3"/>
        <v>3.2840855623634944E-2</v>
      </c>
      <c r="P14" s="23">
        <f t="shared" si="4"/>
        <v>4.8896464228584555E-2</v>
      </c>
      <c r="Q14" s="70">
        <v>0</v>
      </c>
      <c r="R14" s="21">
        <v>0</v>
      </c>
      <c r="S14" s="23">
        <f t="shared" si="5"/>
        <v>0</v>
      </c>
    </row>
    <row r="15" spans="1:19" ht="38.25" x14ac:dyDescent="0.25">
      <c r="A15" s="17"/>
      <c r="B15" s="19">
        <v>5005170</v>
      </c>
      <c r="C15" s="19" t="s">
        <v>1537</v>
      </c>
      <c r="D15" s="68">
        <v>3000504</v>
      </c>
      <c r="E15" s="19" t="s">
        <v>1527</v>
      </c>
      <c r="F15" s="69">
        <v>80</v>
      </c>
      <c r="G15" s="19" t="s">
        <v>310</v>
      </c>
      <c r="H15" s="20">
        <v>0.58767999999999998</v>
      </c>
      <c r="I15" s="21">
        <v>0.58768000000000009</v>
      </c>
      <c r="J15" s="21">
        <f t="shared" si="1"/>
        <v>4.3332460325614025E-2</v>
      </c>
      <c r="K15" s="21">
        <v>1.2199150325614028E-2</v>
      </c>
      <c r="L15" s="21">
        <v>1.220741E-2</v>
      </c>
      <c r="M15" s="21">
        <v>1.8925899999999999E-2</v>
      </c>
      <c r="N15" s="22">
        <f t="shared" si="2"/>
        <v>2.0758151248322261E-2</v>
      </c>
      <c r="O15" s="22">
        <f t="shared" si="3"/>
        <v>4.1530357210750796E-2</v>
      </c>
      <c r="P15" s="23">
        <f t="shared" si="4"/>
        <v>7.3734788193598591E-2</v>
      </c>
      <c r="Q15" s="70">
        <v>0</v>
      </c>
      <c r="R15" s="21">
        <v>0</v>
      </c>
      <c r="S15" s="23">
        <f t="shared" si="5"/>
        <v>0</v>
      </c>
    </row>
    <row r="16" spans="1:19" ht="38.25" x14ac:dyDescent="0.25">
      <c r="A16" s="17"/>
      <c r="B16" s="19">
        <v>5005171</v>
      </c>
      <c r="C16" s="19" t="s">
        <v>1538</v>
      </c>
      <c r="D16" s="68">
        <v>3000504</v>
      </c>
      <c r="E16" s="19" t="s">
        <v>1527</v>
      </c>
      <c r="F16" s="69">
        <v>222</v>
      </c>
      <c r="G16" s="19" t="s">
        <v>1543</v>
      </c>
      <c r="H16" s="20">
        <v>0.02</v>
      </c>
      <c r="I16" s="21">
        <v>0.02</v>
      </c>
      <c r="J16" s="21">
        <f t="shared" si="1"/>
        <v>0</v>
      </c>
      <c r="K16" s="21">
        <v>0</v>
      </c>
      <c r="L16" s="21">
        <v>0</v>
      </c>
      <c r="M16" s="21">
        <v>0</v>
      </c>
      <c r="N16" s="22">
        <f t="shared" si="2"/>
        <v>0</v>
      </c>
      <c r="O16" s="22">
        <f t="shared" si="3"/>
        <v>0</v>
      </c>
      <c r="P16" s="23">
        <f t="shared" si="4"/>
        <v>0</v>
      </c>
      <c r="Q16" s="70">
        <v>0</v>
      </c>
      <c r="R16" s="21">
        <v>0</v>
      </c>
      <c r="S16" s="23">
        <f t="shared" si="5"/>
        <v>0</v>
      </c>
    </row>
    <row r="17" spans="1:19" ht="38.25" x14ac:dyDescent="0.25">
      <c r="A17" s="17"/>
      <c r="B17" s="19">
        <v>5005172</v>
      </c>
      <c r="C17" s="19" t="s">
        <v>1539</v>
      </c>
      <c r="D17" s="68">
        <v>3000692</v>
      </c>
      <c r="E17" s="19" t="s">
        <v>1529</v>
      </c>
      <c r="F17" s="69">
        <v>36</v>
      </c>
      <c r="G17" s="19" t="s">
        <v>533</v>
      </c>
      <c r="H17" s="20">
        <v>0.19678499999999999</v>
      </c>
      <c r="I17" s="21">
        <v>0.19678499999999999</v>
      </c>
      <c r="J17" s="21">
        <f t="shared" si="1"/>
        <v>4.3907670320419895E-2</v>
      </c>
      <c r="K17" s="21">
        <v>1.2629990320419893E-2</v>
      </c>
      <c r="L17" s="21">
        <v>1.5636979999999998E-2</v>
      </c>
      <c r="M17" s="21">
        <v>1.56407E-2</v>
      </c>
      <c r="N17" s="22">
        <f t="shared" si="2"/>
        <v>6.4181671979164537E-2</v>
      </c>
      <c r="O17" s="22">
        <f t="shared" si="3"/>
        <v>0.14364392774052845</v>
      </c>
      <c r="P17" s="23">
        <f t="shared" si="4"/>
        <v>0.22312508738176129</v>
      </c>
      <c r="Q17" s="70">
        <v>0</v>
      </c>
      <c r="R17" s="21">
        <v>0</v>
      </c>
      <c r="S17" s="23">
        <f t="shared" si="5"/>
        <v>0</v>
      </c>
    </row>
    <row r="18" spans="1:19" ht="51" x14ac:dyDescent="0.25">
      <c r="A18" s="17"/>
      <c r="B18" s="19">
        <v>5005173</v>
      </c>
      <c r="C18" s="19" t="s">
        <v>1540</v>
      </c>
      <c r="D18" s="68">
        <v>3000693</v>
      </c>
      <c r="E18" s="19" t="s">
        <v>1530</v>
      </c>
      <c r="F18" s="69">
        <v>46</v>
      </c>
      <c r="G18" s="19" t="s">
        <v>736</v>
      </c>
      <c r="H18" s="20">
        <v>0.03</v>
      </c>
      <c r="I18" s="21">
        <v>0.03</v>
      </c>
      <c r="J18" s="21">
        <f t="shared" si="1"/>
        <v>0</v>
      </c>
      <c r="K18" s="21">
        <v>0</v>
      </c>
      <c r="L18" s="21">
        <v>0</v>
      </c>
      <c r="M18" s="21">
        <v>0</v>
      </c>
      <c r="N18" s="22">
        <f t="shared" si="2"/>
        <v>0</v>
      </c>
      <c r="O18" s="22">
        <f t="shared" si="3"/>
        <v>0</v>
      </c>
      <c r="P18" s="23">
        <f t="shared" si="4"/>
        <v>0</v>
      </c>
      <c r="Q18" s="70">
        <v>0</v>
      </c>
      <c r="R18" s="21">
        <v>0</v>
      </c>
      <c r="S18" s="23">
        <f t="shared" si="5"/>
        <v>0</v>
      </c>
    </row>
    <row r="19" spans="1:19" ht="15.75" thickBot="1" x14ac:dyDescent="0.3">
      <c r="A19" s="41" t="s">
        <v>293</v>
      </c>
      <c r="B19" s="43"/>
      <c r="C19" s="43"/>
      <c r="D19" s="65"/>
      <c r="E19" s="43"/>
      <c r="F19" s="66"/>
      <c r="G19" s="43"/>
      <c r="H19" s="44">
        <f ca="1">OFFSET(H19,-MATCH("PROYECTOS",$A$8:$A$19,0)-1,0)-(OFFSET(H19,-MATCH("PROYECTOS",$A$8:$A$19,0),0))</f>
        <v>1.3699190000000008</v>
      </c>
      <c r="I19" s="44">
        <f t="shared" ref="I19:J19" ca="1" si="6">OFFSET(I19,-MATCH("PROYECTOS",$A$8:$A$19,0)-1,0)-(OFFSET(I19,-MATCH("PROYECTOS",$A$8:$A$19,0),0))</f>
        <v>3.502975999999999</v>
      </c>
      <c r="J19" s="44">
        <f t="shared" ca="1" si="6"/>
        <v>0.13769489978810545</v>
      </c>
      <c r="K19" s="45">
        <f>K7-K6</f>
        <v>-1.0979999788105488E-2</v>
      </c>
      <c r="L19" s="45">
        <f t="shared" ref="L19:M19" si="7">L7-L6</f>
        <v>-4.2786000000000018E-2</v>
      </c>
      <c r="M19" s="45">
        <v>0.1</v>
      </c>
      <c r="N19" s="46">
        <f ca="1">'GCA Prod'!J14</f>
        <v>3.1344775950807226E-3</v>
      </c>
      <c r="O19" s="46">
        <f ca="1">'GCA Prod'!K14</f>
        <v>1.5348663475886079E-2</v>
      </c>
      <c r="P19" s="46">
        <f ca="1">'GCA Prod'!L14</f>
        <v>3.9307976928219183E-2</v>
      </c>
      <c r="Q19" s="67"/>
      <c r="R19" s="45"/>
      <c r="S19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97</v>
      </c>
      <c r="B1" s="50" t="s">
        <v>61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1546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755.42156400000022</v>
      </c>
      <c r="E6" s="14">
        <v>755.83115999999995</v>
      </c>
      <c r="F6" s="14">
        <v>120.9837165192567</v>
      </c>
      <c r="G6" s="14">
        <v>2.268911719256721</v>
      </c>
      <c r="H6" s="14">
        <v>115.08167125</v>
      </c>
      <c r="I6" s="14">
        <v>3.6331335500000006</v>
      </c>
      <c r="J6" s="15">
        <v>3.0018763969147833E-3</v>
      </c>
      <c r="K6" s="15">
        <v>0.15526031365160536</v>
      </c>
      <c r="L6" s="16">
        <v>0.16006711938054621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755.42156399999976</v>
      </c>
      <c r="E7" s="38">
        <f ca="1">SUM(E8:OFFSET(E6,MATCH("GOBIERNOS REGIONALES",$A$8:$A$50,0),0))</f>
        <v>755.83115999999984</v>
      </c>
      <c r="F7" s="38">
        <f ca="1">SUM(F8:OFFSET(F6,MATCH("GOBIERNOS REGIONALES",$A$8:$A$50,0),0))</f>
        <v>120.98371651925672</v>
      </c>
      <c r="G7" s="38">
        <f ca="1">SUM(G8:OFFSET(G6,MATCH("GOBIERNOS REGIONALES",$A$8:$A$50,0),0))</f>
        <v>2.268911719256721</v>
      </c>
      <c r="H7" s="38">
        <f ca="1">SUM(H8:OFFSET(H6,MATCH("GOBIERNOS REGIONALES",$A$8:$A$50,0),0))</f>
        <v>115.08167125</v>
      </c>
      <c r="I7" s="38">
        <f ca="1">SUM(I8:OFFSET(I6,MATCH("GOBIERNOS REGIONALES",$A$8:$A$50,0),0))</f>
        <v>3.6331335500000002</v>
      </c>
      <c r="J7" s="39">
        <f ca="1">IFERROR(G7/E7,0)</f>
        <v>3.0018763969147837E-3</v>
      </c>
      <c r="K7" s="39">
        <f ca="1">IFERROR(SUM(G7,H7)/E7,0)</f>
        <v>0.15526031365160539</v>
      </c>
      <c r="L7" s="40">
        <f ca="1">IFERROR(SUM(G7,H7,I7)/E7,0)</f>
        <v>0.16006711938054624</v>
      </c>
      <c r="M7" s="4"/>
    </row>
    <row r="8" spans="1:13" ht="25.5" x14ac:dyDescent="0.25">
      <c r="A8" s="17"/>
      <c r="B8" s="18">
        <v>40</v>
      </c>
      <c r="C8" s="19" t="s">
        <v>127</v>
      </c>
      <c r="D8" s="20">
        <v>755.42156399999976</v>
      </c>
      <c r="E8" s="21">
        <v>755.83115999999984</v>
      </c>
      <c r="F8" s="21">
        <f t="shared" ref="F8:F10" si="0">SUM(G8,H8,I8)</f>
        <v>120.98371651925672</v>
      </c>
      <c r="G8" s="21">
        <v>2.268911719256721</v>
      </c>
      <c r="H8" s="21">
        <v>115.08167125</v>
      </c>
      <c r="I8" s="21">
        <v>3.6331335500000002</v>
      </c>
      <c r="J8" s="22">
        <f t="shared" ref="J8:J10" si="1">IFERROR(G8/E8,0)</f>
        <v>3.0018763969147837E-3</v>
      </c>
      <c r="K8" s="22">
        <f t="shared" ref="K8:K10" si="2">IFERROR(SUM(G8,H8)/E8,0)</f>
        <v>0.15526031365160539</v>
      </c>
      <c r="L8" s="23">
        <f t="shared" ref="L8:L10" si="3">IFERROR(SUM(G8,H8,I8)/E8,0)</f>
        <v>0.16006711938054624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97</v>
      </c>
      <c r="B1" s="51" t="s">
        <v>61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1547</v>
      </c>
      <c r="N2" s="72" t="s">
        <v>1553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755.42156400000022</v>
      </c>
      <c r="E6" s="14">
        <f ca="1">SUM(E7:OFFSET(E7,50,0))</f>
        <v>755.83115999999995</v>
      </c>
      <c r="F6" s="14">
        <f ca="1">SUM(F7:OFFSET(F7,50,0))</f>
        <v>120.9837165192567</v>
      </c>
      <c r="G6" s="14">
        <f ca="1">SUM(G7:OFFSET(G7,50,0))</f>
        <v>2.268911719256721</v>
      </c>
      <c r="H6" s="14">
        <f ca="1">SUM(H7:OFFSET(H7,50,0))</f>
        <v>115.08167125</v>
      </c>
      <c r="I6" s="14">
        <f ca="1">SUM(I7:OFFSET(I7,50,0))</f>
        <v>3.6331335500000006</v>
      </c>
      <c r="J6" s="15">
        <f ca="1">IFERROR(G6/E6,0)</f>
        <v>3.0018763969147833E-3</v>
      </c>
      <c r="K6" s="15">
        <f ca="1">IFERROR(SUM(G6,H6)/E6,0)</f>
        <v>0.15526031365160536</v>
      </c>
      <c r="L6" s="16">
        <f ca="1">IFERROR(SUM(G6,H6,I6)/E6,0)</f>
        <v>0.16006711938054621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18.294084999999999</v>
      </c>
      <c r="E7" s="21">
        <v>17.802292999999999</v>
      </c>
      <c r="F7" s="21">
        <f t="shared" ref="F7:F31" si="0">SUM(G7,H7,I7)</f>
        <v>2.9154455319764785</v>
      </c>
      <c r="G7" s="21">
        <v>7.8110711976478342E-2</v>
      </c>
      <c r="H7" s="21">
        <v>2.7196656699999999</v>
      </c>
      <c r="I7" s="21">
        <v>0.11766915000000001</v>
      </c>
      <c r="J7" s="22">
        <f t="shared" ref="J7:J31" si="1">IFERROR(G7/E7,0)</f>
        <v>4.3876770243293011E-3</v>
      </c>
      <c r="K7" s="22">
        <f t="shared" ref="K7:K31" si="2">IFERROR(SUM(G7,H7)/E7,0)</f>
        <v>0.15715820327058308</v>
      </c>
      <c r="L7" s="23">
        <f t="shared" ref="L7:L31" si="3">IFERROR(SUM(G7,H7,I7)/E7,0)</f>
        <v>0.16376797820238542</v>
      </c>
      <c r="M7" s="4"/>
      <c r="N7" t="s">
        <v>265</v>
      </c>
      <c r="O7" s="5">
        <v>0.26714567945853157</v>
      </c>
      <c r="P7" s="71">
        <v>0.18402036721906842</v>
      </c>
    </row>
    <row r="8" spans="1:16" x14ac:dyDescent="0.25">
      <c r="A8" s="17"/>
      <c r="B8" s="55">
        <v>2</v>
      </c>
      <c r="C8" s="19" t="s">
        <v>250</v>
      </c>
      <c r="D8" s="20">
        <v>49.795476999999991</v>
      </c>
      <c r="E8" s="21">
        <v>47.756411</v>
      </c>
      <c r="F8" s="21">
        <f t="shared" si="0"/>
        <v>7.5146206296891984</v>
      </c>
      <c r="G8" s="21">
        <v>7.5572639689198695E-2</v>
      </c>
      <c r="H8" s="21">
        <v>7.2706705899999999</v>
      </c>
      <c r="I8" s="21">
        <v>0.16837740000000001</v>
      </c>
      <c r="J8" s="22">
        <f t="shared" si="1"/>
        <v>1.58246061851672E-3</v>
      </c>
      <c r="K8" s="22">
        <f t="shared" si="2"/>
        <v>0.15382737261577714</v>
      </c>
      <c r="L8" s="23">
        <f t="shared" si="3"/>
        <v>0.15735312751389963</v>
      </c>
      <c r="M8" s="4"/>
      <c r="N8" t="s">
        <v>264</v>
      </c>
      <c r="O8" s="5">
        <v>3.8518300517845603</v>
      </c>
      <c r="P8" s="71">
        <v>0.17216542626185508</v>
      </c>
    </row>
    <row r="9" spans="1:16" x14ac:dyDescent="0.25">
      <c r="A9" s="17"/>
      <c r="B9" s="55">
        <v>3</v>
      </c>
      <c r="C9" s="19" t="s">
        <v>251</v>
      </c>
      <c r="D9" s="20">
        <v>40.613227000000002</v>
      </c>
      <c r="E9" s="21">
        <v>41.067264999999999</v>
      </c>
      <c r="F9" s="21">
        <f t="shared" si="0"/>
        <v>6.5428074915675589</v>
      </c>
      <c r="G9" s="21">
        <v>0.10061369156755973</v>
      </c>
      <c r="H9" s="21">
        <v>6.2995197099999993</v>
      </c>
      <c r="I9" s="21">
        <v>0.14267408999999998</v>
      </c>
      <c r="J9" s="22">
        <f t="shared" si="1"/>
        <v>2.4499730276062877E-3</v>
      </c>
      <c r="K9" s="22">
        <f t="shared" si="2"/>
        <v>0.15584513362571281</v>
      </c>
      <c r="L9" s="23">
        <f t="shared" si="3"/>
        <v>0.15931928974494794</v>
      </c>
      <c r="M9" s="4"/>
      <c r="N9" t="s">
        <v>273</v>
      </c>
      <c r="O9" s="5">
        <v>1.9733482990446329</v>
      </c>
      <c r="P9" s="71">
        <v>0.17072851517278759</v>
      </c>
    </row>
    <row r="10" spans="1:16" x14ac:dyDescent="0.25">
      <c r="A10" s="17"/>
      <c r="B10" s="55">
        <v>4</v>
      </c>
      <c r="C10" s="19" t="s">
        <v>252</v>
      </c>
      <c r="D10" s="20">
        <v>12.3612</v>
      </c>
      <c r="E10" s="21">
        <v>13.134601000000002</v>
      </c>
      <c r="F10" s="21">
        <f t="shared" si="0"/>
        <v>2.1007525301269605</v>
      </c>
      <c r="G10" s="21">
        <v>6.509090012696106E-2</v>
      </c>
      <c r="H10" s="21">
        <v>1.9373866499999999</v>
      </c>
      <c r="I10" s="21">
        <v>9.8274979999999998E-2</v>
      </c>
      <c r="J10" s="22">
        <f t="shared" si="1"/>
        <v>4.9556815716717282E-3</v>
      </c>
      <c r="K10" s="22">
        <f t="shared" si="2"/>
        <v>0.15245819420985537</v>
      </c>
      <c r="L10" s="23">
        <f t="shared" si="3"/>
        <v>0.15994033850948045</v>
      </c>
      <c r="M10" s="4"/>
      <c r="N10" t="s">
        <v>271</v>
      </c>
      <c r="O10" s="5">
        <v>0.56032609073486794</v>
      </c>
      <c r="P10" s="71">
        <v>0.16516646924101772</v>
      </c>
    </row>
    <row r="11" spans="1:16" x14ac:dyDescent="0.25">
      <c r="A11" s="17"/>
      <c r="B11" s="55">
        <v>5</v>
      </c>
      <c r="C11" s="19" t="s">
        <v>253</v>
      </c>
      <c r="D11" s="20">
        <v>46.500525000000003</v>
      </c>
      <c r="E11" s="21">
        <v>49.149950000000004</v>
      </c>
      <c r="F11" s="21">
        <f t="shared" si="0"/>
        <v>7.8124385919001771</v>
      </c>
      <c r="G11" s="21">
        <v>0.10519275190017652</v>
      </c>
      <c r="H11" s="21">
        <v>7.5428721600000008</v>
      </c>
      <c r="I11" s="21">
        <v>0.16437367999999999</v>
      </c>
      <c r="J11" s="22">
        <f t="shared" si="1"/>
        <v>2.1402412800048932E-3</v>
      </c>
      <c r="K11" s="22">
        <f t="shared" si="2"/>
        <v>0.15560676891635042</v>
      </c>
      <c r="L11" s="23">
        <f t="shared" si="3"/>
        <v>0.15895109948026756</v>
      </c>
      <c r="M11" s="4"/>
      <c r="N11" t="s">
        <v>263</v>
      </c>
      <c r="O11" s="5">
        <v>7.5167400728381786</v>
      </c>
      <c r="P11" s="71">
        <v>0.16514248030740583</v>
      </c>
    </row>
    <row r="12" spans="1:16" x14ac:dyDescent="0.25">
      <c r="A12" s="17"/>
      <c r="B12" s="55">
        <v>6</v>
      </c>
      <c r="C12" s="19" t="s">
        <v>254</v>
      </c>
      <c r="D12" s="20">
        <v>73.024040000000014</v>
      </c>
      <c r="E12" s="21">
        <v>77.517150000000015</v>
      </c>
      <c r="F12" s="21">
        <f t="shared" si="0"/>
        <v>12.365109571217491</v>
      </c>
      <c r="G12" s="21">
        <v>0.14840915121749276</v>
      </c>
      <c r="H12" s="21">
        <v>11.980842749999999</v>
      </c>
      <c r="I12" s="21">
        <v>0.23585766999999999</v>
      </c>
      <c r="J12" s="22">
        <f t="shared" si="1"/>
        <v>1.9145331222509179E-3</v>
      </c>
      <c r="K12" s="22">
        <f t="shared" si="2"/>
        <v>0.15647185043848347</v>
      </c>
      <c r="L12" s="23">
        <f t="shared" si="3"/>
        <v>0.15951450190335287</v>
      </c>
      <c r="M12" s="4"/>
      <c r="N12" t="s">
        <v>270</v>
      </c>
      <c r="O12" s="5">
        <v>3.951735950186285</v>
      </c>
      <c r="P12" s="71">
        <v>0.16408726630062984</v>
      </c>
    </row>
    <row r="13" spans="1:16" x14ac:dyDescent="0.25">
      <c r="A13" s="17"/>
      <c r="B13" s="55">
        <v>7</v>
      </c>
      <c r="C13" s="19" t="s">
        <v>255</v>
      </c>
      <c r="D13" s="20">
        <v>5.194223</v>
      </c>
      <c r="E13" s="21">
        <v>4.7557880000000008</v>
      </c>
      <c r="F13" s="21">
        <f t="shared" si="0"/>
        <v>0.7340879998039409</v>
      </c>
      <c r="G13" s="21">
        <v>4.7079998039407656E-3</v>
      </c>
      <c r="H13" s="21">
        <v>0.7189580000000001</v>
      </c>
      <c r="I13" s="21">
        <v>1.0422000000000001E-2</v>
      </c>
      <c r="J13" s="22">
        <f t="shared" si="1"/>
        <v>9.8995157142008116E-4</v>
      </c>
      <c r="K13" s="22">
        <f t="shared" si="2"/>
        <v>0.15216531935484523</v>
      </c>
      <c r="L13" s="23">
        <f t="shared" si="3"/>
        <v>0.15435675429685697</v>
      </c>
      <c r="M13" s="4"/>
      <c r="N13" t="s">
        <v>249</v>
      </c>
      <c r="O13" s="5">
        <v>2.9154455319764785</v>
      </c>
      <c r="P13" s="71">
        <v>0.16376797820238542</v>
      </c>
    </row>
    <row r="14" spans="1:16" x14ac:dyDescent="0.25">
      <c r="A14" s="17"/>
      <c r="B14" s="55">
        <v>8</v>
      </c>
      <c r="C14" s="19" t="s">
        <v>256</v>
      </c>
      <c r="D14" s="20">
        <v>54.024596000000003</v>
      </c>
      <c r="E14" s="21">
        <v>53.548057999999997</v>
      </c>
      <c r="F14" s="21">
        <f t="shared" si="0"/>
        <v>8.5130722538938901</v>
      </c>
      <c r="G14" s="21">
        <v>0.10640974389389157</v>
      </c>
      <c r="H14" s="21">
        <v>8.230662559999999</v>
      </c>
      <c r="I14" s="21">
        <v>0.17599994999999999</v>
      </c>
      <c r="J14" s="22">
        <f t="shared" si="1"/>
        <v>1.9871821288811554E-3</v>
      </c>
      <c r="K14" s="22">
        <f t="shared" si="2"/>
        <v>0.15569327096594038</v>
      </c>
      <c r="L14" s="23">
        <f t="shared" si="3"/>
        <v>0.15898003721990983</v>
      </c>
      <c r="M14" s="4"/>
      <c r="N14" t="s">
        <v>267</v>
      </c>
      <c r="O14" s="5">
        <v>1.4876869389903626</v>
      </c>
      <c r="P14" s="71">
        <v>0.16250732299691198</v>
      </c>
    </row>
    <row r="15" spans="1:16" x14ac:dyDescent="0.25">
      <c r="A15" s="17"/>
      <c r="B15" s="55">
        <v>9</v>
      </c>
      <c r="C15" s="19" t="s">
        <v>257</v>
      </c>
      <c r="D15" s="20">
        <v>33.762575000000005</v>
      </c>
      <c r="E15" s="21">
        <v>34.458861000000006</v>
      </c>
      <c r="F15" s="21">
        <f t="shared" si="0"/>
        <v>5.4864533728676879</v>
      </c>
      <c r="G15" s="21">
        <v>0.11318200286768842</v>
      </c>
      <c r="H15" s="21">
        <v>5.2352334799999998</v>
      </c>
      <c r="I15" s="21">
        <v>0.13803789</v>
      </c>
      <c r="J15" s="22">
        <f t="shared" si="1"/>
        <v>3.2845543811703005E-3</v>
      </c>
      <c r="K15" s="22">
        <f t="shared" si="2"/>
        <v>0.15521161546423973</v>
      </c>
      <c r="L15" s="23">
        <f t="shared" si="3"/>
        <v>0.15921749046980069</v>
      </c>
      <c r="M15" s="4"/>
      <c r="N15" t="s">
        <v>272</v>
      </c>
      <c r="O15" s="5">
        <v>0.75925535965384139</v>
      </c>
      <c r="P15" s="71">
        <v>0.16194462709248714</v>
      </c>
    </row>
    <row r="16" spans="1:16" x14ac:dyDescent="0.25">
      <c r="A16" s="17"/>
      <c r="B16" s="55">
        <v>10</v>
      </c>
      <c r="C16" s="19" t="s">
        <v>258</v>
      </c>
      <c r="D16" s="20">
        <v>45.786396000000003</v>
      </c>
      <c r="E16" s="21">
        <v>44.634177999999999</v>
      </c>
      <c r="F16" s="21">
        <f t="shared" si="0"/>
        <v>7.0683300537821427</v>
      </c>
      <c r="G16" s="21">
        <v>9.4450523782143136E-2</v>
      </c>
      <c r="H16" s="21">
        <v>6.8153873599999999</v>
      </c>
      <c r="I16" s="21">
        <v>0.15849216999999999</v>
      </c>
      <c r="J16" s="22">
        <f t="shared" si="1"/>
        <v>2.116103130254648E-3</v>
      </c>
      <c r="K16" s="22">
        <f t="shared" si="2"/>
        <v>0.15481046573283244</v>
      </c>
      <c r="L16" s="23">
        <f t="shared" si="3"/>
        <v>0.15836138068415068</v>
      </c>
      <c r="M16" s="4"/>
      <c r="N16" t="s">
        <v>252</v>
      </c>
      <c r="O16" s="5">
        <v>2.1007525301269605</v>
      </c>
      <c r="P16" s="71">
        <v>0.15994033850948045</v>
      </c>
    </row>
    <row r="17" spans="1:16" x14ac:dyDescent="0.25">
      <c r="A17" s="17"/>
      <c r="B17" s="55">
        <v>11</v>
      </c>
      <c r="C17" s="19" t="s">
        <v>259</v>
      </c>
      <c r="D17" s="20">
        <v>9.2048700000000014</v>
      </c>
      <c r="E17" s="21">
        <v>8.8552050000000015</v>
      </c>
      <c r="F17" s="21">
        <f t="shared" si="0"/>
        <v>1.3893345203659431</v>
      </c>
      <c r="G17" s="21">
        <v>3.2922000365942949E-2</v>
      </c>
      <c r="H17" s="21">
        <v>1.29340918</v>
      </c>
      <c r="I17" s="21">
        <v>6.3003339999999991E-2</v>
      </c>
      <c r="J17" s="22">
        <f t="shared" si="1"/>
        <v>3.7178134629229863E-3</v>
      </c>
      <c r="K17" s="22">
        <f t="shared" si="2"/>
        <v>0.14977983913031293</v>
      </c>
      <c r="L17" s="23">
        <f t="shared" si="3"/>
        <v>0.15689467611037156</v>
      </c>
      <c r="M17" s="4"/>
      <c r="N17" t="s">
        <v>260</v>
      </c>
      <c r="O17" s="5">
        <v>5.4530975991223753</v>
      </c>
      <c r="P17" s="71">
        <v>0.15976605017614165</v>
      </c>
    </row>
    <row r="18" spans="1:16" x14ac:dyDescent="0.25">
      <c r="A18" s="17"/>
      <c r="B18" s="55">
        <v>12</v>
      </c>
      <c r="C18" s="19" t="s">
        <v>260</v>
      </c>
      <c r="D18" s="20">
        <v>34.661221999999995</v>
      </c>
      <c r="E18" s="21">
        <v>34.131766999999996</v>
      </c>
      <c r="F18" s="21">
        <f t="shared" si="0"/>
        <v>5.4530975991223753</v>
      </c>
      <c r="G18" s="21">
        <v>9.7083479122375138E-2</v>
      </c>
      <c r="H18" s="21">
        <v>5.2061610900000002</v>
      </c>
      <c r="I18" s="21">
        <v>0.14985303</v>
      </c>
      <c r="J18" s="22">
        <f t="shared" si="1"/>
        <v>2.8443730769161513E-3</v>
      </c>
      <c r="K18" s="22">
        <f t="shared" si="2"/>
        <v>0.15537562321699827</v>
      </c>
      <c r="L18" s="23">
        <f t="shared" si="3"/>
        <v>0.15976605017614165</v>
      </c>
      <c r="M18" s="4"/>
      <c r="N18" t="s">
        <v>254</v>
      </c>
      <c r="O18" s="5">
        <v>12.365109571217491</v>
      </c>
      <c r="P18" s="71">
        <v>0.15951450190335287</v>
      </c>
    </row>
    <row r="19" spans="1:16" x14ac:dyDescent="0.25">
      <c r="A19" s="17"/>
      <c r="B19" s="55">
        <v>13</v>
      </c>
      <c r="C19" s="19" t="s">
        <v>261</v>
      </c>
      <c r="D19" s="20">
        <v>39.804893</v>
      </c>
      <c r="E19" s="21">
        <v>35.069355999999992</v>
      </c>
      <c r="F19" s="21">
        <f t="shared" si="0"/>
        <v>5.5497940295461623</v>
      </c>
      <c r="G19" s="21">
        <v>8.4338999546162086E-2</v>
      </c>
      <c r="H19" s="21">
        <v>5.3210116200000002</v>
      </c>
      <c r="I19" s="21">
        <v>0.14444340999999999</v>
      </c>
      <c r="J19" s="22">
        <f t="shared" si="1"/>
        <v>2.4049201116257196E-3</v>
      </c>
      <c r="K19" s="22">
        <f t="shared" si="2"/>
        <v>0.15413315886228887</v>
      </c>
      <c r="L19" s="23">
        <f t="shared" si="3"/>
        <v>0.15825195163396111</v>
      </c>
      <c r="M19" s="4"/>
      <c r="N19" t="s">
        <v>251</v>
      </c>
      <c r="O19" s="5">
        <v>6.5428074915675589</v>
      </c>
      <c r="P19" s="71">
        <v>0.15931928974494794</v>
      </c>
    </row>
    <row r="20" spans="1:16" x14ac:dyDescent="0.25">
      <c r="A20" s="17"/>
      <c r="B20" s="55">
        <v>14</v>
      </c>
      <c r="C20" s="19" t="s">
        <v>262</v>
      </c>
      <c r="D20" s="20">
        <v>18.379255000000001</v>
      </c>
      <c r="E20" s="21">
        <v>23.58286</v>
      </c>
      <c r="F20" s="21">
        <f t="shared" si="0"/>
        <v>3.7377371398936106</v>
      </c>
      <c r="G20" s="21">
        <v>5.7177999893610831E-2</v>
      </c>
      <c r="H20" s="21">
        <v>3.58602344</v>
      </c>
      <c r="I20" s="21">
        <v>9.45357E-2</v>
      </c>
      <c r="J20" s="22">
        <f t="shared" si="1"/>
        <v>2.4245574919077172E-3</v>
      </c>
      <c r="K20" s="22">
        <f t="shared" si="2"/>
        <v>0.1544851404746333</v>
      </c>
      <c r="L20" s="23">
        <f t="shared" si="3"/>
        <v>0.15849380184988635</v>
      </c>
      <c r="M20" s="4"/>
      <c r="N20" t="s">
        <v>257</v>
      </c>
      <c r="O20" s="5">
        <v>5.4864533728676879</v>
      </c>
      <c r="P20" s="71">
        <v>0.15921749046980069</v>
      </c>
    </row>
    <row r="21" spans="1:16" x14ac:dyDescent="0.25">
      <c r="A21" s="17"/>
      <c r="B21" s="55">
        <v>15</v>
      </c>
      <c r="C21" s="19" t="s">
        <v>263</v>
      </c>
      <c r="D21" s="20">
        <v>63.871662999999998</v>
      </c>
      <c r="E21" s="21">
        <v>45.516696000000003</v>
      </c>
      <c r="F21" s="21">
        <f t="shared" si="0"/>
        <v>7.5167400728381786</v>
      </c>
      <c r="G21" s="21">
        <v>0.53519894283817848</v>
      </c>
      <c r="H21" s="21">
        <v>6.2070111299999997</v>
      </c>
      <c r="I21" s="21">
        <v>0.77453000000000005</v>
      </c>
      <c r="J21" s="22">
        <f t="shared" si="1"/>
        <v>1.1758299478463428E-2</v>
      </c>
      <c r="K21" s="22">
        <f t="shared" si="2"/>
        <v>0.14812608702613603</v>
      </c>
      <c r="L21" s="23">
        <f t="shared" si="3"/>
        <v>0.16514248030740583</v>
      </c>
      <c r="M21" s="4"/>
      <c r="N21" t="s">
        <v>266</v>
      </c>
      <c r="O21" s="5">
        <v>0.71194227031968083</v>
      </c>
      <c r="P21" s="71">
        <v>0.15906118371664096</v>
      </c>
    </row>
    <row r="22" spans="1:16" x14ac:dyDescent="0.25">
      <c r="A22" s="17"/>
      <c r="B22" s="55">
        <v>16</v>
      </c>
      <c r="C22" s="19" t="s">
        <v>264</v>
      </c>
      <c r="D22" s="20">
        <v>18.976248000000002</v>
      </c>
      <c r="E22" s="21">
        <v>22.372843</v>
      </c>
      <c r="F22" s="21">
        <f t="shared" si="0"/>
        <v>3.8518300517845603</v>
      </c>
      <c r="G22" s="21">
        <v>7.5324281784560299E-2</v>
      </c>
      <c r="H22" s="21">
        <v>3.6483436199999999</v>
      </c>
      <c r="I22" s="21">
        <v>0.12816214999999997</v>
      </c>
      <c r="J22" s="22">
        <f t="shared" si="1"/>
        <v>3.3667729123455746E-3</v>
      </c>
      <c r="K22" s="22">
        <f t="shared" si="2"/>
        <v>0.16643695670615311</v>
      </c>
      <c r="L22" s="23">
        <f t="shared" si="3"/>
        <v>0.17216542626185508</v>
      </c>
      <c r="M22" s="4"/>
      <c r="N22" t="s">
        <v>256</v>
      </c>
      <c r="O22" s="5">
        <v>8.5130722538938901</v>
      </c>
      <c r="P22" s="71">
        <v>0.15898003721990983</v>
      </c>
    </row>
    <row r="23" spans="1:16" x14ac:dyDescent="0.25">
      <c r="A23" s="17"/>
      <c r="B23" s="55">
        <v>17</v>
      </c>
      <c r="C23" s="19" t="s">
        <v>265</v>
      </c>
      <c r="D23" s="20">
        <v>1.3601380000000001</v>
      </c>
      <c r="E23" s="21">
        <v>1.4517180000000001</v>
      </c>
      <c r="F23" s="21">
        <f t="shared" si="0"/>
        <v>0.26714567945853157</v>
      </c>
      <c r="G23" s="21">
        <v>2.7683999458531616E-2</v>
      </c>
      <c r="H23" s="21">
        <v>0.18919687999999998</v>
      </c>
      <c r="I23" s="21">
        <v>5.0264799999999991E-2</v>
      </c>
      <c r="J23" s="22">
        <f t="shared" si="1"/>
        <v>1.9069818972094865E-2</v>
      </c>
      <c r="K23" s="22">
        <f t="shared" si="2"/>
        <v>0.14939601180017853</v>
      </c>
      <c r="L23" s="23">
        <f t="shared" si="3"/>
        <v>0.18402036721906842</v>
      </c>
      <c r="M23" s="4"/>
      <c r="N23" t="s">
        <v>253</v>
      </c>
      <c r="O23" s="5">
        <v>7.8124385919001771</v>
      </c>
      <c r="P23" s="71">
        <v>0.15895109948026756</v>
      </c>
    </row>
    <row r="24" spans="1:16" x14ac:dyDescent="0.25">
      <c r="A24" s="17"/>
      <c r="B24" s="55">
        <v>18</v>
      </c>
      <c r="C24" s="19" t="s">
        <v>266</v>
      </c>
      <c r="D24" s="20">
        <v>3.8533690000000003</v>
      </c>
      <c r="E24" s="21">
        <v>4.4759020000000005</v>
      </c>
      <c r="F24" s="21">
        <f t="shared" si="0"/>
        <v>0.71194227031968083</v>
      </c>
      <c r="G24" s="21">
        <v>3.8740900319680804E-2</v>
      </c>
      <c r="H24" s="21">
        <v>0.61089079000000002</v>
      </c>
      <c r="I24" s="21">
        <v>6.2310580000000004E-2</v>
      </c>
      <c r="J24" s="22">
        <f t="shared" si="1"/>
        <v>8.6554398017831494E-3</v>
      </c>
      <c r="K24" s="22">
        <f t="shared" si="2"/>
        <v>0.14513983780692266</v>
      </c>
      <c r="L24" s="23">
        <f t="shared" si="3"/>
        <v>0.15906118371664096</v>
      </c>
      <c r="M24" s="4"/>
      <c r="N24" t="s">
        <v>268</v>
      </c>
      <c r="O24" s="5">
        <v>8.8912878287607917</v>
      </c>
      <c r="P24" s="71">
        <v>0.15871687068875967</v>
      </c>
    </row>
    <row r="25" spans="1:16" x14ac:dyDescent="0.25">
      <c r="A25" s="17"/>
      <c r="B25" s="55">
        <v>19</v>
      </c>
      <c r="C25" s="19" t="s">
        <v>267</v>
      </c>
      <c r="D25" s="20">
        <v>9.2563680000000002</v>
      </c>
      <c r="E25" s="21">
        <v>9.1545840000000016</v>
      </c>
      <c r="F25" s="21">
        <f t="shared" si="0"/>
        <v>1.4876869389903626</v>
      </c>
      <c r="G25" s="21">
        <v>5.4928998990362743E-2</v>
      </c>
      <c r="H25" s="21">
        <v>1.36027046</v>
      </c>
      <c r="I25" s="21">
        <v>7.2487480000000007E-2</v>
      </c>
      <c r="J25" s="22">
        <f t="shared" si="1"/>
        <v>6.0001633051117052E-3</v>
      </c>
      <c r="K25" s="22">
        <f t="shared" si="2"/>
        <v>0.15458916090456568</v>
      </c>
      <c r="L25" s="23">
        <f t="shared" si="3"/>
        <v>0.16250732299691198</v>
      </c>
      <c r="M25" s="4"/>
      <c r="N25" t="s">
        <v>262</v>
      </c>
      <c r="O25" s="5">
        <v>3.7377371398936106</v>
      </c>
      <c r="P25" s="71">
        <v>0.15849380184988635</v>
      </c>
    </row>
    <row r="26" spans="1:16" x14ac:dyDescent="0.25">
      <c r="A26" s="17"/>
      <c r="B26" s="55">
        <v>20</v>
      </c>
      <c r="C26" s="19" t="s">
        <v>268</v>
      </c>
      <c r="D26" s="20">
        <v>50.693631000000003</v>
      </c>
      <c r="E26" s="21">
        <v>56.019803000000003</v>
      </c>
      <c r="F26" s="21">
        <f t="shared" si="0"/>
        <v>8.8912878287607917</v>
      </c>
      <c r="G26" s="21">
        <v>8.2652048760792241E-2</v>
      </c>
      <c r="H26" s="21">
        <v>8.6431324099999998</v>
      </c>
      <c r="I26" s="21">
        <v>0.16550337000000001</v>
      </c>
      <c r="J26" s="22">
        <f t="shared" si="1"/>
        <v>1.4754077011086997E-3</v>
      </c>
      <c r="K26" s="22">
        <f t="shared" si="2"/>
        <v>0.15576249810733522</v>
      </c>
      <c r="L26" s="23">
        <f t="shared" si="3"/>
        <v>0.15871687068875967</v>
      </c>
      <c r="M26" s="4"/>
      <c r="N26" t="s">
        <v>258</v>
      </c>
      <c r="O26" s="5">
        <v>7.0683300537821427</v>
      </c>
      <c r="P26" s="71">
        <v>0.15836138068415068</v>
      </c>
    </row>
    <row r="27" spans="1:16" x14ac:dyDescent="0.25">
      <c r="A27" s="17"/>
      <c r="B27" s="55">
        <v>21</v>
      </c>
      <c r="C27" s="19" t="s">
        <v>269</v>
      </c>
      <c r="D27" s="20">
        <v>91.203563999999986</v>
      </c>
      <c r="E27" s="21">
        <v>87.65347899999999</v>
      </c>
      <c r="F27" s="21">
        <f t="shared" si="0"/>
        <v>13.829336661731366</v>
      </c>
      <c r="G27" s="21">
        <v>9.3616471731365891E-2</v>
      </c>
      <c r="H27" s="21">
        <v>13.52580523</v>
      </c>
      <c r="I27" s="21">
        <v>0.20991496000000004</v>
      </c>
      <c r="J27" s="22">
        <f t="shared" si="1"/>
        <v>1.0680291620982427E-3</v>
      </c>
      <c r="K27" s="22">
        <f t="shared" si="2"/>
        <v>0.15537799363025132</v>
      </c>
      <c r="L27" s="23">
        <f t="shared" si="3"/>
        <v>0.15777282110766383</v>
      </c>
      <c r="M27" s="4"/>
      <c r="N27" t="s">
        <v>261</v>
      </c>
      <c r="O27" s="5">
        <v>5.5497940295461623</v>
      </c>
      <c r="P27" s="71">
        <v>0.15825195163396111</v>
      </c>
    </row>
    <row r="28" spans="1:16" x14ac:dyDescent="0.25">
      <c r="A28" s="17"/>
      <c r="B28" s="55">
        <v>22</v>
      </c>
      <c r="C28" s="19" t="s">
        <v>270</v>
      </c>
      <c r="D28" s="20">
        <v>19.110720000000001</v>
      </c>
      <c r="E28" s="21">
        <v>24.083136</v>
      </c>
      <c r="F28" s="21">
        <f t="shared" si="0"/>
        <v>3.951735950186285</v>
      </c>
      <c r="G28" s="21">
        <v>6.6290250186284538E-2</v>
      </c>
      <c r="H28" s="21">
        <v>3.7709484100000004</v>
      </c>
      <c r="I28" s="21">
        <v>0.11449728999999997</v>
      </c>
      <c r="J28" s="22">
        <f t="shared" si="1"/>
        <v>2.7525588937538925E-3</v>
      </c>
      <c r="K28" s="22">
        <f t="shared" si="2"/>
        <v>0.15933301461181321</v>
      </c>
      <c r="L28" s="23">
        <f t="shared" si="3"/>
        <v>0.16408726630062984</v>
      </c>
      <c r="M28" s="4"/>
      <c r="N28" t="s">
        <v>269</v>
      </c>
      <c r="O28" s="5">
        <v>13.829336661731366</v>
      </c>
      <c r="P28" s="71">
        <v>0.15777282110766383</v>
      </c>
    </row>
    <row r="29" spans="1:16" x14ac:dyDescent="0.25">
      <c r="A29" s="17"/>
      <c r="B29" s="55">
        <v>23</v>
      </c>
      <c r="C29" s="19" t="s">
        <v>271</v>
      </c>
      <c r="D29" s="20">
        <v>3.699776</v>
      </c>
      <c r="E29" s="21">
        <v>3.392493</v>
      </c>
      <c r="F29" s="21">
        <f t="shared" si="0"/>
        <v>0.56032609073486794</v>
      </c>
      <c r="G29" s="21">
        <v>3.938681073486805E-2</v>
      </c>
      <c r="H29" s="21">
        <v>0.46252748999999993</v>
      </c>
      <c r="I29" s="21">
        <v>5.8411789999999998E-2</v>
      </c>
      <c r="J29" s="22">
        <f t="shared" si="1"/>
        <v>1.1609990274075157E-2</v>
      </c>
      <c r="K29" s="22">
        <f t="shared" si="2"/>
        <v>0.14794851477508369</v>
      </c>
      <c r="L29" s="23">
        <f t="shared" si="3"/>
        <v>0.16516646924101772</v>
      </c>
      <c r="M29" s="4"/>
      <c r="N29" t="s">
        <v>250</v>
      </c>
      <c r="O29" s="5">
        <v>7.5146206296891984</v>
      </c>
      <c r="P29" s="71">
        <v>0.15735312751389963</v>
      </c>
    </row>
    <row r="30" spans="1:16" x14ac:dyDescent="0.25">
      <c r="A30" s="17"/>
      <c r="B30" s="55">
        <v>24</v>
      </c>
      <c r="C30" s="19" t="s">
        <v>272</v>
      </c>
      <c r="D30" s="20">
        <v>3.9676589999999998</v>
      </c>
      <c r="E30" s="21">
        <v>4.688364</v>
      </c>
      <c r="F30" s="21">
        <f t="shared" si="0"/>
        <v>0.75925535965384139</v>
      </c>
      <c r="G30" s="21">
        <v>3.3729459653841332E-2</v>
      </c>
      <c r="H30" s="21">
        <v>0.67454111000000005</v>
      </c>
      <c r="I30" s="21">
        <v>5.0984790000000002E-2</v>
      </c>
      <c r="J30" s="22">
        <f t="shared" si="1"/>
        <v>7.194292007583313E-3</v>
      </c>
      <c r="K30" s="22">
        <f t="shared" si="2"/>
        <v>0.15106987632654831</v>
      </c>
      <c r="L30" s="23">
        <f t="shared" si="3"/>
        <v>0.16194462709248714</v>
      </c>
      <c r="M30" s="4"/>
      <c r="N30" t="s">
        <v>259</v>
      </c>
      <c r="O30" s="5">
        <v>1.3893345203659431</v>
      </c>
      <c r="P30" s="71">
        <v>0.15689467611037156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8.0218439999999998</v>
      </c>
      <c r="E31" s="28">
        <v>11.558399</v>
      </c>
      <c r="F31" s="28">
        <f t="shared" si="0"/>
        <v>1.9733482990446329</v>
      </c>
      <c r="G31" s="28">
        <v>5.8096959044632968E-2</v>
      </c>
      <c r="H31" s="28">
        <v>1.8311994599999999</v>
      </c>
      <c r="I31" s="28">
        <v>8.4051879999999995E-2</v>
      </c>
      <c r="J31" s="29">
        <f t="shared" si="1"/>
        <v>5.0263846268529897E-3</v>
      </c>
      <c r="K31" s="29">
        <f t="shared" si="2"/>
        <v>0.16345658417265513</v>
      </c>
      <c r="L31" s="30">
        <f t="shared" si="3"/>
        <v>0.17072851517278759</v>
      </c>
      <c r="M31" s="4"/>
      <c r="N31" t="s">
        <v>255</v>
      </c>
      <c r="O31" s="5">
        <v>0.7340879998039409</v>
      </c>
      <c r="P31" s="71">
        <v>0.15435675429685697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workbookViewId="0">
      <selection activeCell="A17" sqref="A17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97</v>
      </c>
      <c r="B1" s="49" t="s">
        <v>61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1548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755.42156400000022</v>
      </c>
      <c r="E6" s="14">
        <v>755.83115999999995</v>
      </c>
      <c r="F6" s="14">
        <v>120.9837165192567</v>
      </c>
      <c r="G6" s="14">
        <v>2.268911719256721</v>
      </c>
      <c r="H6" s="14">
        <v>115.08167125</v>
      </c>
      <c r="I6" s="14">
        <v>3.6331335500000006</v>
      </c>
      <c r="J6" s="15">
        <v>3.0018763969147833E-3</v>
      </c>
      <c r="K6" s="15">
        <v>0.15526031365160536</v>
      </c>
      <c r="L6" s="16">
        <v>0.16006711938054621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755.42156399999999</v>
      </c>
      <c r="E7" s="38">
        <f ca="1">SUM(E8:OFFSET(E6,MATCH("PROYECTOS",$A$8:$A$50,0),0))</f>
        <v>755.83116000000018</v>
      </c>
      <c r="F7" s="38">
        <f ca="1">SUM(F8:OFFSET(F6,MATCH("PROYECTOS",$A$8:$A$50,0),0))</f>
        <v>120.98371651925672</v>
      </c>
      <c r="G7" s="38">
        <f ca="1">SUM(G8:OFFSET(G6,MATCH("PROYECTOS",$A$8:$A$50,0),0))</f>
        <v>2.268911719256721</v>
      </c>
      <c r="H7" s="38">
        <f ca="1">SUM(H8:OFFSET(H6,MATCH("PROYECTOS",$A$8:$A$50,0),0))</f>
        <v>115.08167125</v>
      </c>
      <c r="I7" s="38">
        <f ca="1">SUM(I8:OFFSET(I6,MATCH("PROYECTOS",$A$8:$A$50,0),0))</f>
        <v>3.6331335500000002</v>
      </c>
      <c r="J7" s="39">
        <f ca="1">IFERROR(G7/E7,0)</f>
        <v>3.0018763969147824E-3</v>
      </c>
      <c r="K7" s="39">
        <f ca="1">IFERROR(SUM(G7,H7)/E7,0)</f>
        <v>0.15526031365160534</v>
      </c>
      <c r="L7" s="40">
        <f ca="1">IFERROR(SUM(G7,H7,I7)/E7,0)</f>
        <v>0.16006711938054616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24.757756999999998</v>
      </c>
      <c r="E8" s="21">
        <v>11.361935000000001</v>
      </c>
      <c r="F8" s="21">
        <f t="shared" ref="F8:F9" si="0">SUM(G8,H8,I8)</f>
        <v>1.8966486226875556</v>
      </c>
      <c r="G8" s="21">
        <v>0.39150350268755574</v>
      </c>
      <c r="H8" s="21">
        <v>0.76660057000000004</v>
      </c>
      <c r="I8" s="21">
        <v>0.73854454999999997</v>
      </c>
      <c r="J8" s="22">
        <f t="shared" ref="J8:J10" si="1">IFERROR(G8/E8,0)</f>
        <v>3.4457467208495358E-2</v>
      </c>
      <c r="K8" s="22">
        <f t="shared" ref="K8:K10" si="2">IFERROR(SUM(G8,H8)/E8,0)</f>
        <v>0.10192841911941546</v>
      </c>
      <c r="L8" s="23">
        <f t="shared" ref="L8:L10" si="3">IFERROR(SUM(G8,H8,I8)/E8,0)</f>
        <v>0.16693007156681988</v>
      </c>
      <c r="M8" s="4"/>
    </row>
    <row r="9" spans="1:13" ht="38.25" x14ac:dyDescent="0.25">
      <c r="A9" s="17"/>
      <c r="B9" s="19">
        <v>3000313</v>
      </c>
      <c r="C9" s="19" t="s">
        <v>1550</v>
      </c>
      <c r="D9" s="20">
        <v>730.66380700000002</v>
      </c>
      <c r="E9" s="21">
        <v>744.46922500000016</v>
      </c>
      <c r="F9" s="21">
        <f t="shared" si="0"/>
        <v>119.08706789656917</v>
      </c>
      <c r="G9" s="21">
        <v>1.8774082165691652</v>
      </c>
      <c r="H9" s="21">
        <v>114.31507068000001</v>
      </c>
      <c r="I9" s="21">
        <v>2.8945890000000003</v>
      </c>
      <c r="J9" s="22">
        <f t="shared" si="1"/>
        <v>2.5218076899943915E-3</v>
      </c>
      <c r="K9" s="22">
        <f t="shared" si="2"/>
        <v>0.15607425397143737</v>
      </c>
      <c r="L9" s="23">
        <f t="shared" si="3"/>
        <v>0.15996237842681696</v>
      </c>
      <c r="M9" s="4"/>
    </row>
    <row r="10" spans="1:13" ht="15.75" thickBot="1" x14ac:dyDescent="0.3">
      <c r="A10" s="41" t="s">
        <v>293</v>
      </c>
      <c r="B10" s="43"/>
      <c r="C10" s="43"/>
      <c r="D10" s="44">
        <f ca="1">OFFSET(D10,-MATCH("PROYECTOS",$A$8:$A$50,0)-1,0)-(OFFSET(D10,-MATCH("PROYECTOS",$A$8:$A$50,0),0))</f>
        <v>0</v>
      </c>
      <c r="E10" s="45">
        <f t="shared" ref="E10:I10" ca="1" si="4">OFFSET(E10,-MATCH("PROYECTOS",$A$8:$A$50,0)-1,0)-(OFFSET(E10,-MATCH("PROYECTOS",$A$8:$A$50,0),0))</f>
        <v>0</v>
      </c>
      <c r="F10" s="45">
        <f t="shared" ca="1" si="4"/>
        <v>0</v>
      </c>
      <c r="G10" s="45">
        <f t="shared" ca="1" si="4"/>
        <v>0</v>
      </c>
      <c r="H10" s="45">
        <f t="shared" ca="1" si="4"/>
        <v>0</v>
      </c>
      <c r="I10" s="45">
        <f t="shared" ca="1" si="4"/>
        <v>0</v>
      </c>
      <c r="J10" s="46">
        <f t="shared" ca="1" si="1"/>
        <v>0</v>
      </c>
      <c r="K10" s="46">
        <f t="shared" ca="1" si="2"/>
        <v>0</v>
      </c>
      <c r="L10" s="47">
        <f t="shared" ca="1" si="3"/>
        <v>0</v>
      </c>
      <c r="M10" s="4"/>
    </row>
    <row r="11" spans="1:13" ht="15.75" thickBot="1" x14ac:dyDescent="0.3"/>
    <row r="12" spans="1:13" ht="15.75" thickBot="1" x14ac:dyDescent="0.3">
      <c r="A12" s="87" t="s">
        <v>315</v>
      </c>
      <c r="B12" s="88"/>
      <c r="C12" s="88"/>
      <c r="D12" s="89"/>
    </row>
    <row r="13" spans="1:13" ht="15.75" thickBot="1" x14ac:dyDescent="0.3">
      <c r="A13" s="1" t="s">
        <v>1554</v>
      </c>
    </row>
    <row r="14" spans="1:13" ht="45" customHeight="1" x14ac:dyDescent="0.25">
      <c r="A14" s="80" t="s">
        <v>317</v>
      </c>
      <c r="B14" s="81"/>
      <c r="C14" s="81"/>
      <c r="D14" s="92" t="s">
        <v>318</v>
      </c>
    </row>
    <row r="15" spans="1:13" ht="15.75" thickBot="1" x14ac:dyDescent="0.3">
      <c r="A15" s="90"/>
      <c r="B15" s="91"/>
      <c r="C15" s="91"/>
      <c r="D15" s="93"/>
    </row>
    <row r="16" spans="1:13" x14ac:dyDescent="0.25">
      <c r="A16" s="17"/>
      <c r="B16" s="19">
        <v>3000001</v>
      </c>
      <c r="C16" s="19" t="s">
        <v>275</v>
      </c>
      <c r="D16" s="23">
        <v>0.16693007156681988</v>
      </c>
    </row>
    <row r="17" spans="1:4" ht="39" thickBot="1" x14ac:dyDescent="0.3">
      <c r="A17" s="24"/>
      <c r="B17" s="26">
        <v>3000313</v>
      </c>
      <c r="C17" s="26" t="s">
        <v>1550</v>
      </c>
      <c r="D17" s="30">
        <v>0.15996237842681696</v>
      </c>
    </row>
  </sheetData>
  <mergeCells count="10">
    <mergeCell ref="A12:D12"/>
    <mergeCell ref="A14:C15"/>
    <mergeCell ref="D14:D1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"/>
  <sheetViews>
    <sheetView workbookViewId="0">
      <selection activeCell="A3" sqref="A3:P12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97</v>
      </c>
      <c r="B1" s="49" t="s">
        <v>61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1549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755.42156400000022</v>
      </c>
      <c r="I6" s="14">
        <v>755.83115999999995</v>
      </c>
      <c r="J6" s="14">
        <v>120.9837165192567</v>
      </c>
      <c r="K6" s="14">
        <v>2.268911719256721</v>
      </c>
      <c r="L6" s="14">
        <v>115.08167125</v>
      </c>
      <c r="M6" s="14">
        <v>3.6331335500000006</v>
      </c>
      <c r="N6" s="15">
        <v>3.0018763969147833E-3</v>
      </c>
      <c r="O6" s="15">
        <v>0.15526031365160536</v>
      </c>
      <c r="P6" s="16">
        <v>0.16006711938054621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SUM(H8:OFFSET(H6,MATCH("PROYECTOS",$A$8:$A$12,0),0))</f>
        <v>755.42156399999999</v>
      </c>
      <c r="I7" s="37">
        <f ca="1">SUM(I8:OFFSET(I6,MATCH("PROYECTOS",$A$8:$A$12,0),0))</f>
        <v>755.83116000000007</v>
      </c>
      <c r="J7" s="37">
        <f ca="1">SUM(J8:OFFSET(J6,MATCH("PROYECTOS",$A$8:$A$12,0),0))</f>
        <v>120.98371651925673</v>
      </c>
      <c r="K7" s="38">
        <f>SUM(K8:K11)</f>
        <v>2.268911719256721</v>
      </c>
      <c r="L7" s="38">
        <f>SUM(L8:L11)</f>
        <v>115.08167125000001</v>
      </c>
      <c r="M7" s="38">
        <f>SUM(M8:M11)</f>
        <v>3.6331335500000002</v>
      </c>
      <c r="N7" s="39">
        <f ca="1">IFERROR(K7/I7,0)</f>
        <v>3.0018763969147828E-3</v>
      </c>
      <c r="O7" s="39">
        <f ca="1">IFERROR(SUM(K7,L7)/I7,0)</f>
        <v>0.15526031365160536</v>
      </c>
      <c r="P7" s="40">
        <f ca="1">IFERROR(SUM(K7,L7,M7)/I7,0)</f>
        <v>0.16006711938054621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7.9108809999999989</v>
      </c>
      <c r="I8" s="21">
        <v>6.2795589999999981</v>
      </c>
      <c r="J8" s="21">
        <f t="shared" ref="J8:J11" si="0">SUM(K8,L8,M8)</f>
        <v>1.2824331626960634</v>
      </c>
      <c r="K8" s="21">
        <v>0.30951350269606337</v>
      </c>
      <c r="L8" s="21">
        <v>0.50724462000000003</v>
      </c>
      <c r="M8" s="21">
        <v>0.46567503999999993</v>
      </c>
      <c r="N8" s="22">
        <f t="shared" ref="N8:N12" si="1">IFERROR(K8/I8,0)</f>
        <v>4.9289050822846549E-2</v>
      </c>
      <c r="O8" s="22">
        <f t="shared" ref="O8:O12" si="2">IFERROR(SUM(K8,L8)/I8,0)</f>
        <v>0.13006615953382453</v>
      </c>
      <c r="P8" s="23">
        <f t="shared" ref="P8:P12" si="3">IFERROR(SUM(K8,L8,M8)/I8,0)</f>
        <v>0.20422344350870242</v>
      </c>
      <c r="Q8" s="70">
        <v>0</v>
      </c>
      <c r="R8" s="21">
        <v>0</v>
      </c>
      <c r="S8" s="23">
        <f>IFERROR(R8/Q8,0)</f>
        <v>0</v>
      </c>
    </row>
    <row r="9" spans="1:19" x14ac:dyDescent="0.25">
      <c r="A9" s="17"/>
      <c r="B9" s="19">
        <v>5000276</v>
      </c>
      <c r="C9" s="19" t="s">
        <v>512</v>
      </c>
      <c r="D9" s="68">
        <v>3000001</v>
      </c>
      <c r="E9" s="19" t="s">
        <v>275</v>
      </c>
      <c r="F9" s="69">
        <v>60</v>
      </c>
      <c r="G9" s="19" t="s">
        <v>309</v>
      </c>
      <c r="H9" s="20">
        <v>16.846876000000002</v>
      </c>
      <c r="I9" s="21">
        <v>5.0823759999999991</v>
      </c>
      <c r="J9" s="21">
        <f t="shared" si="0"/>
        <v>0.61421545999149241</v>
      </c>
      <c r="K9" s="21">
        <v>8.1989999991492368E-2</v>
      </c>
      <c r="L9" s="21">
        <v>0.25935594999999995</v>
      </c>
      <c r="M9" s="21">
        <v>0.27286951000000004</v>
      </c>
      <c r="N9" s="22">
        <f t="shared" si="1"/>
        <v>1.6132218472520016E-2</v>
      </c>
      <c r="O9" s="22">
        <f t="shared" si="2"/>
        <v>6.7162671551945857E-2</v>
      </c>
      <c r="P9" s="23">
        <f t="shared" si="3"/>
        <v>0.12085203062337233</v>
      </c>
      <c r="Q9" s="70">
        <v>0</v>
      </c>
      <c r="R9" s="21">
        <v>0</v>
      </c>
      <c r="S9" s="23">
        <f t="shared" ref="S9:S11" si="4">IFERROR(R9/Q9,0)</f>
        <v>0</v>
      </c>
    </row>
    <row r="10" spans="1:19" ht="38.25" x14ac:dyDescent="0.25">
      <c r="A10" s="17"/>
      <c r="B10" s="19">
        <v>5002952</v>
      </c>
      <c r="C10" s="19" t="s">
        <v>1551</v>
      </c>
      <c r="D10" s="68">
        <v>3000313</v>
      </c>
      <c r="E10" s="19" t="s">
        <v>1550</v>
      </c>
      <c r="F10" s="69">
        <v>86</v>
      </c>
      <c r="G10" s="19" t="s">
        <v>500</v>
      </c>
      <c r="H10" s="20">
        <v>720.61316199999999</v>
      </c>
      <c r="I10" s="21">
        <v>720.6131620000001</v>
      </c>
      <c r="J10" s="21">
        <f t="shared" si="0"/>
        <v>113.26543200000002</v>
      </c>
      <c r="K10" s="21">
        <v>0</v>
      </c>
      <c r="L10" s="21">
        <v>112.50000000000001</v>
      </c>
      <c r="M10" s="21">
        <v>0.76543200000000011</v>
      </c>
      <c r="N10" s="22">
        <f t="shared" si="1"/>
        <v>0</v>
      </c>
      <c r="O10" s="22">
        <f t="shared" si="2"/>
        <v>0.15611704855315978</v>
      </c>
      <c r="P10" s="23">
        <f t="shared" si="3"/>
        <v>0.15717924397278774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5004143</v>
      </c>
      <c r="C11" s="19" t="s">
        <v>1552</v>
      </c>
      <c r="D11" s="68">
        <v>3000313</v>
      </c>
      <c r="E11" s="19" t="s">
        <v>1550</v>
      </c>
      <c r="F11" s="69">
        <v>86</v>
      </c>
      <c r="G11" s="19" t="s">
        <v>500</v>
      </c>
      <c r="H11" s="20">
        <v>10.050644999999999</v>
      </c>
      <c r="I11" s="21">
        <v>23.856063000000002</v>
      </c>
      <c r="J11" s="21">
        <f t="shared" si="0"/>
        <v>5.8216358965691652</v>
      </c>
      <c r="K11" s="21">
        <v>1.8774082165691652</v>
      </c>
      <c r="L11" s="21">
        <v>1.81507068</v>
      </c>
      <c r="M11" s="21">
        <v>2.1291570000000002</v>
      </c>
      <c r="N11" s="22">
        <f t="shared" si="1"/>
        <v>7.8697319694752868E-2</v>
      </c>
      <c r="O11" s="22">
        <f t="shared" si="2"/>
        <v>0.1547815704782958</v>
      </c>
      <c r="P11" s="23">
        <f t="shared" si="3"/>
        <v>0.2440317120460809</v>
      </c>
      <c r="Q11" s="70">
        <v>0</v>
      </c>
      <c r="R11" s="21">
        <v>0</v>
      </c>
      <c r="S11" s="23">
        <f t="shared" si="4"/>
        <v>0</v>
      </c>
    </row>
    <row r="12" spans="1:19" ht="15.75" thickBot="1" x14ac:dyDescent="0.3">
      <c r="A12" s="41" t="s">
        <v>293</v>
      </c>
      <c r="B12" s="43"/>
      <c r="C12" s="43"/>
      <c r="D12" s="65"/>
      <c r="E12" s="43"/>
      <c r="F12" s="66"/>
      <c r="G12" s="43"/>
      <c r="H12" s="44">
        <f ca="1">OFFSET(H12,-MATCH("PROYECTOS",$A$8:$A$12,0)-1,0)-(OFFSET(H12,-MATCH("PROYECTOS",$A$8:$A$12,0),0))</f>
        <v>0</v>
      </c>
      <c r="I12" s="44">
        <f t="shared" ref="I12:J12" ca="1" si="5">OFFSET(I12,-MATCH("PROYECTOS",$A$8:$A$12,0)-1,0)-(OFFSET(I12,-MATCH("PROYECTOS",$A$8:$A$12,0),0))</f>
        <v>0</v>
      </c>
      <c r="J12" s="44">
        <f t="shared" ca="1" si="5"/>
        <v>0</v>
      </c>
      <c r="K12" s="45">
        <f>K6-K7</f>
        <v>0</v>
      </c>
      <c r="L12" s="45">
        <f>L6-L7</f>
        <v>0</v>
      </c>
      <c r="M12" s="45">
        <f>M6-M7</f>
        <v>0</v>
      </c>
      <c r="N12" s="46">
        <f t="shared" ca="1" si="1"/>
        <v>0</v>
      </c>
      <c r="O12" s="46">
        <f t="shared" ca="1" si="2"/>
        <v>0</v>
      </c>
      <c r="P12" s="47">
        <f t="shared" ca="1" si="3"/>
        <v>0</v>
      </c>
      <c r="Q12" s="67"/>
      <c r="R12" s="45"/>
      <c r="S12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98</v>
      </c>
      <c r="B1" s="50" t="s">
        <v>1555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1556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338.84630899999991</v>
      </c>
      <c r="E6" s="14">
        <v>340.00727799999987</v>
      </c>
      <c r="F6" s="14">
        <v>49.052819699597315</v>
      </c>
      <c r="G6" s="14">
        <v>8.9266485495973029</v>
      </c>
      <c r="H6" s="14">
        <v>19.854734890000003</v>
      </c>
      <c r="I6" s="14">
        <v>20.271436260000002</v>
      </c>
      <c r="J6" s="15">
        <v>2.625428667911428E-2</v>
      </c>
      <c r="K6" s="15">
        <v>8.4649315770226885E-2</v>
      </c>
      <c r="L6" s="16">
        <v>0.14426991089172311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336.03376400000002</v>
      </c>
      <c r="E7" s="38">
        <f ca="1">SUM(E8:OFFSET(E6,MATCH("GOBIERNOS REGIONALES",$A$8:$A$50,0),0))</f>
        <v>336.03376399999996</v>
      </c>
      <c r="F7" s="38">
        <f ca="1">SUM(F8:OFFSET(F6,MATCH("GOBIERNOS REGIONALES",$A$8:$A$50,0),0))</f>
        <v>48.812554639597309</v>
      </c>
      <c r="G7" s="38">
        <f ca="1">SUM(G8:OFFSET(G6,MATCH("GOBIERNOS REGIONALES",$A$8:$A$50,0),0))</f>
        <v>8.9266485495973029</v>
      </c>
      <c r="H7" s="38">
        <f ca="1">SUM(H8:OFFSET(H6,MATCH("GOBIERNOS REGIONALES",$A$8:$A$50,0),0))</f>
        <v>19.802917420000011</v>
      </c>
      <c r="I7" s="38">
        <f ca="1">SUM(I8:OFFSET(I6,MATCH("GOBIERNOS REGIONALES",$A$8:$A$50,0),0))</f>
        <v>20.082988669999995</v>
      </c>
      <c r="J7" s="39">
        <f ca="1">IFERROR(G7/E7,0)</f>
        <v>2.6564736957793635E-2</v>
      </c>
      <c r="K7" s="39">
        <f ca="1">IFERROR(SUM(G7,H7)/E7,0)</f>
        <v>8.5496069286648574E-2</v>
      </c>
      <c r="L7" s="40">
        <f ca="1">IFERROR(SUM(G7,H7,I7)/E7,0)</f>
        <v>0.14526086324943618</v>
      </c>
      <c r="M7" s="4"/>
    </row>
    <row r="8" spans="1:13" ht="25.5" x14ac:dyDescent="0.25">
      <c r="A8" s="17"/>
      <c r="B8" s="18">
        <v>40</v>
      </c>
      <c r="C8" s="19" t="s">
        <v>127</v>
      </c>
      <c r="D8" s="20">
        <v>336.03376400000002</v>
      </c>
      <c r="E8" s="21">
        <v>336.03376399999996</v>
      </c>
      <c r="F8" s="21">
        <f t="shared" ref="F8:F10" si="0">SUM(G8,H8,I8)</f>
        <v>48.812554639597309</v>
      </c>
      <c r="G8" s="21">
        <v>8.9266485495973029</v>
      </c>
      <c r="H8" s="21">
        <v>19.802917420000011</v>
      </c>
      <c r="I8" s="21">
        <v>20.082988669999995</v>
      </c>
      <c r="J8" s="22">
        <f t="shared" ref="J8:J10" si="1">IFERROR(G8/E8,0)</f>
        <v>2.6564736957793635E-2</v>
      </c>
      <c r="K8" s="22">
        <f t="shared" ref="K8:K10" si="2">IFERROR(SUM(G8,H8)/E8,0)</f>
        <v>8.5496069286648574E-2</v>
      </c>
      <c r="L8" s="23">
        <f t="shared" ref="L8:L10" si="3">IFERROR(SUM(G8,H8,I8)/E8,0)</f>
        <v>0.14526086324943618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0</v>
      </c>
      <c r="E9" s="38">
        <f ca="1">SUM(E10:OFFSET(E8,(MATCH("GOBIERNOS LOCALES",$A$8:$A$50,0)-MATCH("GOBIERNOS REGIONALES",$A$8:$A$50,0)),0))</f>
        <v>0</v>
      </c>
      <c r="F9" s="38">
        <f ca="1">SUM(F10:OFFSET(F8,(MATCH("GOBIERNOS LOCALES",$A$8:$A$50,0)-MATCH("GOBIERNOS REGIONALES",$A$8:$A$50,0)),0))</f>
        <v>0</v>
      </c>
      <c r="G9" s="38">
        <f ca="1">SUM(G10:OFFSET(G8,(MATCH("GOBIERNOS LOCALES",$A$8:$A$50,0)-MATCH("GOBIERNOS REGIONALES",$A$8:$A$50,0)),0))</f>
        <v>0</v>
      </c>
      <c r="H9" s="38">
        <f ca="1">SUM(H10:OFFSET(H8,(MATCH("GOBIERNOS LOCALES",$A$8:$A$50,0)-MATCH("GOBIERNOS REGIONALES",$A$8:$A$50,0)),0))</f>
        <v>0</v>
      </c>
      <c r="I9" s="38">
        <f ca="1">SUM(I10:OFFSET(I8,(MATCH("GOBIERNOS LOCALES",$A$8:$A$50,0)-MATCH("GOBIERNOS REGIONALES",$A$8:$A$50,0)),0))</f>
        <v>0</v>
      </c>
      <c r="J9" s="39">
        <f ca="1">IFERROR(G9/E9,0)</f>
        <v>0</v>
      </c>
      <c r="K9" s="39">
        <f ca="1">IFERROR(SUM(G9,H9)/E9,0)</f>
        <v>0</v>
      </c>
      <c r="L9" s="40">
        <f ca="1">IFERROR(SUM(G9,H9,I9)/E9,0)</f>
        <v>0</v>
      </c>
      <c r="M9" s="4"/>
    </row>
    <row r="10" spans="1:13" ht="15.75" thickBot="1" x14ac:dyDescent="0.3">
      <c r="A10" s="41" t="s">
        <v>232</v>
      </c>
      <c r="B10" s="58"/>
      <c r="C10" s="43"/>
      <c r="D10" s="44">
        <v>2.8125449999999996</v>
      </c>
      <c r="E10" s="45">
        <v>3.9735139999999998</v>
      </c>
      <c r="F10" s="45">
        <f t="shared" si="0"/>
        <v>0.24026506000000003</v>
      </c>
      <c r="G10" s="45">
        <v>0</v>
      </c>
      <c r="H10" s="45">
        <v>5.1817470000000004E-2</v>
      </c>
      <c r="I10" s="45">
        <v>0.18844759000000003</v>
      </c>
      <c r="J10" s="46">
        <f t="shared" si="1"/>
        <v>0</v>
      </c>
      <c r="K10" s="46">
        <f t="shared" si="2"/>
        <v>1.3040716605000009E-2</v>
      </c>
      <c r="L10" s="47">
        <f t="shared" si="3"/>
        <v>6.0466644889133406E-2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1"/>
  <sheetViews>
    <sheetView workbookViewId="0">
      <selection activeCell="N13" sqref="N13"/>
    </sheetView>
  </sheetViews>
  <sheetFormatPr baseColWidth="10" defaultColWidth="11.7109375" defaultRowHeight="15" x14ac:dyDescent="0.25"/>
  <cols>
    <col min="1" max="1" width="4.28515625" customWidth="1"/>
    <col min="2" max="2" width="4.85546875" style="32" customWidth="1"/>
    <col min="3" max="3" width="35.7109375" customWidth="1"/>
    <col min="6" max="6" width="13.5703125" customWidth="1"/>
    <col min="7" max="9" width="0" hidden="1" customWidth="1"/>
  </cols>
  <sheetData>
    <row r="1" spans="1:13" x14ac:dyDescent="0.25">
      <c r="A1" s="1" t="s">
        <v>98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13" ht="15.75" thickBot="1" x14ac:dyDescent="0.3"/>
    <row r="3" spans="1:13" ht="15.75" thickBot="1" x14ac:dyDescent="0.3">
      <c r="A3" s="80" t="s">
        <v>1</v>
      </c>
      <c r="B3" s="81"/>
      <c r="C3" s="82"/>
      <c r="D3" s="81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4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4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12</v>
      </c>
      <c r="B6" s="33"/>
      <c r="C6" s="12"/>
      <c r="D6" s="13">
        <v>60148.455566000041</v>
      </c>
      <c r="E6" s="14">
        <v>67022.263821000117</v>
      </c>
      <c r="F6" s="14">
        <v>12188.575138912096</v>
      </c>
      <c r="G6" s="14">
        <v>3443.8890355320987</v>
      </c>
      <c r="H6" s="14">
        <v>4080.7334671799981</v>
      </c>
      <c r="I6" s="14">
        <v>4663.9526361999979</v>
      </c>
      <c r="J6" s="15">
        <v>5.1384254114869563E-2</v>
      </c>
      <c r="K6" s="15">
        <v>0.11227049153112019</v>
      </c>
      <c r="L6" s="16">
        <v>0.18185860106821761</v>
      </c>
      <c r="M6" s="4"/>
    </row>
    <row r="7" spans="1:13" x14ac:dyDescent="0.25">
      <c r="A7" s="34" t="s">
        <v>99</v>
      </c>
      <c r="B7" s="35"/>
      <c r="C7" s="36"/>
      <c r="D7" s="37">
        <f ca="1">SUM(D8:OFFSET(D6,MATCH("GOBIERNOS REGIONALES",$A$8:$A$500,0),0))</f>
        <v>42407.366648999989</v>
      </c>
      <c r="E7" s="38">
        <f ca="1">SUM(E8:OFFSET(E6,MATCH("GOBIERNOS REGIONALES",$A$8:$A$500,0),0))</f>
        <v>43999.736195000012</v>
      </c>
      <c r="F7" s="38">
        <f ca="1">SUM(F8:OFFSET(F6,MATCH("GOBIERNOS REGIONALES",$A$8:$A$500,0),0))</f>
        <v>8295.4016302310156</v>
      </c>
      <c r="G7" s="38">
        <f ca="1">SUM(G8:OFFSET(G6,MATCH("GOBIERNOS REGIONALES",$A$8:$A$500,0),0))</f>
        <v>2488.0369539510175</v>
      </c>
      <c r="H7" s="38">
        <f ca="1">SUM(H8:OFFSET(H6,MATCH("GOBIERNOS REGIONALES",$A$8:$A$500,0),0))</f>
        <v>2796.7679260599994</v>
      </c>
      <c r="I7" s="38">
        <f ca="1">SUM(I8:OFFSET(I6,MATCH("GOBIERNOS REGIONALES",$A$8:$A$500,0),0))</f>
        <v>3010.5967502200001</v>
      </c>
      <c r="J7" s="39">
        <f ca="1">IFERROR(G7/E7,0)</f>
        <v>5.6546633437173879E-2</v>
      </c>
      <c r="K7" s="39">
        <f ca="1">IFERROR(SUM(G7,H7)/E7,0)</f>
        <v>0.12010992194565852</v>
      </c>
      <c r="L7" s="40">
        <f ca="1">IFERROR(SUM(G7,H7,I7)/E7,0)</f>
        <v>0.18853298559489273</v>
      </c>
      <c r="M7" s="4"/>
    </row>
    <row r="8" spans="1:13" x14ac:dyDescent="0.25">
      <c r="A8" s="17"/>
      <c r="B8" s="48">
        <v>1</v>
      </c>
      <c r="C8" s="19" t="s">
        <v>100</v>
      </c>
      <c r="D8" s="20">
        <v>16.451080000000001</v>
      </c>
      <c r="E8" s="21">
        <v>16.451079999999997</v>
      </c>
      <c r="F8" s="21">
        <f t="shared" ref="F8:F71" si="0">SUM(G8,H8,I8)</f>
        <v>1.8030137698413227</v>
      </c>
      <c r="G8" s="21">
        <v>0.4921681898413226</v>
      </c>
      <c r="H8" s="21">
        <v>0.64954969000000007</v>
      </c>
      <c r="I8" s="21">
        <v>0.66129588999999989</v>
      </c>
      <c r="J8" s="22">
        <f t="shared" ref="J8:J71" si="1">IFERROR(G8/E8,0)</f>
        <v>2.9917074735599285E-2</v>
      </c>
      <c r="K8" s="22">
        <f t="shared" ref="K8:K71" si="2">IFERROR(SUM(G8,H8)/E8,0)</f>
        <v>6.9400785835417672E-2</v>
      </c>
      <c r="L8" s="23">
        <f t="shared" ref="L8:L71" si="3">IFERROR(SUM(G8,H8,I8)/E8,0)</f>
        <v>0.10959850476937216</v>
      </c>
      <c r="M8" s="4"/>
    </row>
    <row r="9" spans="1:13" ht="25.5" x14ac:dyDescent="0.25">
      <c r="A9" s="17"/>
      <c r="B9" s="48">
        <v>2</v>
      </c>
      <c r="C9" s="19" t="s">
        <v>101</v>
      </c>
      <c r="D9" s="20">
        <v>0</v>
      </c>
      <c r="E9" s="21">
        <v>0.102892</v>
      </c>
      <c r="F9" s="21">
        <f t="shared" si="0"/>
        <v>4.7000000000000002E-3</v>
      </c>
      <c r="G9" s="21">
        <v>0</v>
      </c>
      <c r="H9" s="21">
        <v>0</v>
      </c>
      <c r="I9" s="21">
        <v>4.7000000000000002E-3</v>
      </c>
      <c r="J9" s="22">
        <f t="shared" si="1"/>
        <v>0</v>
      </c>
      <c r="K9" s="22">
        <f t="shared" si="2"/>
        <v>0</v>
      </c>
      <c r="L9" s="23">
        <f t="shared" si="3"/>
        <v>4.567896435096995E-2</v>
      </c>
      <c r="M9" s="4"/>
    </row>
    <row r="10" spans="1:13" x14ac:dyDescent="0.25">
      <c r="A10" s="17"/>
      <c r="B10" s="48">
        <v>3</v>
      </c>
      <c r="C10" s="19" t="s">
        <v>102</v>
      </c>
      <c r="D10" s="20">
        <v>131.44782699999996</v>
      </c>
      <c r="E10" s="21">
        <v>131.91089400000004</v>
      </c>
      <c r="F10" s="21">
        <f t="shared" si="0"/>
        <v>20.992831551231138</v>
      </c>
      <c r="G10" s="21">
        <v>5.1208328112311392</v>
      </c>
      <c r="H10" s="21">
        <v>7.4953013399999984</v>
      </c>
      <c r="I10" s="21">
        <v>8.3766974000000012</v>
      </c>
      <c r="J10" s="22">
        <f t="shared" si="1"/>
        <v>3.8820393494044078E-2</v>
      </c>
      <c r="K10" s="22">
        <f t="shared" si="2"/>
        <v>9.5641336122179052E-2</v>
      </c>
      <c r="L10" s="23">
        <f t="shared" si="3"/>
        <v>0.15914403211634007</v>
      </c>
      <c r="M10" s="4"/>
    </row>
    <row r="11" spans="1:13" x14ac:dyDescent="0.25">
      <c r="A11" s="17"/>
      <c r="B11" s="48">
        <v>4</v>
      </c>
      <c r="C11" s="19" t="s">
        <v>103</v>
      </c>
      <c r="D11" s="20">
        <v>306.63365400000004</v>
      </c>
      <c r="E11" s="21">
        <v>346.84053299999994</v>
      </c>
      <c r="F11" s="21">
        <f t="shared" si="0"/>
        <v>90.979094691087482</v>
      </c>
      <c r="G11" s="21">
        <v>30.560651951087493</v>
      </c>
      <c r="H11" s="21">
        <v>29.834790969999982</v>
      </c>
      <c r="I11" s="21">
        <v>30.58365177000001</v>
      </c>
      <c r="J11" s="22">
        <f t="shared" si="1"/>
        <v>8.8111535542725911E-2</v>
      </c>
      <c r="K11" s="22">
        <f t="shared" si="2"/>
        <v>0.17413029094003696</v>
      </c>
      <c r="L11" s="23">
        <f t="shared" si="3"/>
        <v>0.26230813885609933</v>
      </c>
      <c r="M11" s="4"/>
    </row>
    <row r="12" spans="1:13" x14ac:dyDescent="0.25">
      <c r="A12" s="17"/>
      <c r="B12" s="48">
        <v>5</v>
      </c>
      <c r="C12" s="19" t="s">
        <v>104</v>
      </c>
      <c r="D12" s="20">
        <v>107.56725100000004</v>
      </c>
      <c r="E12" s="21">
        <v>109.106703</v>
      </c>
      <c r="F12" s="21">
        <f t="shared" si="0"/>
        <v>6.1010563180726471</v>
      </c>
      <c r="G12" s="21">
        <v>1.215319518072647</v>
      </c>
      <c r="H12" s="21">
        <v>2.0033372299999996</v>
      </c>
      <c r="I12" s="21">
        <v>2.88239957</v>
      </c>
      <c r="J12" s="22">
        <f t="shared" si="1"/>
        <v>1.1138816265694025E-2</v>
      </c>
      <c r="K12" s="22">
        <f t="shared" si="2"/>
        <v>2.9500082575794145E-2</v>
      </c>
      <c r="L12" s="23">
        <f t="shared" si="3"/>
        <v>5.5918253877331875E-2</v>
      </c>
      <c r="M12" s="4"/>
    </row>
    <row r="13" spans="1:13" x14ac:dyDescent="0.25">
      <c r="A13" s="17"/>
      <c r="B13" s="48">
        <v>6</v>
      </c>
      <c r="C13" s="19" t="s">
        <v>105</v>
      </c>
      <c r="D13" s="20">
        <v>57.160965000000004</v>
      </c>
      <c r="E13" s="21">
        <v>78.990303999999995</v>
      </c>
      <c r="F13" s="21">
        <f t="shared" si="0"/>
        <v>6.1826321342398973</v>
      </c>
      <c r="G13" s="21">
        <v>1.661592744239897</v>
      </c>
      <c r="H13" s="21">
        <v>1.70217504</v>
      </c>
      <c r="I13" s="21">
        <v>2.8188643499999997</v>
      </c>
      <c r="J13" s="22">
        <f t="shared" si="1"/>
        <v>2.1035401310012646E-2</v>
      </c>
      <c r="K13" s="22">
        <f t="shared" si="2"/>
        <v>4.2584565622635122E-2</v>
      </c>
      <c r="L13" s="23">
        <f t="shared" si="3"/>
        <v>7.8270772755095336E-2</v>
      </c>
      <c r="M13" s="4"/>
    </row>
    <row r="14" spans="1:13" x14ac:dyDescent="0.25">
      <c r="A14" s="17"/>
      <c r="B14" s="48">
        <v>6</v>
      </c>
      <c r="C14" s="19" t="s">
        <v>106</v>
      </c>
      <c r="D14" s="20">
        <v>319.57484599999998</v>
      </c>
      <c r="E14" s="21">
        <v>332.38560200000012</v>
      </c>
      <c r="F14" s="21">
        <f t="shared" si="0"/>
        <v>14.85335940819745</v>
      </c>
      <c r="G14" s="21">
        <v>3.450512798197451</v>
      </c>
      <c r="H14" s="21">
        <v>5.4435548899999988</v>
      </c>
      <c r="I14" s="21">
        <v>5.9592917200000013</v>
      </c>
      <c r="J14" s="22">
        <f t="shared" si="1"/>
        <v>1.0381053744311855E-2</v>
      </c>
      <c r="K14" s="22">
        <f t="shared" si="2"/>
        <v>2.6758282051571675E-2</v>
      </c>
      <c r="L14" s="23">
        <f t="shared" si="3"/>
        <v>4.4687132411341465E-2</v>
      </c>
      <c r="M14" s="4"/>
    </row>
    <row r="15" spans="1:13" x14ac:dyDescent="0.25">
      <c r="A15" s="17"/>
      <c r="B15" s="48">
        <v>7</v>
      </c>
      <c r="C15" s="19" t="s">
        <v>107</v>
      </c>
      <c r="D15" s="20">
        <v>4513.7036919999964</v>
      </c>
      <c r="E15" s="21">
        <v>4668.3161840000012</v>
      </c>
      <c r="F15" s="21">
        <f t="shared" si="0"/>
        <v>1149.6677270696507</v>
      </c>
      <c r="G15" s="21">
        <v>451.13219963965093</v>
      </c>
      <c r="H15" s="21">
        <v>326.41177803999983</v>
      </c>
      <c r="I15" s="21">
        <v>372.12374938999989</v>
      </c>
      <c r="J15" s="22">
        <f t="shared" si="1"/>
        <v>9.6637027540217454E-2</v>
      </c>
      <c r="K15" s="22">
        <f t="shared" si="2"/>
        <v>0.16655769383071645</v>
      </c>
      <c r="L15" s="23">
        <f t="shared" si="3"/>
        <v>0.24627032140838609</v>
      </c>
      <c r="M15" s="4"/>
    </row>
    <row r="16" spans="1:13" ht="25.5" x14ac:dyDescent="0.25">
      <c r="A16" s="17"/>
      <c r="B16" s="48">
        <v>8</v>
      </c>
      <c r="C16" s="19" t="s">
        <v>108</v>
      </c>
      <c r="D16" s="20">
        <v>126.9684</v>
      </c>
      <c r="E16" s="21">
        <v>127.82340000000001</v>
      </c>
      <c r="F16" s="21">
        <f t="shared" si="0"/>
        <v>20.769846335386575</v>
      </c>
      <c r="G16" s="21">
        <v>1.3259651253865741</v>
      </c>
      <c r="H16" s="21">
        <v>5.9586239000000001</v>
      </c>
      <c r="I16" s="21">
        <v>13.485257310000001</v>
      </c>
      <c r="J16" s="22">
        <f t="shared" si="1"/>
        <v>1.037341461255587E-2</v>
      </c>
      <c r="K16" s="22">
        <f t="shared" si="2"/>
        <v>5.6989479433238156E-2</v>
      </c>
      <c r="L16" s="23">
        <f t="shared" si="3"/>
        <v>0.16248860799655285</v>
      </c>
      <c r="M16" s="4"/>
    </row>
    <row r="17" spans="1:13" x14ac:dyDescent="0.25">
      <c r="A17" s="17"/>
      <c r="B17" s="48">
        <v>8</v>
      </c>
      <c r="C17" s="19" t="s">
        <v>109</v>
      </c>
      <c r="D17" s="20">
        <v>405.46538499999997</v>
      </c>
      <c r="E17" s="21">
        <v>405.72937900000005</v>
      </c>
      <c r="F17" s="21">
        <f t="shared" si="0"/>
        <v>95.597876940786222</v>
      </c>
      <c r="G17" s="21">
        <v>18.847306960786227</v>
      </c>
      <c r="H17" s="21">
        <v>44.470463330000001</v>
      </c>
      <c r="I17" s="21">
        <v>32.28010665</v>
      </c>
      <c r="J17" s="22">
        <f t="shared" si="1"/>
        <v>4.6452901703197158E-2</v>
      </c>
      <c r="K17" s="22">
        <f t="shared" si="2"/>
        <v>0.15605912109900777</v>
      </c>
      <c r="L17" s="23">
        <f t="shared" si="3"/>
        <v>0.2356198044529238</v>
      </c>
      <c r="M17" s="4"/>
    </row>
    <row r="18" spans="1:13" x14ac:dyDescent="0.25">
      <c r="A18" s="17"/>
      <c r="B18" s="48">
        <v>10</v>
      </c>
      <c r="C18" s="19" t="s">
        <v>110</v>
      </c>
      <c r="D18" s="20">
        <v>6915.4579629999953</v>
      </c>
      <c r="E18" s="21">
        <v>5735.8498689999915</v>
      </c>
      <c r="F18" s="21">
        <f t="shared" si="0"/>
        <v>729.96833668618501</v>
      </c>
      <c r="G18" s="21">
        <v>158.51541046618513</v>
      </c>
      <c r="H18" s="21">
        <v>169.92645138999993</v>
      </c>
      <c r="I18" s="21">
        <v>401.52647482999993</v>
      </c>
      <c r="J18" s="22">
        <f t="shared" si="1"/>
        <v>2.7635906463120394E-2</v>
      </c>
      <c r="K18" s="22">
        <f t="shared" si="2"/>
        <v>5.7261237542370814E-2</v>
      </c>
      <c r="L18" s="23">
        <f t="shared" si="3"/>
        <v>0.12726419856826732</v>
      </c>
      <c r="M18" s="4"/>
    </row>
    <row r="19" spans="1:13" x14ac:dyDescent="0.25">
      <c r="A19" s="17"/>
      <c r="B19" s="48">
        <v>11</v>
      </c>
      <c r="C19" s="19" t="s">
        <v>111</v>
      </c>
      <c r="D19" s="20">
        <v>844.69505700000036</v>
      </c>
      <c r="E19" s="21">
        <v>980.91854299999909</v>
      </c>
      <c r="F19" s="21">
        <f t="shared" si="0"/>
        <v>180.02051019653715</v>
      </c>
      <c r="G19" s="21">
        <v>16.553324076537137</v>
      </c>
      <c r="H19" s="21">
        <v>11.622623869999996</v>
      </c>
      <c r="I19" s="21">
        <v>151.84456225</v>
      </c>
      <c r="J19" s="22">
        <f t="shared" si="1"/>
        <v>1.6875329959520555E-2</v>
      </c>
      <c r="K19" s="22">
        <f t="shared" si="2"/>
        <v>2.8724044567824184E-2</v>
      </c>
      <c r="L19" s="23">
        <f t="shared" si="3"/>
        <v>0.18352238468850854</v>
      </c>
      <c r="M19" s="4"/>
    </row>
    <row r="20" spans="1:13" ht="25.5" x14ac:dyDescent="0.25">
      <c r="A20" s="17"/>
      <c r="B20" s="48">
        <v>12</v>
      </c>
      <c r="C20" s="19" t="s">
        <v>112</v>
      </c>
      <c r="D20" s="20">
        <v>194.10295199999999</v>
      </c>
      <c r="E20" s="21">
        <v>194.10295199999999</v>
      </c>
      <c r="F20" s="21">
        <f t="shared" si="0"/>
        <v>134.66165937212605</v>
      </c>
      <c r="G20" s="21">
        <v>0.79675059212604538</v>
      </c>
      <c r="H20" s="21">
        <v>129.66519067999999</v>
      </c>
      <c r="I20" s="21">
        <v>4.1997181000000001</v>
      </c>
      <c r="J20" s="22">
        <f t="shared" si="1"/>
        <v>4.104783486889192E-3</v>
      </c>
      <c r="K20" s="22">
        <f t="shared" si="2"/>
        <v>0.67212754843690403</v>
      </c>
      <c r="L20" s="23">
        <f t="shared" si="3"/>
        <v>0.69376409778727144</v>
      </c>
      <c r="M20" s="4"/>
    </row>
    <row r="21" spans="1:13" ht="25.5" x14ac:dyDescent="0.25">
      <c r="A21" s="17"/>
      <c r="B21" s="48">
        <v>12</v>
      </c>
      <c r="C21" s="19" t="s">
        <v>113</v>
      </c>
      <c r="D21" s="20">
        <v>125.584041</v>
      </c>
      <c r="E21" s="21">
        <v>125.59648599999993</v>
      </c>
      <c r="F21" s="21">
        <f t="shared" si="0"/>
        <v>10.433977808946022</v>
      </c>
      <c r="G21" s="21">
        <v>2.3290036589460215</v>
      </c>
      <c r="H21" s="21">
        <v>3.3103395699999987</v>
      </c>
      <c r="I21" s="21">
        <v>4.7946345800000012</v>
      </c>
      <c r="J21" s="22">
        <f t="shared" si="1"/>
        <v>1.854354156808195E-2</v>
      </c>
      <c r="K21" s="22">
        <f t="shared" si="2"/>
        <v>4.490048574245957E-2</v>
      </c>
      <c r="L21" s="23">
        <f t="shared" si="3"/>
        <v>8.3075395986365638E-2</v>
      </c>
      <c r="M21" s="4"/>
    </row>
    <row r="22" spans="1:13" x14ac:dyDescent="0.25">
      <c r="A22" s="17"/>
      <c r="B22" s="48">
        <v>13</v>
      </c>
      <c r="C22" s="19" t="s">
        <v>114</v>
      </c>
      <c r="D22" s="20">
        <v>591.68979199999956</v>
      </c>
      <c r="E22" s="21">
        <v>974.30671799999959</v>
      </c>
      <c r="F22" s="21">
        <f t="shared" si="0"/>
        <v>287.84147534103124</v>
      </c>
      <c r="G22" s="21">
        <v>116.44832582103118</v>
      </c>
      <c r="H22" s="21">
        <v>54.359670120000025</v>
      </c>
      <c r="I22" s="21">
        <v>117.03347940000005</v>
      </c>
      <c r="J22" s="22">
        <f t="shared" si="1"/>
        <v>0.11951916544316718</v>
      </c>
      <c r="K22" s="22">
        <f t="shared" si="2"/>
        <v>0.175312345471307</v>
      </c>
      <c r="L22" s="23">
        <f t="shared" si="3"/>
        <v>0.29543209548210397</v>
      </c>
      <c r="M22" s="4"/>
    </row>
    <row r="23" spans="1:13" x14ac:dyDescent="0.25">
      <c r="A23" s="17"/>
      <c r="B23" s="48">
        <v>16</v>
      </c>
      <c r="C23" s="19" t="s">
        <v>115</v>
      </c>
      <c r="D23" s="20">
        <v>294.2953389999999</v>
      </c>
      <c r="E23" s="21">
        <v>294.96633300000008</v>
      </c>
      <c r="F23" s="21">
        <f t="shared" si="0"/>
        <v>28.713734455726161</v>
      </c>
      <c r="G23" s="21">
        <v>7.5833001157261606</v>
      </c>
      <c r="H23" s="21">
        <v>12.930479779999999</v>
      </c>
      <c r="I23" s="21">
        <v>8.1999545600000019</v>
      </c>
      <c r="J23" s="22">
        <f t="shared" si="1"/>
        <v>2.5709036141850664E-2</v>
      </c>
      <c r="K23" s="22">
        <f t="shared" si="2"/>
        <v>6.9546173921232413E-2</v>
      </c>
      <c r="L23" s="23">
        <f t="shared" si="3"/>
        <v>9.7345802701239645E-2</v>
      </c>
      <c r="M23" s="4"/>
    </row>
    <row r="24" spans="1:13" ht="25.5" x14ac:dyDescent="0.25">
      <c r="A24" s="17"/>
      <c r="B24" s="48">
        <v>19</v>
      </c>
      <c r="C24" s="19" t="s">
        <v>116</v>
      </c>
      <c r="D24" s="20">
        <v>61.370684000000004</v>
      </c>
      <c r="E24" s="21">
        <v>61.311909</v>
      </c>
      <c r="F24" s="21">
        <f t="shared" si="0"/>
        <v>9.7312642435629204</v>
      </c>
      <c r="G24" s="21">
        <v>2.9753880335629219</v>
      </c>
      <c r="H24" s="21">
        <v>3.2433239299999994</v>
      </c>
      <c r="I24" s="21">
        <v>3.51255228</v>
      </c>
      <c r="J24" s="22">
        <f t="shared" si="1"/>
        <v>4.8528712970964935E-2</v>
      </c>
      <c r="K24" s="22">
        <f t="shared" si="2"/>
        <v>0.10142747249254498</v>
      </c>
      <c r="L24" s="23">
        <f t="shared" si="3"/>
        <v>0.15871735854062088</v>
      </c>
      <c r="M24" s="4"/>
    </row>
    <row r="25" spans="1:13" x14ac:dyDescent="0.25">
      <c r="A25" s="17"/>
      <c r="B25" s="48">
        <v>22</v>
      </c>
      <c r="C25" s="19" t="s">
        <v>117</v>
      </c>
      <c r="D25" s="20">
        <v>739.77003999999999</v>
      </c>
      <c r="E25" s="21">
        <v>790.46361900000034</v>
      </c>
      <c r="F25" s="21">
        <f t="shared" si="0"/>
        <v>171.78180528148778</v>
      </c>
      <c r="G25" s="21">
        <v>53.683068751487781</v>
      </c>
      <c r="H25" s="21">
        <v>57.169547399999999</v>
      </c>
      <c r="I25" s="21">
        <v>60.929189130000012</v>
      </c>
      <c r="J25" s="22">
        <f t="shared" si="1"/>
        <v>6.7913395962993409E-2</v>
      </c>
      <c r="K25" s="22">
        <f t="shared" si="2"/>
        <v>0.14023746759114</v>
      </c>
      <c r="L25" s="23">
        <f t="shared" si="3"/>
        <v>0.21731778813401367</v>
      </c>
      <c r="M25" s="4"/>
    </row>
    <row r="26" spans="1:13" ht="38.25" x14ac:dyDescent="0.25">
      <c r="A26" s="17"/>
      <c r="B26" s="48">
        <v>25</v>
      </c>
      <c r="C26" s="19" t="s">
        <v>118</v>
      </c>
      <c r="D26" s="20">
        <v>7.6720310000000014</v>
      </c>
      <c r="E26" s="21">
        <v>7.6720309999999996</v>
      </c>
      <c r="F26" s="21">
        <f t="shared" si="0"/>
        <v>1.1425818874637292</v>
      </c>
      <c r="G26" s="21">
        <v>0.32451163746372913</v>
      </c>
      <c r="H26" s="21">
        <v>0.39807212000000008</v>
      </c>
      <c r="I26" s="21">
        <v>0.41999813000000003</v>
      </c>
      <c r="J26" s="22">
        <f t="shared" si="1"/>
        <v>4.2298009153473072E-2</v>
      </c>
      <c r="K26" s="22">
        <f t="shared" si="2"/>
        <v>9.418415507754456E-2</v>
      </c>
      <c r="L26" s="23">
        <f t="shared" si="3"/>
        <v>0.14892821567896811</v>
      </c>
      <c r="M26" s="4"/>
    </row>
    <row r="27" spans="1:13" x14ac:dyDescent="0.25">
      <c r="A27" s="17"/>
      <c r="B27" s="48">
        <v>26</v>
      </c>
      <c r="C27" s="19" t="s">
        <v>119</v>
      </c>
      <c r="D27" s="20">
        <v>4912.2721449999972</v>
      </c>
      <c r="E27" s="21">
        <v>5800.615022</v>
      </c>
      <c r="F27" s="21">
        <f t="shared" si="0"/>
        <v>1218.707845013733</v>
      </c>
      <c r="G27" s="21">
        <v>272.12752166373321</v>
      </c>
      <c r="H27" s="21">
        <v>462.17284772000011</v>
      </c>
      <c r="I27" s="21">
        <v>484.40747562999962</v>
      </c>
      <c r="J27" s="22">
        <f t="shared" si="1"/>
        <v>4.6913563584487991E-2</v>
      </c>
      <c r="K27" s="22">
        <f t="shared" si="2"/>
        <v>0.12659008856797968</v>
      </c>
      <c r="L27" s="23">
        <f t="shared" si="3"/>
        <v>0.21009976362705304</v>
      </c>
      <c r="M27" s="4"/>
    </row>
    <row r="28" spans="1:13" x14ac:dyDescent="0.25">
      <c r="A28" s="17"/>
      <c r="B28" s="48">
        <v>32</v>
      </c>
      <c r="C28" s="19" t="s">
        <v>120</v>
      </c>
      <c r="D28" s="20">
        <v>147.55197099999992</v>
      </c>
      <c r="E28" s="21">
        <v>155.56861399999997</v>
      </c>
      <c r="F28" s="21">
        <f t="shared" si="0"/>
        <v>15.067681107272776</v>
      </c>
      <c r="G28" s="21">
        <v>2.1995420772727812</v>
      </c>
      <c r="H28" s="21">
        <v>5.2484491699999989</v>
      </c>
      <c r="I28" s="21">
        <v>7.6196898599999967</v>
      </c>
      <c r="J28" s="22">
        <f t="shared" si="1"/>
        <v>1.4138726448207488E-2</v>
      </c>
      <c r="K28" s="22">
        <f t="shared" si="2"/>
        <v>4.78759246853789E-2</v>
      </c>
      <c r="L28" s="23">
        <f t="shared" si="3"/>
        <v>9.6855533515730743E-2</v>
      </c>
      <c r="M28" s="4"/>
    </row>
    <row r="29" spans="1:13" ht="25.5" x14ac:dyDescent="0.25">
      <c r="A29" s="17"/>
      <c r="B29" s="48">
        <v>33</v>
      </c>
      <c r="C29" s="19" t="s">
        <v>121</v>
      </c>
      <c r="D29" s="20">
        <v>134.33611800000008</v>
      </c>
      <c r="E29" s="21">
        <v>167.85072399999996</v>
      </c>
      <c r="F29" s="21">
        <f t="shared" si="0"/>
        <v>28.521125920596564</v>
      </c>
      <c r="G29" s="21">
        <v>7.662463920596565</v>
      </c>
      <c r="H29" s="21">
        <v>7.7866219399999981</v>
      </c>
      <c r="I29" s="21">
        <v>13.072040060000001</v>
      </c>
      <c r="J29" s="22">
        <f t="shared" si="1"/>
        <v>4.56504669029403E-2</v>
      </c>
      <c r="K29" s="22">
        <f t="shared" si="2"/>
        <v>9.204062688819005E-2</v>
      </c>
      <c r="L29" s="23">
        <f t="shared" si="3"/>
        <v>0.16991958831584528</v>
      </c>
      <c r="M29" s="4"/>
    </row>
    <row r="30" spans="1:13" x14ac:dyDescent="0.25">
      <c r="A30" s="17"/>
      <c r="B30" s="48">
        <v>35</v>
      </c>
      <c r="C30" s="19" t="s">
        <v>122</v>
      </c>
      <c r="D30" s="20">
        <v>203.96780399999997</v>
      </c>
      <c r="E30" s="21">
        <v>212.275238</v>
      </c>
      <c r="F30" s="21">
        <f t="shared" si="0"/>
        <v>57.940325331524775</v>
      </c>
      <c r="G30" s="21">
        <v>16.19958765152478</v>
      </c>
      <c r="H30" s="21">
        <v>28.249106049999998</v>
      </c>
      <c r="I30" s="21">
        <v>13.491631630000002</v>
      </c>
      <c r="J30" s="22">
        <f t="shared" si="1"/>
        <v>7.6314071316809826E-2</v>
      </c>
      <c r="K30" s="22">
        <f t="shared" si="2"/>
        <v>0.2093917977447976</v>
      </c>
      <c r="L30" s="23">
        <f t="shared" si="3"/>
        <v>0.27294905367871863</v>
      </c>
      <c r="M30" s="4"/>
    </row>
    <row r="31" spans="1:13" ht="25.5" x14ac:dyDescent="0.25">
      <c r="A31" s="17"/>
      <c r="B31" s="48">
        <v>36</v>
      </c>
      <c r="C31" s="19" t="s">
        <v>123</v>
      </c>
      <c r="D31" s="20">
        <v>6578.322964999993</v>
      </c>
      <c r="E31" s="21">
        <v>6748.6514399999905</v>
      </c>
      <c r="F31" s="21">
        <f t="shared" si="0"/>
        <v>1291.0193951597284</v>
      </c>
      <c r="G31" s="21">
        <v>448.89038506972793</v>
      </c>
      <c r="H31" s="21">
        <v>479.39929347000015</v>
      </c>
      <c r="I31" s="21">
        <v>362.72971662000026</v>
      </c>
      <c r="J31" s="22">
        <f t="shared" si="1"/>
        <v>6.6515568193240185E-2</v>
      </c>
      <c r="K31" s="22">
        <f t="shared" si="2"/>
        <v>0.13755187785187042</v>
      </c>
      <c r="L31" s="23">
        <f t="shared" si="3"/>
        <v>0.19130035187588978</v>
      </c>
      <c r="M31" s="4"/>
    </row>
    <row r="32" spans="1:13" ht="25.5" x14ac:dyDescent="0.25">
      <c r="A32" s="17"/>
      <c r="B32" s="48">
        <v>37</v>
      </c>
      <c r="C32" s="19" t="s">
        <v>124</v>
      </c>
      <c r="D32" s="20">
        <v>4399.4936050000033</v>
      </c>
      <c r="E32" s="21">
        <v>4521.9342730000171</v>
      </c>
      <c r="F32" s="21">
        <f t="shared" si="0"/>
        <v>819.23618569629048</v>
      </c>
      <c r="G32" s="21">
        <v>551.95856977629046</v>
      </c>
      <c r="H32" s="21">
        <v>111.37188799000003</v>
      </c>
      <c r="I32" s="21">
        <v>155.90572793000001</v>
      </c>
      <c r="J32" s="22">
        <f t="shared" si="1"/>
        <v>0.12206249283010938</v>
      </c>
      <c r="K32" s="22">
        <f t="shared" si="2"/>
        <v>0.14669175129920956</v>
      </c>
      <c r="L32" s="23">
        <f t="shared" si="3"/>
        <v>0.18116941473206755</v>
      </c>
      <c r="M32" s="4"/>
    </row>
    <row r="33" spans="1:13" x14ac:dyDescent="0.25">
      <c r="A33" s="17"/>
      <c r="B33" s="48">
        <v>38</v>
      </c>
      <c r="C33" s="19" t="s">
        <v>125</v>
      </c>
      <c r="D33" s="20">
        <v>42.239808000000004</v>
      </c>
      <c r="E33" s="21">
        <v>47.366008999999998</v>
      </c>
      <c r="F33" s="21">
        <f t="shared" si="0"/>
        <v>4.5324707179839994</v>
      </c>
      <c r="G33" s="21">
        <v>0.9945766579839983</v>
      </c>
      <c r="H33" s="21">
        <v>1.70731915</v>
      </c>
      <c r="I33" s="21">
        <v>1.8305749100000006</v>
      </c>
      <c r="J33" s="22">
        <f t="shared" si="1"/>
        <v>2.0997687560799103E-2</v>
      </c>
      <c r="K33" s="22">
        <f t="shared" si="2"/>
        <v>5.7042927302234779E-2</v>
      </c>
      <c r="L33" s="23">
        <f t="shared" si="3"/>
        <v>9.5690365594956486E-2</v>
      </c>
      <c r="M33" s="4"/>
    </row>
    <row r="34" spans="1:13" ht="25.5" x14ac:dyDescent="0.25">
      <c r="A34" s="17"/>
      <c r="B34" s="48">
        <v>39</v>
      </c>
      <c r="C34" s="19" t="s">
        <v>126</v>
      </c>
      <c r="D34" s="20">
        <v>189.76843599999998</v>
      </c>
      <c r="E34" s="21">
        <v>200.10930199999999</v>
      </c>
      <c r="F34" s="21">
        <f t="shared" si="0"/>
        <v>35.136742653492014</v>
      </c>
      <c r="G34" s="21">
        <v>9.7611304634920089</v>
      </c>
      <c r="H34" s="21">
        <v>12.508511850000003</v>
      </c>
      <c r="I34" s="21">
        <v>12.867100339999999</v>
      </c>
      <c r="J34" s="22">
        <f t="shared" si="1"/>
        <v>4.8778994109389323E-2</v>
      </c>
      <c r="K34" s="22">
        <f t="shared" si="2"/>
        <v>0.11128739189491559</v>
      </c>
      <c r="L34" s="23">
        <f t="shared" si="3"/>
        <v>0.17558775280467481</v>
      </c>
      <c r="M34" s="4"/>
    </row>
    <row r="35" spans="1:13" x14ac:dyDescent="0.25">
      <c r="A35" s="17"/>
      <c r="B35" s="48">
        <v>40</v>
      </c>
      <c r="C35" s="19" t="s">
        <v>127</v>
      </c>
      <c r="D35" s="20">
        <v>3744.6616010000021</v>
      </c>
      <c r="E35" s="21">
        <v>3745.9767920000036</v>
      </c>
      <c r="F35" s="21">
        <f t="shared" si="0"/>
        <v>383.49285009194654</v>
      </c>
      <c r="G35" s="21">
        <v>26.542851411946685</v>
      </c>
      <c r="H35" s="21">
        <v>311.47784453999986</v>
      </c>
      <c r="I35" s="21">
        <v>45.472154139999986</v>
      </c>
      <c r="J35" s="22">
        <f t="shared" si="1"/>
        <v>7.0856956371518976E-3</v>
      </c>
      <c r="K35" s="22">
        <f t="shared" si="2"/>
        <v>9.0235662077200143E-2</v>
      </c>
      <c r="L35" s="23">
        <f t="shared" si="3"/>
        <v>0.10237459316644537</v>
      </c>
      <c r="M35" s="4"/>
    </row>
    <row r="36" spans="1:13" ht="25.5" x14ac:dyDescent="0.25">
      <c r="A36" s="17"/>
      <c r="B36" s="48">
        <v>50</v>
      </c>
      <c r="C36" s="19" t="s">
        <v>128</v>
      </c>
      <c r="D36" s="20">
        <v>53.886044000000027</v>
      </c>
      <c r="E36" s="21">
        <v>56.314577000000014</v>
      </c>
      <c r="F36" s="21">
        <f t="shared" si="0"/>
        <v>9.2213900003890608</v>
      </c>
      <c r="G36" s="21">
        <v>2.7894517603890563</v>
      </c>
      <c r="H36" s="21">
        <v>3.0695441800000012</v>
      </c>
      <c r="I36" s="21">
        <v>3.3623940600000033</v>
      </c>
      <c r="J36" s="22">
        <f t="shared" si="1"/>
        <v>4.9533387428073117E-2</v>
      </c>
      <c r="K36" s="22">
        <f t="shared" si="2"/>
        <v>0.10404048565239256</v>
      </c>
      <c r="L36" s="23">
        <f t="shared" si="3"/>
        <v>0.16374783389368366</v>
      </c>
      <c r="M36" s="4"/>
    </row>
    <row r="37" spans="1:13" ht="25.5" x14ac:dyDescent="0.25">
      <c r="A37" s="17"/>
      <c r="B37" s="48">
        <v>51</v>
      </c>
      <c r="C37" s="19" t="s">
        <v>129</v>
      </c>
      <c r="D37" s="20">
        <v>122.28569399999999</v>
      </c>
      <c r="E37" s="21">
        <v>147.03068500000009</v>
      </c>
      <c r="F37" s="21">
        <f t="shared" si="0"/>
        <v>16.015815051131923</v>
      </c>
      <c r="G37" s="21">
        <v>3.1804348011319235</v>
      </c>
      <c r="H37" s="21">
        <v>4.3938605500000012</v>
      </c>
      <c r="I37" s="21">
        <v>8.4415197000000006</v>
      </c>
      <c r="J37" s="22">
        <f t="shared" si="1"/>
        <v>2.163109558478845E-2</v>
      </c>
      <c r="K37" s="22">
        <f t="shared" si="2"/>
        <v>5.1515065383337631E-2</v>
      </c>
      <c r="L37" s="23">
        <f t="shared" si="3"/>
        <v>0.1089283849227249</v>
      </c>
      <c r="M37" s="4"/>
    </row>
    <row r="38" spans="1:13" ht="25.5" x14ac:dyDescent="0.25">
      <c r="A38" s="17"/>
      <c r="B38" s="48">
        <v>55</v>
      </c>
      <c r="C38" s="19" t="s">
        <v>130</v>
      </c>
      <c r="D38" s="20">
        <v>0.15000000000000002</v>
      </c>
      <c r="E38" s="21">
        <v>0.15000000000000002</v>
      </c>
      <c r="F38" s="21">
        <f t="shared" si="0"/>
        <v>0</v>
      </c>
      <c r="G38" s="21">
        <v>0</v>
      </c>
      <c r="H38" s="21">
        <v>0</v>
      </c>
      <c r="I38" s="21">
        <v>0</v>
      </c>
      <c r="J38" s="22">
        <f t="shared" si="1"/>
        <v>0</v>
      </c>
      <c r="K38" s="22">
        <f t="shared" si="2"/>
        <v>0</v>
      </c>
      <c r="L38" s="23">
        <f t="shared" si="3"/>
        <v>0</v>
      </c>
      <c r="M38" s="4"/>
    </row>
    <row r="39" spans="1:13" ht="25.5" x14ac:dyDescent="0.25">
      <c r="A39" s="17"/>
      <c r="B39" s="48">
        <v>55</v>
      </c>
      <c r="C39" s="19" t="s">
        <v>131</v>
      </c>
      <c r="D39" s="20">
        <v>102.82792200000004</v>
      </c>
      <c r="E39" s="21">
        <v>103.31340299999999</v>
      </c>
      <c r="F39" s="21">
        <f t="shared" si="0"/>
        <v>6.8270507973018724</v>
      </c>
      <c r="G39" s="21">
        <v>2.3908348073018715</v>
      </c>
      <c r="H39" s="21">
        <v>2.7340907600000004</v>
      </c>
      <c r="I39" s="21">
        <v>1.7021252300000005</v>
      </c>
      <c r="J39" s="22">
        <f t="shared" si="1"/>
        <v>2.314157445091487E-2</v>
      </c>
      <c r="K39" s="22">
        <f t="shared" si="2"/>
        <v>4.9605621521361297E-2</v>
      </c>
      <c r="L39" s="23">
        <f t="shared" si="3"/>
        <v>6.6080978837778415E-2</v>
      </c>
      <c r="M39" s="4"/>
    </row>
    <row r="40" spans="1:13" ht="25.5" x14ac:dyDescent="0.25">
      <c r="A40" s="17"/>
      <c r="B40" s="48">
        <v>57</v>
      </c>
      <c r="C40" s="19" t="s">
        <v>132</v>
      </c>
      <c r="D40" s="20">
        <v>18.745369999999998</v>
      </c>
      <c r="E40" s="21">
        <v>20.012685999999999</v>
      </c>
      <c r="F40" s="21">
        <f t="shared" si="0"/>
        <v>2.3723385291691708</v>
      </c>
      <c r="G40" s="21">
        <v>0.36492459916917142</v>
      </c>
      <c r="H40" s="21">
        <v>1.7159408399999996</v>
      </c>
      <c r="I40" s="21">
        <v>0.29147308999999999</v>
      </c>
      <c r="J40" s="22">
        <f t="shared" si="1"/>
        <v>1.8234663711266516E-2</v>
      </c>
      <c r="K40" s="22">
        <f t="shared" si="2"/>
        <v>0.10397731914492493</v>
      </c>
      <c r="L40" s="23">
        <f t="shared" si="3"/>
        <v>0.1185417354356717</v>
      </c>
      <c r="M40" s="4"/>
    </row>
    <row r="41" spans="1:13" ht="25.5" x14ac:dyDescent="0.25">
      <c r="A41" s="17"/>
      <c r="B41" s="48">
        <v>59</v>
      </c>
      <c r="C41" s="19" t="s">
        <v>133</v>
      </c>
      <c r="D41" s="20">
        <v>73.951162999999994</v>
      </c>
      <c r="E41" s="21">
        <v>109.11787099999999</v>
      </c>
      <c r="F41" s="21">
        <f t="shared" si="0"/>
        <v>13.164440775553068</v>
      </c>
      <c r="G41" s="21">
        <v>4.2576966055530647</v>
      </c>
      <c r="H41" s="21">
        <v>4.3272106100000007</v>
      </c>
      <c r="I41" s="21">
        <v>4.5795335600000016</v>
      </c>
      <c r="J41" s="22">
        <f t="shared" si="1"/>
        <v>3.9019241912748324E-2</v>
      </c>
      <c r="K41" s="22">
        <f t="shared" si="2"/>
        <v>7.8675538084435934E-2</v>
      </c>
      <c r="L41" s="23">
        <f t="shared" si="3"/>
        <v>0.12064422312228827</v>
      </c>
      <c r="M41" s="4"/>
    </row>
    <row r="42" spans="1:13" ht="25.5" x14ac:dyDescent="0.25">
      <c r="A42" s="17"/>
      <c r="B42" s="48">
        <v>59</v>
      </c>
      <c r="C42" s="19" t="s">
        <v>134</v>
      </c>
      <c r="D42" s="20">
        <v>40.579333000000005</v>
      </c>
      <c r="E42" s="21">
        <v>64.653568000000021</v>
      </c>
      <c r="F42" s="21">
        <f t="shared" si="0"/>
        <v>9.4170680174773409</v>
      </c>
      <c r="G42" s="21">
        <v>2.7661874174773402</v>
      </c>
      <c r="H42" s="21">
        <v>3.1530981299999996</v>
      </c>
      <c r="I42" s="21">
        <v>3.4977824700000002</v>
      </c>
      <c r="J42" s="22">
        <f t="shared" si="1"/>
        <v>4.2784760424627137E-2</v>
      </c>
      <c r="K42" s="22">
        <f t="shared" si="2"/>
        <v>9.1553888371285835E-2</v>
      </c>
      <c r="L42" s="23">
        <f t="shared" si="3"/>
        <v>0.14565426640456003</v>
      </c>
      <c r="M42" s="4"/>
    </row>
    <row r="43" spans="1:13" x14ac:dyDescent="0.25">
      <c r="A43" s="17"/>
      <c r="B43" s="48">
        <v>61</v>
      </c>
      <c r="C43" s="19" t="s">
        <v>135</v>
      </c>
      <c r="D43" s="20">
        <v>586.81549000000075</v>
      </c>
      <c r="E43" s="21">
        <v>598.67863100000068</v>
      </c>
      <c r="F43" s="21">
        <f t="shared" si="0"/>
        <v>112.46026922278317</v>
      </c>
      <c r="G43" s="21">
        <v>28.840691712783155</v>
      </c>
      <c r="H43" s="21">
        <v>39.668006089999999</v>
      </c>
      <c r="I43" s="21">
        <v>43.951571420000008</v>
      </c>
      <c r="J43" s="22">
        <f t="shared" si="1"/>
        <v>4.8173912044612667E-2</v>
      </c>
      <c r="K43" s="22">
        <f t="shared" si="2"/>
        <v>0.11443317709260795</v>
      </c>
      <c r="L43" s="23">
        <f t="shared" si="3"/>
        <v>0.18784747508848873</v>
      </c>
      <c r="M43" s="4"/>
    </row>
    <row r="44" spans="1:13" ht="25.5" x14ac:dyDescent="0.25">
      <c r="A44" s="17"/>
      <c r="B44" s="48">
        <v>67</v>
      </c>
      <c r="C44" s="19" t="s">
        <v>136</v>
      </c>
      <c r="D44" s="20">
        <v>529.31417999999996</v>
      </c>
      <c r="E44" s="21">
        <v>588.2328060000001</v>
      </c>
      <c r="F44" s="21">
        <f t="shared" si="0"/>
        <v>101.2142287992678</v>
      </c>
      <c r="G44" s="21">
        <v>29.724677539267788</v>
      </c>
      <c r="H44" s="21">
        <v>33.297820850000008</v>
      </c>
      <c r="I44" s="21">
        <v>38.191730410000005</v>
      </c>
      <c r="J44" s="22">
        <f t="shared" si="1"/>
        <v>5.0532165557709105E-2</v>
      </c>
      <c r="K44" s="22">
        <f t="shared" si="2"/>
        <v>0.10713870043703035</v>
      </c>
      <c r="L44" s="23">
        <f t="shared" si="3"/>
        <v>0.17206491675894015</v>
      </c>
      <c r="M44" s="4"/>
    </row>
    <row r="45" spans="1:13" ht="25.5" x14ac:dyDescent="0.25">
      <c r="A45" s="17"/>
      <c r="B45" s="48">
        <v>70</v>
      </c>
      <c r="C45" s="19" t="s">
        <v>137</v>
      </c>
      <c r="D45" s="20">
        <v>47.725332999999999</v>
      </c>
      <c r="E45" s="21">
        <v>51.946829000000001</v>
      </c>
      <c r="F45" s="21">
        <f t="shared" si="0"/>
        <v>5.6463754936124309</v>
      </c>
      <c r="G45" s="21">
        <v>1.0224002536124317</v>
      </c>
      <c r="H45" s="21">
        <v>1.8126319199999996</v>
      </c>
      <c r="I45" s="21">
        <v>2.8113433199999998</v>
      </c>
      <c r="J45" s="22">
        <f t="shared" si="1"/>
        <v>1.9681668222952198E-2</v>
      </c>
      <c r="K45" s="22">
        <f t="shared" si="2"/>
        <v>5.4575654148445348E-2</v>
      </c>
      <c r="L45" s="23">
        <f t="shared" si="3"/>
        <v>0.10869528712931507</v>
      </c>
      <c r="M45" s="4"/>
    </row>
    <row r="46" spans="1:13" ht="38.25" x14ac:dyDescent="0.25">
      <c r="A46" s="17"/>
      <c r="B46" s="48">
        <v>72</v>
      </c>
      <c r="C46" s="19" t="s">
        <v>138</v>
      </c>
      <c r="D46" s="20">
        <v>1.2013499999999999</v>
      </c>
      <c r="E46" s="21">
        <v>1.2013500000000001</v>
      </c>
      <c r="F46" s="21">
        <f t="shared" si="0"/>
        <v>4.7676899921694403E-2</v>
      </c>
      <c r="G46" s="21">
        <v>7.4199999216943979E-3</v>
      </c>
      <c r="H46" s="21">
        <v>2.5630099999999999E-2</v>
      </c>
      <c r="I46" s="21">
        <v>1.4626800000000001E-2</v>
      </c>
      <c r="J46" s="22">
        <f t="shared" si="1"/>
        <v>6.1763848351391324E-3</v>
      </c>
      <c r="K46" s="22">
        <f t="shared" si="2"/>
        <v>2.7510800284425353E-2</v>
      </c>
      <c r="L46" s="23">
        <f t="shared" si="3"/>
        <v>3.9686103068792937E-2</v>
      </c>
      <c r="M46" s="4"/>
    </row>
    <row r="47" spans="1:13" x14ac:dyDescent="0.25">
      <c r="A47" s="17"/>
      <c r="B47" s="48">
        <v>112</v>
      </c>
      <c r="C47" s="19" t="s">
        <v>139</v>
      </c>
      <c r="D47" s="20">
        <v>13.123149</v>
      </c>
      <c r="E47" s="21">
        <v>13.123301999999999</v>
      </c>
      <c r="F47" s="21">
        <f t="shared" si="0"/>
        <v>1.5011304296422008</v>
      </c>
      <c r="G47" s="21">
        <v>0.16932028964220081</v>
      </c>
      <c r="H47" s="21">
        <v>0.61710863000000005</v>
      </c>
      <c r="I47" s="21">
        <v>0.71470151000000004</v>
      </c>
      <c r="J47" s="22">
        <f t="shared" si="1"/>
        <v>1.2902262680703441E-2</v>
      </c>
      <c r="K47" s="22">
        <f t="shared" si="2"/>
        <v>5.9926146608696572E-2</v>
      </c>
      <c r="L47" s="23">
        <f t="shared" si="3"/>
        <v>0.11438664062156011</v>
      </c>
      <c r="M47" s="4"/>
    </row>
    <row r="48" spans="1:13" ht="25.5" x14ac:dyDescent="0.25">
      <c r="A48" s="17"/>
      <c r="B48" s="48">
        <v>114</v>
      </c>
      <c r="C48" s="19" t="s">
        <v>140</v>
      </c>
      <c r="D48" s="20">
        <v>62.750074000000005</v>
      </c>
      <c r="E48" s="21">
        <v>62.931543000000005</v>
      </c>
      <c r="F48" s="21">
        <f t="shared" si="0"/>
        <v>1.7730609507982622</v>
      </c>
      <c r="G48" s="21">
        <v>7.653375079826219E-2</v>
      </c>
      <c r="H48" s="21">
        <v>0.60706886000000004</v>
      </c>
      <c r="I48" s="21">
        <v>1.08945834</v>
      </c>
      <c r="J48" s="22">
        <f t="shared" si="1"/>
        <v>1.2161429253095253E-3</v>
      </c>
      <c r="K48" s="22">
        <f t="shared" si="2"/>
        <v>1.0862638642091808E-2</v>
      </c>
      <c r="L48" s="23">
        <f t="shared" si="3"/>
        <v>2.8174439498460446E-2</v>
      </c>
      <c r="M48" s="4"/>
    </row>
    <row r="49" spans="1:13" ht="38.25" x14ac:dyDescent="0.25">
      <c r="A49" s="17"/>
      <c r="B49" s="48">
        <v>117</v>
      </c>
      <c r="C49" s="19" t="s">
        <v>141</v>
      </c>
      <c r="D49" s="20">
        <v>6.5815400000000004</v>
      </c>
      <c r="E49" s="21">
        <v>6.5815399999999995</v>
      </c>
      <c r="F49" s="21">
        <f t="shared" si="0"/>
        <v>0.65519406462494145</v>
      </c>
      <c r="G49" s="21">
        <v>0.18938246462494135</v>
      </c>
      <c r="H49" s="21">
        <v>0.20767958000000003</v>
      </c>
      <c r="I49" s="21">
        <v>0.25813202000000002</v>
      </c>
      <c r="J49" s="22">
        <f t="shared" si="1"/>
        <v>2.8774795051757091E-2</v>
      </c>
      <c r="K49" s="22">
        <f t="shared" si="2"/>
        <v>6.0329656072126189E-2</v>
      </c>
      <c r="L49" s="23">
        <f t="shared" si="3"/>
        <v>9.9550267053750571E-2</v>
      </c>
      <c r="M49" s="4"/>
    </row>
    <row r="50" spans="1:13" ht="25.5" x14ac:dyDescent="0.25">
      <c r="A50" s="17"/>
      <c r="B50" s="48">
        <v>121</v>
      </c>
      <c r="C50" s="19" t="s">
        <v>142</v>
      </c>
      <c r="D50" s="20">
        <v>54.816431000000023</v>
      </c>
      <c r="E50" s="21">
        <v>60.540819000000027</v>
      </c>
      <c r="F50" s="21">
        <f t="shared" si="0"/>
        <v>12.972266449407385</v>
      </c>
      <c r="G50" s="21">
        <v>4.1192899294073868</v>
      </c>
      <c r="H50" s="21">
        <v>4.4051164300000005</v>
      </c>
      <c r="I50" s="21">
        <v>4.4478600899999989</v>
      </c>
      <c r="J50" s="22">
        <f t="shared" si="1"/>
        <v>6.8041529623300678E-2</v>
      </c>
      <c r="K50" s="22">
        <f t="shared" si="2"/>
        <v>0.14080427883553048</v>
      </c>
      <c r="L50" s="23">
        <f t="shared" si="3"/>
        <v>0.21427305846997841</v>
      </c>
      <c r="M50" s="4"/>
    </row>
    <row r="51" spans="1:13" x14ac:dyDescent="0.25">
      <c r="A51" s="17"/>
      <c r="B51" s="48">
        <v>131</v>
      </c>
      <c r="C51" s="19" t="s">
        <v>143</v>
      </c>
      <c r="D51" s="20">
        <v>61.489707999999993</v>
      </c>
      <c r="E51" s="21">
        <v>62.804365000000004</v>
      </c>
      <c r="F51" s="21">
        <f t="shared" si="0"/>
        <v>4.5230815169143117</v>
      </c>
      <c r="G51" s="21">
        <v>1.1277971569143119</v>
      </c>
      <c r="H51" s="21">
        <v>1.4481854199999999</v>
      </c>
      <c r="I51" s="21">
        <v>1.9470989400000001</v>
      </c>
      <c r="J51" s="22">
        <f t="shared" si="1"/>
        <v>1.7957305306952977E-2</v>
      </c>
      <c r="K51" s="22">
        <f t="shared" si="2"/>
        <v>4.1015979970728332E-2</v>
      </c>
      <c r="L51" s="23">
        <f t="shared" si="3"/>
        <v>7.2018585283273082E-2</v>
      </c>
      <c r="M51" s="4"/>
    </row>
    <row r="52" spans="1:13" x14ac:dyDescent="0.25">
      <c r="A52" s="17"/>
      <c r="B52" s="48">
        <v>135</v>
      </c>
      <c r="C52" s="19" t="s">
        <v>144</v>
      </c>
      <c r="D52" s="20">
        <v>747.22112699999968</v>
      </c>
      <c r="E52" s="21">
        <v>766.12364199999956</v>
      </c>
      <c r="F52" s="21">
        <f t="shared" si="0"/>
        <v>463.38351833999968</v>
      </c>
      <c r="G52" s="21">
        <v>0</v>
      </c>
      <c r="H52" s="21">
        <v>170.36582899999985</v>
      </c>
      <c r="I52" s="21">
        <v>293.01768933999983</v>
      </c>
      <c r="J52" s="22">
        <f t="shared" si="1"/>
        <v>0</v>
      </c>
      <c r="K52" s="22">
        <f t="shared" si="2"/>
        <v>0.22237380451444147</v>
      </c>
      <c r="L52" s="23">
        <f t="shared" si="3"/>
        <v>0.60484168995270338</v>
      </c>
      <c r="M52" s="4"/>
    </row>
    <row r="53" spans="1:13" ht="25.5" x14ac:dyDescent="0.25">
      <c r="A53" s="17"/>
      <c r="B53" s="48">
        <v>136</v>
      </c>
      <c r="C53" s="19" t="s">
        <v>145</v>
      </c>
      <c r="D53" s="20">
        <v>107.61069999999999</v>
      </c>
      <c r="E53" s="21">
        <v>118.25132599999999</v>
      </c>
      <c r="F53" s="21">
        <f t="shared" si="0"/>
        <v>10.915229560245553</v>
      </c>
      <c r="G53" s="21">
        <v>1.4995488402455521</v>
      </c>
      <c r="H53" s="21">
        <v>2.4120763800000002</v>
      </c>
      <c r="I53" s="21">
        <v>7.0036043400000016</v>
      </c>
      <c r="J53" s="22">
        <f t="shared" si="1"/>
        <v>1.2681031925557877E-2</v>
      </c>
      <c r="K53" s="22">
        <f t="shared" si="2"/>
        <v>3.3078912115078969E-2</v>
      </c>
      <c r="L53" s="23">
        <f t="shared" si="3"/>
        <v>9.2305345990332105E-2</v>
      </c>
      <c r="M53" s="4"/>
    </row>
    <row r="54" spans="1:13" x14ac:dyDescent="0.25">
      <c r="A54" s="17"/>
      <c r="B54" s="48">
        <v>137</v>
      </c>
      <c r="C54" s="19" t="s">
        <v>146</v>
      </c>
      <c r="D54" s="20">
        <v>848.65724999999941</v>
      </c>
      <c r="E54" s="21">
        <v>961.2551629999997</v>
      </c>
      <c r="F54" s="21">
        <f t="shared" si="0"/>
        <v>207.26001773562405</v>
      </c>
      <c r="G54" s="21">
        <v>61.779918725623986</v>
      </c>
      <c r="H54" s="21">
        <v>67.658438930000031</v>
      </c>
      <c r="I54" s="21">
        <v>77.821660080000001</v>
      </c>
      <c r="J54" s="22">
        <f t="shared" si="1"/>
        <v>6.4270051390739838E-2</v>
      </c>
      <c r="K54" s="22">
        <f t="shared" si="2"/>
        <v>0.13465556559577518</v>
      </c>
      <c r="L54" s="23">
        <f t="shared" si="3"/>
        <v>0.21561394488512528</v>
      </c>
      <c r="M54" s="4"/>
    </row>
    <row r="55" spans="1:13" ht="25.5" x14ac:dyDescent="0.25">
      <c r="A55" s="17"/>
      <c r="B55" s="48">
        <v>160</v>
      </c>
      <c r="C55" s="19" t="s">
        <v>147</v>
      </c>
      <c r="D55" s="20">
        <v>150.61623600000001</v>
      </c>
      <c r="E55" s="21">
        <v>155.83744300000018</v>
      </c>
      <c r="F55" s="21">
        <f t="shared" si="0"/>
        <v>30.09105285026477</v>
      </c>
      <c r="G55" s="21">
        <v>5.6781939002647732</v>
      </c>
      <c r="H55" s="21">
        <v>8.6082810100000007</v>
      </c>
      <c r="I55" s="21">
        <v>15.804577939999996</v>
      </c>
      <c r="J55" s="22">
        <f t="shared" si="1"/>
        <v>3.6436647001868265E-2</v>
      </c>
      <c r="K55" s="22">
        <f t="shared" si="2"/>
        <v>9.1675496178827559E-2</v>
      </c>
      <c r="L55" s="23">
        <f t="shared" si="3"/>
        <v>0.19309257307478239</v>
      </c>
      <c r="M55" s="4"/>
    </row>
    <row r="56" spans="1:13" x14ac:dyDescent="0.25">
      <c r="A56" s="17"/>
      <c r="B56" s="48">
        <v>163</v>
      </c>
      <c r="C56" s="19" t="s">
        <v>148</v>
      </c>
      <c r="D56" s="20">
        <v>31.440664000000005</v>
      </c>
      <c r="E56" s="21">
        <v>32.37679399999999</v>
      </c>
      <c r="F56" s="21">
        <f t="shared" si="0"/>
        <v>4.7469089829037969</v>
      </c>
      <c r="G56" s="21">
        <v>1.3417218629037961</v>
      </c>
      <c r="H56" s="21">
        <v>1.5347753399999999</v>
      </c>
      <c r="I56" s="21">
        <v>1.8704117800000004</v>
      </c>
      <c r="J56" s="22">
        <f t="shared" si="1"/>
        <v>4.1440849977418905E-2</v>
      </c>
      <c r="K56" s="22">
        <f t="shared" si="2"/>
        <v>8.8844411305943297E-2</v>
      </c>
      <c r="L56" s="23">
        <f t="shared" si="3"/>
        <v>0.14661454691603493</v>
      </c>
      <c r="M56" s="4"/>
    </row>
    <row r="57" spans="1:13" x14ac:dyDescent="0.25">
      <c r="A57" s="17"/>
      <c r="B57" s="48">
        <v>164</v>
      </c>
      <c r="C57" s="19" t="s">
        <v>149</v>
      </c>
      <c r="D57" s="20">
        <v>3.5511400000000002</v>
      </c>
      <c r="E57" s="21">
        <v>3.7963400000000003</v>
      </c>
      <c r="F57" s="21">
        <f t="shared" si="0"/>
        <v>0.126308</v>
      </c>
      <c r="G57" s="21">
        <v>0</v>
      </c>
      <c r="H57" s="21">
        <v>0</v>
      </c>
      <c r="I57" s="21">
        <v>0.126308</v>
      </c>
      <c r="J57" s="22">
        <f t="shared" si="1"/>
        <v>0</v>
      </c>
      <c r="K57" s="22">
        <f t="shared" si="2"/>
        <v>0</v>
      </c>
      <c r="L57" s="23">
        <f t="shared" si="3"/>
        <v>3.3270992587597525E-2</v>
      </c>
      <c r="M57" s="4"/>
    </row>
    <row r="58" spans="1:13" ht="25.5" x14ac:dyDescent="0.25">
      <c r="A58" s="17"/>
      <c r="B58" s="48">
        <v>165</v>
      </c>
      <c r="C58" s="19" t="s">
        <v>150</v>
      </c>
      <c r="D58" s="20">
        <v>45.338812999999973</v>
      </c>
      <c r="E58" s="21">
        <v>59.071863</v>
      </c>
      <c r="F58" s="21">
        <f t="shared" si="0"/>
        <v>7.4110411906003888</v>
      </c>
      <c r="G58" s="21">
        <v>1.4086970606003888</v>
      </c>
      <c r="H58" s="21">
        <v>2.9570697799999994</v>
      </c>
      <c r="I58" s="21">
        <v>3.0452743500000006</v>
      </c>
      <c r="J58" s="22">
        <f t="shared" si="1"/>
        <v>2.3847175102643857E-2</v>
      </c>
      <c r="K58" s="22">
        <f t="shared" si="2"/>
        <v>7.3906029349377178E-2</v>
      </c>
      <c r="L58" s="23">
        <f t="shared" si="3"/>
        <v>0.12545805759673415</v>
      </c>
      <c r="M58" s="4"/>
    </row>
    <row r="59" spans="1:13" x14ac:dyDescent="0.25">
      <c r="A59" s="17"/>
      <c r="B59" s="48">
        <v>180</v>
      </c>
      <c r="C59" s="19" t="s">
        <v>151</v>
      </c>
      <c r="D59" s="20">
        <v>15.597476999999998</v>
      </c>
      <c r="E59" s="21">
        <v>15.597477</v>
      </c>
      <c r="F59" s="21">
        <f t="shared" si="0"/>
        <v>2.0122759317347998</v>
      </c>
      <c r="G59" s="21">
        <v>0.19577403173479979</v>
      </c>
      <c r="H59" s="21">
        <v>0.91633512000000006</v>
      </c>
      <c r="I59" s="21">
        <v>0.90016678000000006</v>
      </c>
      <c r="J59" s="22">
        <f t="shared" si="1"/>
        <v>1.2551647406487587E-2</v>
      </c>
      <c r="K59" s="22">
        <f t="shared" si="2"/>
        <v>7.1300579685727367E-2</v>
      </c>
      <c r="L59" s="23">
        <f t="shared" si="3"/>
        <v>0.12901291226361802</v>
      </c>
      <c r="M59" s="4"/>
    </row>
    <row r="60" spans="1:13" ht="38.25" x14ac:dyDescent="0.25">
      <c r="A60" s="17"/>
      <c r="B60" s="48">
        <v>183</v>
      </c>
      <c r="C60" s="19" t="s">
        <v>152</v>
      </c>
      <c r="D60" s="20">
        <v>31.071805999999999</v>
      </c>
      <c r="E60" s="21">
        <v>31.071805999999999</v>
      </c>
      <c r="F60" s="21">
        <f t="shared" si="0"/>
        <v>5.1587537277963644</v>
      </c>
      <c r="G60" s="21">
        <v>1.7056725977963652</v>
      </c>
      <c r="H60" s="21">
        <v>1.6799650899999998</v>
      </c>
      <c r="I60" s="21">
        <v>1.7731160399999997</v>
      </c>
      <c r="J60" s="22">
        <f t="shared" si="1"/>
        <v>5.4894543233063607E-2</v>
      </c>
      <c r="K60" s="22">
        <f t="shared" si="2"/>
        <v>0.10896172844914019</v>
      </c>
      <c r="L60" s="23">
        <f t="shared" si="3"/>
        <v>0.1660268388582358</v>
      </c>
      <c r="M60" s="4"/>
    </row>
    <row r="61" spans="1:13" ht="25.5" x14ac:dyDescent="0.25">
      <c r="A61" s="17"/>
      <c r="B61" s="48">
        <v>202</v>
      </c>
      <c r="C61" s="19" t="s">
        <v>153</v>
      </c>
      <c r="D61" s="20">
        <v>74.33324300000001</v>
      </c>
      <c r="E61" s="21">
        <v>80.587314000000021</v>
      </c>
      <c r="F61" s="21">
        <f t="shared" si="0"/>
        <v>8.4162872993603628</v>
      </c>
      <c r="G61" s="21">
        <v>2.2522261593603616</v>
      </c>
      <c r="H61" s="21">
        <v>2.67914992</v>
      </c>
      <c r="I61" s="21">
        <v>3.4849112199999999</v>
      </c>
      <c r="J61" s="22">
        <f t="shared" si="1"/>
        <v>2.7947651405286458E-2</v>
      </c>
      <c r="K61" s="22">
        <f t="shared" si="2"/>
        <v>6.1192957484106754E-2</v>
      </c>
      <c r="L61" s="23">
        <f t="shared" si="3"/>
        <v>0.10443687575144099</v>
      </c>
      <c r="M61" s="4"/>
    </row>
    <row r="62" spans="1:13" ht="25.5" x14ac:dyDescent="0.25">
      <c r="A62" s="17"/>
      <c r="B62" s="48">
        <v>211</v>
      </c>
      <c r="C62" s="19" t="s">
        <v>154</v>
      </c>
      <c r="D62" s="20">
        <v>50.201284000000001</v>
      </c>
      <c r="E62" s="21">
        <v>51.546667000000006</v>
      </c>
      <c r="F62" s="21">
        <f t="shared" si="0"/>
        <v>11.178147810573078</v>
      </c>
      <c r="G62" s="21">
        <v>3.5604632305730775</v>
      </c>
      <c r="H62" s="21">
        <v>3.8287731499999995</v>
      </c>
      <c r="I62" s="21">
        <v>3.7889114300000002</v>
      </c>
      <c r="J62" s="22">
        <f t="shared" si="1"/>
        <v>6.9072617839152958E-2</v>
      </c>
      <c r="K62" s="22">
        <f t="shared" si="2"/>
        <v>0.14335042032054326</v>
      </c>
      <c r="L62" s="23">
        <f t="shared" si="3"/>
        <v>0.21685490956327161</v>
      </c>
      <c r="M62" s="4"/>
    </row>
    <row r="63" spans="1:13" x14ac:dyDescent="0.25">
      <c r="A63" s="17"/>
      <c r="B63" s="48">
        <v>221</v>
      </c>
      <c r="C63" s="19" t="s">
        <v>155</v>
      </c>
      <c r="D63" s="20">
        <v>3.7157239999999998</v>
      </c>
      <c r="E63" s="21">
        <v>3.4584579999999998</v>
      </c>
      <c r="F63" s="21">
        <f t="shared" si="0"/>
        <v>0.52436082092153635</v>
      </c>
      <c r="G63" s="21">
        <v>0.10286075092153624</v>
      </c>
      <c r="H63" s="21">
        <v>0.16650883000000002</v>
      </c>
      <c r="I63" s="21">
        <v>0.25499124000000006</v>
      </c>
      <c r="J63" s="22">
        <f t="shared" si="1"/>
        <v>2.974179559836674E-2</v>
      </c>
      <c r="K63" s="22">
        <f t="shared" si="2"/>
        <v>7.7887191610115342E-2</v>
      </c>
      <c r="L63" s="23">
        <f t="shared" si="3"/>
        <v>0.1516169405329012</v>
      </c>
      <c r="M63" s="4"/>
    </row>
    <row r="64" spans="1:13" x14ac:dyDescent="0.25">
      <c r="A64" s="17"/>
      <c r="B64" s="48">
        <v>240</v>
      </c>
      <c r="C64" s="19" t="s">
        <v>156</v>
      </c>
      <c r="D64" s="20">
        <v>13.782511999999997</v>
      </c>
      <c r="E64" s="21">
        <v>14.374243999999997</v>
      </c>
      <c r="F64" s="21">
        <f t="shared" si="0"/>
        <v>1.3015468852314327</v>
      </c>
      <c r="G64" s="21">
        <v>0.19618300523143262</v>
      </c>
      <c r="H64" s="21">
        <v>0.51368860000000005</v>
      </c>
      <c r="I64" s="21">
        <v>0.59167528000000003</v>
      </c>
      <c r="J64" s="22">
        <f t="shared" si="1"/>
        <v>1.3648231185684107E-2</v>
      </c>
      <c r="K64" s="22">
        <f t="shared" si="2"/>
        <v>4.9384969757813542E-2</v>
      </c>
      <c r="L64" s="23">
        <f t="shared" si="3"/>
        <v>9.0547154009034E-2</v>
      </c>
      <c r="M64" s="4"/>
    </row>
    <row r="65" spans="1:13" x14ac:dyDescent="0.25">
      <c r="A65" s="17"/>
      <c r="B65" s="48">
        <v>241</v>
      </c>
      <c r="C65" s="19" t="s">
        <v>157</v>
      </c>
      <c r="D65" s="20">
        <v>21.174932000000002</v>
      </c>
      <c r="E65" s="21">
        <v>21.174931999999998</v>
      </c>
      <c r="F65" s="21">
        <f t="shared" si="0"/>
        <v>2.9053019089887617</v>
      </c>
      <c r="G65" s="21">
        <v>0.40086305898876162</v>
      </c>
      <c r="H65" s="21">
        <v>0.79366663000000015</v>
      </c>
      <c r="I65" s="21">
        <v>1.71077222</v>
      </c>
      <c r="J65" s="22">
        <f t="shared" si="1"/>
        <v>1.8931019896014856E-2</v>
      </c>
      <c r="K65" s="22">
        <f t="shared" si="2"/>
        <v>5.6412445102008442E-2</v>
      </c>
      <c r="L65" s="23">
        <f t="shared" si="3"/>
        <v>0.13720478105850645</v>
      </c>
      <c r="M65" s="4"/>
    </row>
    <row r="66" spans="1:13" ht="25.5" x14ac:dyDescent="0.25">
      <c r="A66" s="17"/>
      <c r="B66" s="48">
        <v>243</v>
      </c>
      <c r="C66" s="19" t="s">
        <v>158</v>
      </c>
      <c r="D66" s="20">
        <v>1.5570000000000002</v>
      </c>
      <c r="E66" s="21">
        <v>2.2410000000000001</v>
      </c>
      <c r="F66" s="21">
        <f t="shared" si="0"/>
        <v>0.19223330178813935</v>
      </c>
      <c r="G66" s="21">
        <v>4.5000001788139343E-2</v>
      </c>
      <c r="H66" s="21">
        <v>4.7255700000000001E-3</v>
      </c>
      <c r="I66" s="21">
        <v>0.14250773</v>
      </c>
      <c r="J66" s="22">
        <f t="shared" si="1"/>
        <v>2.0080322083060841E-2</v>
      </c>
      <c r="K66" s="22">
        <f t="shared" si="2"/>
        <v>2.2189010168736877E-2</v>
      </c>
      <c r="L66" s="23">
        <f t="shared" si="3"/>
        <v>8.5780143591316083E-2</v>
      </c>
      <c r="M66" s="4"/>
    </row>
    <row r="67" spans="1:13" ht="25.5" x14ac:dyDescent="0.25">
      <c r="A67" s="17"/>
      <c r="B67" s="48">
        <v>331</v>
      </c>
      <c r="C67" s="19" t="s">
        <v>159</v>
      </c>
      <c r="D67" s="20">
        <v>21.288118999999998</v>
      </c>
      <c r="E67" s="21">
        <v>22.670415999999999</v>
      </c>
      <c r="F67" s="21">
        <f t="shared" si="0"/>
        <v>1.7606549572765626</v>
      </c>
      <c r="G67" s="21">
        <v>0.40990808727656258</v>
      </c>
      <c r="H67" s="21">
        <v>0.58507934000000006</v>
      </c>
      <c r="I67" s="21">
        <v>0.76566752999999987</v>
      </c>
      <c r="J67" s="22">
        <f t="shared" si="1"/>
        <v>1.8081189479565024E-2</v>
      </c>
      <c r="K67" s="22">
        <f t="shared" si="2"/>
        <v>4.3889244347195155E-2</v>
      </c>
      <c r="L67" s="23">
        <f t="shared" si="3"/>
        <v>7.7663107605813797E-2</v>
      </c>
      <c r="M67" s="4"/>
    </row>
    <row r="68" spans="1:13" x14ac:dyDescent="0.25">
      <c r="A68" s="17"/>
      <c r="B68" s="48">
        <v>342</v>
      </c>
      <c r="C68" s="19" t="s">
        <v>160</v>
      </c>
      <c r="D68" s="20">
        <v>155.2261950000001</v>
      </c>
      <c r="E68" s="21">
        <v>194.49018900000004</v>
      </c>
      <c r="F68" s="21">
        <f t="shared" si="0"/>
        <v>26.67487213170692</v>
      </c>
      <c r="G68" s="21">
        <v>1.9830241717069157</v>
      </c>
      <c r="H68" s="21">
        <v>9.2474834200000018</v>
      </c>
      <c r="I68" s="21">
        <v>15.444364540000002</v>
      </c>
      <c r="J68" s="22">
        <f t="shared" si="1"/>
        <v>1.0196011335599635E-2</v>
      </c>
      <c r="K68" s="22">
        <f t="shared" si="2"/>
        <v>5.774331162641276E-2</v>
      </c>
      <c r="L68" s="23">
        <f t="shared" si="3"/>
        <v>0.13715279042536646</v>
      </c>
      <c r="M68" s="4"/>
    </row>
    <row r="69" spans="1:13" ht="25.5" x14ac:dyDescent="0.25">
      <c r="A69" s="17"/>
      <c r="B69" s="48">
        <v>510</v>
      </c>
      <c r="C69" s="19" t="s">
        <v>161</v>
      </c>
      <c r="D69" s="20">
        <v>243.65247699999995</v>
      </c>
      <c r="E69" s="21">
        <v>240.05063899999993</v>
      </c>
      <c r="F69" s="21">
        <f t="shared" si="0"/>
        <v>48.794010916196513</v>
      </c>
      <c r="G69" s="21">
        <v>13.155399616196519</v>
      </c>
      <c r="H69" s="21">
        <v>15.520462009999997</v>
      </c>
      <c r="I69" s="21">
        <v>20.118149290000002</v>
      </c>
      <c r="J69" s="22">
        <f t="shared" si="1"/>
        <v>5.4802601946818907E-2</v>
      </c>
      <c r="K69" s="22">
        <f t="shared" si="2"/>
        <v>0.11945755173014358</v>
      </c>
      <c r="L69" s="23">
        <f t="shared" si="3"/>
        <v>0.20326549064589877</v>
      </c>
      <c r="M69" s="4"/>
    </row>
    <row r="70" spans="1:13" ht="25.5" x14ac:dyDescent="0.25">
      <c r="A70" s="17"/>
      <c r="B70" s="48">
        <v>511</v>
      </c>
      <c r="C70" s="19" t="s">
        <v>162</v>
      </c>
      <c r="D70" s="20">
        <v>99.257818</v>
      </c>
      <c r="E70" s="21">
        <v>137.89601300000004</v>
      </c>
      <c r="F70" s="21">
        <f t="shared" si="0"/>
        <v>19.208753427656141</v>
      </c>
      <c r="G70" s="21">
        <v>4.7167787776561454</v>
      </c>
      <c r="H70" s="21">
        <v>7.0321848599999983</v>
      </c>
      <c r="I70" s="21">
        <v>7.4597897899999994</v>
      </c>
      <c r="J70" s="22">
        <f t="shared" si="1"/>
        <v>3.4205331068245928E-2</v>
      </c>
      <c r="K70" s="22">
        <f t="shared" si="2"/>
        <v>8.5201619554121116E-2</v>
      </c>
      <c r="L70" s="23">
        <f t="shared" si="3"/>
        <v>0.13929883112469782</v>
      </c>
      <c r="M70" s="4"/>
    </row>
    <row r="71" spans="1:13" x14ac:dyDescent="0.25">
      <c r="A71" s="17"/>
      <c r="B71" s="48">
        <v>512</v>
      </c>
      <c r="C71" s="19" t="s">
        <v>163</v>
      </c>
      <c r="D71" s="20">
        <v>89.029879000000008</v>
      </c>
      <c r="E71" s="21">
        <v>91.649385000000024</v>
      </c>
      <c r="F71" s="21">
        <f t="shared" si="0"/>
        <v>20.900651613126428</v>
      </c>
      <c r="G71" s="21">
        <v>6.8388571031264291</v>
      </c>
      <c r="H71" s="21">
        <v>6.689314790000001</v>
      </c>
      <c r="I71" s="21">
        <v>7.3724797199999994</v>
      </c>
      <c r="J71" s="22">
        <f t="shared" si="1"/>
        <v>7.4619781716226768E-2</v>
      </c>
      <c r="K71" s="22">
        <f t="shared" si="2"/>
        <v>0.14760788512794087</v>
      </c>
      <c r="L71" s="23">
        <f t="shared" si="3"/>
        <v>0.22805010217064112</v>
      </c>
      <c r="M71" s="4"/>
    </row>
    <row r="72" spans="1:13" x14ac:dyDescent="0.25">
      <c r="A72" s="17"/>
      <c r="B72" s="48">
        <v>513</v>
      </c>
      <c r="C72" s="19" t="s">
        <v>164</v>
      </c>
      <c r="D72" s="20">
        <v>112.859073</v>
      </c>
      <c r="E72" s="21">
        <v>113.75496</v>
      </c>
      <c r="F72" s="21">
        <f t="shared" ref="F72:F135" si="4">SUM(G72,H72,I72)</f>
        <v>21.208869407854845</v>
      </c>
      <c r="G72" s="21">
        <v>7.2505409978548414</v>
      </c>
      <c r="H72" s="21">
        <v>7.2616306800000014</v>
      </c>
      <c r="I72" s="21">
        <v>6.6966977300000012</v>
      </c>
      <c r="J72" s="22">
        <f t="shared" ref="J72:J135" si="5">IFERROR(G72/E72,0)</f>
        <v>6.3738240493907625E-2</v>
      </c>
      <c r="K72" s="22">
        <f t="shared" ref="K72:K135" si="6">IFERROR(SUM(G72,H72)/E72,0)</f>
        <v>0.12757396844809971</v>
      </c>
      <c r="L72" s="23">
        <f t="shared" ref="L72:L135" si="7">IFERROR(SUM(G72,H72,I72)/E72,0)</f>
        <v>0.1864434694351336</v>
      </c>
      <c r="M72" s="4"/>
    </row>
    <row r="73" spans="1:13" x14ac:dyDescent="0.25">
      <c r="A73" s="17"/>
      <c r="B73" s="48">
        <v>514</v>
      </c>
      <c r="C73" s="19" t="s">
        <v>165</v>
      </c>
      <c r="D73" s="20">
        <v>112.67809699999999</v>
      </c>
      <c r="E73" s="21">
        <v>116.67008899999998</v>
      </c>
      <c r="F73" s="21">
        <f t="shared" si="4"/>
        <v>19.903903603493831</v>
      </c>
      <c r="G73" s="21">
        <v>4.797352953493828</v>
      </c>
      <c r="H73" s="21">
        <v>6.3977304400000001</v>
      </c>
      <c r="I73" s="21">
        <v>8.7088202100000007</v>
      </c>
      <c r="J73" s="22">
        <f t="shared" si="5"/>
        <v>4.1118961977425331E-2</v>
      </c>
      <c r="K73" s="22">
        <f t="shared" si="6"/>
        <v>9.5955042885874808E-2</v>
      </c>
      <c r="L73" s="23">
        <f t="shared" si="7"/>
        <v>0.17059988360421868</v>
      </c>
      <c r="M73" s="4"/>
    </row>
    <row r="74" spans="1:13" ht="25.5" x14ac:dyDescent="0.25">
      <c r="A74" s="17"/>
      <c r="B74" s="48">
        <v>515</v>
      </c>
      <c r="C74" s="19" t="s">
        <v>166</v>
      </c>
      <c r="D74" s="20">
        <v>86.65152999999998</v>
      </c>
      <c r="E74" s="21">
        <v>110.18133099999999</v>
      </c>
      <c r="F74" s="21">
        <f t="shared" si="4"/>
        <v>22.34141803538057</v>
      </c>
      <c r="G74" s="21">
        <v>5.7606710053805728</v>
      </c>
      <c r="H74" s="21">
        <v>7.7538495099999993</v>
      </c>
      <c r="I74" s="21">
        <v>8.8268975199999993</v>
      </c>
      <c r="J74" s="22">
        <f t="shared" si="5"/>
        <v>5.2283548883436282E-2</v>
      </c>
      <c r="K74" s="22">
        <f t="shared" si="6"/>
        <v>0.12265708167366914</v>
      </c>
      <c r="L74" s="23">
        <f t="shared" si="7"/>
        <v>0.20276954210491951</v>
      </c>
      <c r="M74" s="4"/>
    </row>
    <row r="75" spans="1:13" ht="25.5" x14ac:dyDescent="0.25">
      <c r="A75" s="17"/>
      <c r="B75" s="48">
        <v>516</v>
      </c>
      <c r="C75" s="19" t="s">
        <v>167</v>
      </c>
      <c r="D75" s="20">
        <v>48.662029000000018</v>
      </c>
      <c r="E75" s="21">
        <v>57.768795000000004</v>
      </c>
      <c r="F75" s="21">
        <f t="shared" si="4"/>
        <v>11.001679712753241</v>
      </c>
      <c r="G75" s="21">
        <v>2.0942014027532423</v>
      </c>
      <c r="H75" s="21">
        <v>3.8178047299999998</v>
      </c>
      <c r="I75" s="21">
        <v>5.0896735799999995</v>
      </c>
      <c r="J75" s="22">
        <f t="shared" si="5"/>
        <v>3.6251429560773117E-2</v>
      </c>
      <c r="K75" s="22">
        <f t="shared" si="6"/>
        <v>0.10233909384388651</v>
      </c>
      <c r="L75" s="23">
        <f t="shared" si="7"/>
        <v>0.19044329577505018</v>
      </c>
      <c r="M75" s="4"/>
    </row>
    <row r="76" spans="1:13" x14ac:dyDescent="0.25">
      <c r="A76" s="17"/>
      <c r="B76" s="48">
        <v>517</v>
      </c>
      <c r="C76" s="19" t="s">
        <v>168</v>
      </c>
      <c r="D76" s="20">
        <v>58.440655999999983</v>
      </c>
      <c r="E76" s="21">
        <v>74.646584999999988</v>
      </c>
      <c r="F76" s="21">
        <f t="shared" si="4"/>
        <v>10.693052316412778</v>
      </c>
      <c r="G76" s="21">
        <v>3.2488863864127779</v>
      </c>
      <c r="H76" s="21">
        <v>3.4736420899999998</v>
      </c>
      <c r="I76" s="21">
        <v>3.9705238400000002</v>
      </c>
      <c r="J76" s="22">
        <f t="shared" si="5"/>
        <v>4.3523576951481152E-2</v>
      </c>
      <c r="K76" s="22">
        <f t="shared" si="6"/>
        <v>9.0058084725681414E-2</v>
      </c>
      <c r="L76" s="23">
        <f t="shared" si="7"/>
        <v>0.14324904905445815</v>
      </c>
      <c r="M76" s="4"/>
    </row>
    <row r="77" spans="1:13" x14ac:dyDescent="0.25">
      <c r="A77" s="17"/>
      <c r="B77" s="48">
        <v>518</v>
      </c>
      <c r="C77" s="19" t="s">
        <v>169</v>
      </c>
      <c r="D77" s="20">
        <v>71.4208</v>
      </c>
      <c r="E77" s="21">
        <v>71.557739000000041</v>
      </c>
      <c r="F77" s="21">
        <f t="shared" si="4"/>
        <v>12.791468588607881</v>
      </c>
      <c r="G77" s="21">
        <v>3.3306264786078827</v>
      </c>
      <c r="H77" s="21">
        <v>3.4620199099999991</v>
      </c>
      <c r="I77" s="21">
        <v>5.9988222000000002</v>
      </c>
      <c r="J77" s="22">
        <f t="shared" si="5"/>
        <v>4.6544601955742074E-2</v>
      </c>
      <c r="K77" s="22">
        <f t="shared" si="6"/>
        <v>9.4925391488513602E-2</v>
      </c>
      <c r="L77" s="23">
        <f t="shared" si="7"/>
        <v>0.17875730518271229</v>
      </c>
      <c r="M77" s="4"/>
    </row>
    <row r="78" spans="1:13" ht="25.5" x14ac:dyDescent="0.25">
      <c r="A78" s="17"/>
      <c r="B78" s="48">
        <v>519</v>
      </c>
      <c r="C78" s="19" t="s">
        <v>170</v>
      </c>
      <c r="D78" s="20">
        <v>55.887765999999992</v>
      </c>
      <c r="E78" s="21">
        <v>64.452097999999992</v>
      </c>
      <c r="F78" s="21">
        <f t="shared" si="4"/>
        <v>13.314511122459379</v>
      </c>
      <c r="G78" s="21">
        <v>3.8123182724593789</v>
      </c>
      <c r="H78" s="21">
        <v>5.1007715800000009</v>
      </c>
      <c r="I78" s="21">
        <v>4.4014212700000011</v>
      </c>
      <c r="J78" s="22">
        <f t="shared" si="5"/>
        <v>5.9149638115106498E-2</v>
      </c>
      <c r="K78" s="22">
        <f t="shared" si="6"/>
        <v>0.13829014305258736</v>
      </c>
      <c r="L78" s="23">
        <f t="shared" si="7"/>
        <v>0.20657994907255589</v>
      </c>
      <c r="M78" s="4"/>
    </row>
    <row r="79" spans="1:13" x14ac:dyDescent="0.25">
      <c r="A79" s="17"/>
      <c r="B79" s="48">
        <v>520</v>
      </c>
      <c r="C79" s="19" t="s">
        <v>171</v>
      </c>
      <c r="D79" s="20">
        <v>120.74197600000005</v>
      </c>
      <c r="E79" s="21">
        <v>133.97961899999999</v>
      </c>
      <c r="F79" s="21">
        <f t="shared" si="4"/>
        <v>17.230670145557859</v>
      </c>
      <c r="G79" s="21">
        <v>5.2791178755578585</v>
      </c>
      <c r="H79" s="21">
        <v>5.8113487000000008</v>
      </c>
      <c r="I79" s="21">
        <v>6.1402035699999988</v>
      </c>
      <c r="J79" s="22">
        <f t="shared" si="5"/>
        <v>3.9402395043068895E-2</v>
      </c>
      <c r="K79" s="22">
        <f t="shared" si="6"/>
        <v>8.2777266112078279E-2</v>
      </c>
      <c r="L79" s="23">
        <f t="shared" si="7"/>
        <v>0.12860665132625776</v>
      </c>
      <c r="M79" s="4"/>
    </row>
    <row r="80" spans="1:13" x14ac:dyDescent="0.25">
      <c r="A80" s="17"/>
      <c r="B80" s="48">
        <v>521</v>
      </c>
      <c r="C80" s="19" t="s">
        <v>172</v>
      </c>
      <c r="D80" s="20">
        <v>68.793936000000002</v>
      </c>
      <c r="E80" s="21">
        <v>84.51583500000001</v>
      </c>
      <c r="F80" s="21">
        <f t="shared" si="4"/>
        <v>18.447101063867148</v>
      </c>
      <c r="G80" s="21">
        <v>5.2394985138671473</v>
      </c>
      <c r="H80" s="21">
        <v>6.8039560699999999</v>
      </c>
      <c r="I80" s="21">
        <v>6.4036464799999999</v>
      </c>
      <c r="J80" s="22">
        <f t="shared" si="5"/>
        <v>6.1994282064031514E-2</v>
      </c>
      <c r="K80" s="22">
        <f t="shared" si="6"/>
        <v>0.14249938587090982</v>
      </c>
      <c r="L80" s="23">
        <f t="shared" si="7"/>
        <v>0.21826798568418743</v>
      </c>
      <c r="M80" s="4"/>
    </row>
    <row r="81" spans="1:13" x14ac:dyDescent="0.25">
      <c r="A81" s="17"/>
      <c r="B81" s="48">
        <v>522</v>
      </c>
      <c r="C81" s="19" t="s">
        <v>173</v>
      </c>
      <c r="D81" s="20">
        <v>43.040735000000005</v>
      </c>
      <c r="E81" s="21">
        <v>43.761555000000001</v>
      </c>
      <c r="F81" s="21">
        <f t="shared" si="4"/>
        <v>8.580067564671948</v>
      </c>
      <c r="G81" s="21">
        <v>2.4231249546719482</v>
      </c>
      <c r="H81" s="21">
        <v>2.7825156699999996</v>
      </c>
      <c r="I81" s="21">
        <v>3.3744269399999998</v>
      </c>
      <c r="J81" s="22">
        <f t="shared" si="5"/>
        <v>5.537108895403621E-2</v>
      </c>
      <c r="K81" s="22">
        <f t="shared" si="6"/>
        <v>0.11895465379765294</v>
      </c>
      <c r="L81" s="23">
        <f t="shared" si="7"/>
        <v>0.19606404673398711</v>
      </c>
      <c r="M81" s="4"/>
    </row>
    <row r="82" spans="1:13" x14ac:dyDescent="0.25">
      <c r="A82" s="17"/>
      <c r="B82" s="48">
        <v>523</v>
      </c>
      <c r="C82" s="19" t="s">
        <v>174</v>
      </c>
      <c r="D82" s="20">
        <v>88.071165999999991</v>
      </c>
      <c r="E82" s="21">
        <v>103.34299700000001</v>
      </c>
      <c r="F82" s="21">
        <f t="shared" si="4"/>
        <v>13.604160707586832</v>
      </c>
      <c r="G82" s="21">
        <v>3.1157181975868298</v>
      </c>
      <c r="H82" s="21">
        <v>5.4147229500000007</v>
      </c>
      <c r="I82" s="21">
        <v>5.0737195600000007</v>
      </c>
      <c r="J82" s="22">
        <f t="shared" si="5"/>
        <v>3.0149292047208863E-2</v>
      </c>
      <c r="K82" s="22">
        <f t="shared" si="6"/>
        <v>8.2544936717742282E-2</v>
      </c>
      <c r="L82" s="23">
        <f t="shared" si="7"/>
        <v>0.13164085716990412</v>
      </c>
      <c r="M82" s="4"/>
    </row>
    <row r="83" spans="1:13" x14ac:dyDescent="0.25">
      <c r="A83" s="17"/>
      <c r="B83" s="48">
        <v>524</v>
      </c>
      <c r="C83" s="19" t="s">
        <v>175</v>
      </c>
      <c r="D83" s="20">
        <v>116.92862400000001</v>
      </c>
      <c r="E83" s="21">
        <v>128.22513400000003</v>
      </c>
      <c r="F83" s="21">
        <f t="shared" si="4"/>
        <v>19.497318480701267</v>
      </c>
      <c r="G83" s="21">
        <v>6.6241166807012632</v>
      </c>
      <c r="H83" s="21">
        <v>6.8841582800000003</v>
      </c>
      <c r="I83" s="21">
        <v>5.989043520000001</v>
      </c>
      <c r="J83" s="22">
        <f t="shared" si="5"/>
        <v>5.1660048806821776E-2</v>
      </c>
      <c r="K83" s="22">
        <f t="shared" si="6"/>
        <v>0.10534810562725762</v>
      </c>
      <c r="L83" s="23">
        <f t="shared" si="7"/>
        <v>0.15205535664093175</v>
      </c>
      <c r="M83" s="4"/>
    </row>
    <row r="84" spans="1:13" x14ac:dyDescent="0.25">
      <c r="A84" s="17"/>
      <c r="B84" s="48">
        <v>525</v>
      </c>
      <c r="C84" s="19" t="s">
        <v>176</v>
      </c>
      <c r="D84" s="20">
        <v>45.529509000000004</v>
      </c>
      <c r="E84" s="21">
        <v>47.248794999999987</v>
      </c>
      <c r="F84" s="21">
        <f t="shared" si="4"/>
        <v>12.49248088947882</v>
      </c>
      <c r="G84" s="21">
        <v>7.59643675947882</v>
      </c>
      <c r="H84" s="21">
        <v>2.1719392799999997</v>
      </c>
      <c r="I84" s="21">
        <v>2.7241048499999998</v>
      </c>
      <c r="J84" s="22">
        <f t="shared" si="5"/>
        <v>0.16077524854292732</v>
      </c>
      <c r="K84" s="22">
        <f t="shared" si="6"/>
        <v>0.20674338974102563</v>
      </c>
      <c r="L84" s="23">
        <f t="shared" si="7"/>
        <v>0.26439787278128096</v>
      </c>
      <c r="M84" s="4"/>
    </row>
    <row r="85" spans="1:13" x14ac:dyDescent="0.25">
      <c r="A85" s="17"/>
      <c r="B85" s="48">
        <v>526</v>
      </c>
      <c r="C85" s="19" t="s">
        <v>177</v>
      </c>
      <c r="D85" s="20">
        <v>44.423856999999991</v>
      </c>
      <c r="E85" s="21">
        <v>45.601808999999982</v>
      </c>
      <c r="F85" s="21">
        <f t="shared" si="4"/>
        <v>5.2206379882524487</v>
      </c>
      <c r="G85" s="21">
        <v>1.5233396682524472</v>
      </c>
      <c r="H85" s="21">
        <v>1.6063152600000004</v>
      </c>
      <c r="I85" s="21">
        <v>2.0909830600000006</v>
      </c>
      <c r="J85" s="22">
        <f t="shared" si="5"/>
        <v>3.3405246450912675E-2</v>
      </c>
      <c r="K85" s="22">
        <f t="shared" si="6"/>
        <v>6.8630060887550512E-2</v>
      </c>
      <c r="L85" s="23">
        <f t="shared" si="7"/>
        <v>0.11448313351455972</v>
      </c>
      <c r="M85" s="4"/>
    </row>
    <row r="86" spans="1:13" ht="25.5" x14ac:dyDescent="0.25">
      <c r="A86" s="17"/>
      <c r="B86" s="48">
        <v>527</v>
      </c>
      <c r="C86" s="19" t="s">
        <v>178</v>
      </c>
      <c r="D86" s="20">
        <v>41.11613599999999</v>
      </c>
      <c r="E86" s="21">
        <v>66.529109000000005</v>
      </c>
      <c r="F86" s="21">
        <f t="shared" si="4"/>
        <v>7.2873297373181991</v>
      </c>
      <c r="G86" s="21">
        <v>2.4621128873181988</v>
      </c>
      <c r="H86" s="21">
        <v>2.3044072300000003</v>
      </c>
      <c r="I86" s="21">
        <v>2.5208096200000001</v>
      </c>
      <c r="J86" s="22">
        <f t="shared" si="5"/>
        <v>3.7008054434010208E-2</v>
      </c>
      <c r="K86" s="22">
        <f t="shared" si="6"/>
        <v>7.164563285100059E-2</v>
      </c>
      <c r="L86" s="23">
        <f t="shared" si="7"/>
        <v>0.10953595872324397</v>
      </c>
      <c r="M86" s="4"/>
    </row>
    <row r="87" spans="1:13" ht="25.5" x14ac:dyDescent="0.25">
      <c r="A87" s="17"/>
      <c r="B87" s="48">
        <v>528</v>
      </c>
      <c r="C87" s="19" t="s">
        <v>179</v>
      </c>
      <c r="D87" s="20">
        <v>68.714285999999987</v>
      </c>
      <c r="E87" s="21">
        <v>68.705933999999985</v>
      </c>
      <c r="F87" s="21">
        <f t="shared" si="4"/>
        <v>8.8171144787470617</v>
      </c>
      <c r="G87" s="21">
        <v>2.5181644887470611</v>
      </c>
      <c r="H87" s="21">
        <v>2.8395458199999997</v>
      </c>
      <c r="I87" s="21">
        <v>3.4594041700000004</v>
      </c>
      <c r="J87" s="22">
        <f t="shared" si="5"/>
        <v>3.6651339151390648E-2</v>
      </c>
      <c r="K87" s="22">
        <f t="shared" si="6"/>
        <v>7.7980314025671529E-2</v>
      </c>
      <c r="L87" s="23">
        <f t="shared" si="7"/>
        <v>0.12833119303417173</v>
      </c>
      <c r="M87" s="4"/>
    </row>
    <row r="88" spans="1:13" x14ac:dyDescent="0.25">
      <c r="A88" s="17"/>
      <c r="B88" s="48">
        <v>529</v>
      </c>
      <c r="C88" s="19" t="s">
        <v>180</v>
      </c>
      <c r="D88" s="20">
        <v>76.415937000000014</v>
      </c>
      <c r="E88" s="21">
        <v>76.365193000000005</v>
      </c>
      <c r="F88" s="21">
        <f t="shared" si="4"/>
        <v>10.972842988682491</v>
      </c>
      <c r="G88" s="21">
        <v>3.2768924686824903</v>
      </c>
      <c r="H88" s="21">
        <v>3.2752049400000001</v>
      </c>
      <c r="I88" s="21">
        <v>4.4207455799999993</v>
      </c>
      <c r="J88" s="22">
        <f t="shared" si="5"/>
        <v>4.2910812373413237E-2</v>
      </c>
      <c r="K88" s="22">
        <f t="shared" si="6"/>
        <v>8.5799526607396773E-2</v>
      </c>
      <c r="L88" s="23">
        <f t="shared" si="7"/>
        <v>0.14368906248534577</v>
      </c>
      <c r="M88" s="4"/>
    </row>
    <row r="89" spans="1:13" ht="25.5" x14ac:dyDescent="0.25">
      <c r="A89" s="17"/>
      <c r="B89" s="48">
        <v>530</v>
      </c>
      <c r="C89" s="19" t="s">
        <v>181</v>
      </c>
      <c r="D89" s="20">
        <v>69.812943000000004</v>
      </c>
      <c r="E89" s="21">
        <v>75.416894000000028</v>
      </c>
      <c r="F89" s="21">
        <f t="shared" si="4"/>
        <v>10.57822034698242</v>
      </c>
      <c r="G89" s="21">
        <v>3.18072336698242</v>
      </c>
      <c r="H89" s="21">
        <v>4.565397270000001</v>
      </c>
      <c r="I89" s="21">
        <v>2.8320997099999992</v>
      </c>
      <c r="J89" s="22">
        <f t="shared" si="5"/>
        <v>4.2175210331287558E-2</v>
      </c>
      <c r="K89" s="22">
        <f t="shared" si="6"/>
        <v>0.10271068226414122</v>
      </c>
      <c r="L89" s="23">
        <f t="shared" si="7"/>
        <v>0.14026327240395786</v>
      </c>
      <c r="M89" s="4"/>
    </row>
    <row r="90" spans="1:13" ht="25.5" x14ac:dyDescent="0.25">
      <c r="A90" s="17"/>
      <c r="B90" s="48">
        <v>531</v>
      </c>
      <c r="C90" s="19" t="s">
        <v>182</v>
      </c>
      <c r="D90" s="20">
        <v>44.533157000000017</v>
      </c>
      <c r="E90" s="21">
        <v>48.18570900000001</v>
      </c>
      <c r="F90" s="21">
        <f t="shared" si="4"/>
        <v>8.8788721638176717</v>
      </c>
      <c r="G90" s="21">
        <v>2.605418393817672</v>
      </c>
      <c r="H90" s="21">
        <v>2.4818884999999997</v>
      </c>
      <c r="I90" s="21">
        <v>3.7915652699999995</v>
      </c>
      <c r="J90" s="22">
        <f t="shared" si="5"/>
        <v>5.407035504692214E-2</v>
      </c>
      <c r="K90" s="22">
        <f t="shared" si="6"/>
        <v>0.10557708912859767</v>
      </c>
      <c r="L90" s="23">
        <f t="shared" si="7"/>
        <v>0.18426359906456227</v>
      </c>
      <c r="M90" s="4"/>
    </row>
    <row r="91" spans="1:13" ht="25.5" x14ac:dyDescent="0.25">
      <c r="A91" s="17"/>
      <c r="B91" s="48">
        <v>532</v>
      </c>
      <c r="C91" s="19" t="s">
        <v>183</v>
      </c>
      <c r="D91" s="20">
        <v>40.064000000000007</v>
      </c>
      <c r="E91" s="21">
        <v>66.606821999999994</v>
      </c>
      <c r="F91" s="21">
        <f t="shared" si="4"/>
        <v>6.5156214259444294</v>
      </c>
      <c r="G91" s="21">
        <v>2.1741176559444284</v>
      </c>
      <c r="H91" s="21">
        <v>2.1255696400000006</v>
      </c>
      <c r="I91" s="21">
        <v>2.2159341300000004</v>
      </c>
      <c r="J91" s="22">
        <f t="shared" si="5"/>
        <v>3.2641065744653433E-2</v>
      </c>
      <c r="K91" s="22">
        <f t="shared" si="6"/>
        <v>6.4553256961342925E-2</v>
      </c>
      <c r="L91" s="23">
        <f t="shared" si="7"/>
        <v>9.7822133383640944E-2</v>
      </c>
      <c r="M91" s="4"/>
    </row>
    <row r="92" spans="1:13" x14ac:dyDescent="0.25">
      <c r="A92" s="17"/>
      <c r="B92" s="48">
        <v>533</v>
      </c>
      <c r="C92" s="19" t="s">
        <v>184</v>
      </c>
      <c r="D92" s="20">
        <v>47.117865999999999</v>
      </c>
      <c r="E92" s="21">
        <v>47.932131000000005</v>
      </c>
      <c r="F92" s="21">
        <f t="shared" si="4"/>
        <v>4.6309649676824698</v>
      </c>
      <c r="G92" s="21">
        <v>1.2552347176824696</v>
      </c>
      <c r="H92" s="21">
        <v>1.67187127</v>
      </c>
      <c r="I92" s="21">
        <v>1.7038589800000001</v>
      </c>
      <c r="J92" s="22">
        <f t="shared" si="5"/>
        <v>2.6187751128412578E-2</v>
      </c>
      <c r="K92" s="22">
        <f t="shared" si="6"/>
        <v>6.1067720683698985E-2</v>
      </c>
      <c r="L92" s="23">
        <f t="shared" si="7"/>
        <v>9.6615044461145896E-2</v>
      </c>
      <c r="M92" s="4"/>
    </row>
    <row r="93" spans="1:13" x14ac:dyDescent="0.25">
      <c r="A93" s="17"/>
      <c r="B93" s="48">
        <v>534</v>
      </c>
      <c r="C93" s="19" t="s">
        <v>185</v>
      </c>
      <c r="D93" s="20">
        <v>24.518181999999999</v>
      </c>
      <c r="E93" s="21">
        <v>34.757295999999997</v>
      </c>
      <c r="F93" s="21">
        <f t="shared" si="4"/>
        <v>4.1554626366483713</v>
      </c>
      <c r="G93" s="21">
        <v>1.1090804566483712</v>
      </c>
      <c r="H93" s="21">
        <v>1.01774192</v>
      </c>
      <c r="I93" s="21">
        <v>2.02864026</v>
      </c>
      <c r="J93" s="22">
        <f t="shared" si="5"/>
        <v>3.190928479155488E-2</v>
      </c>
      <c r="K93" s="22">
        <f t="shared" si="6"/>
        <v>6.1190674229904742E-2</v>
      </c>
      <c r="L93" s="23">
        <f t="shared" si="7"/>
        <v>0.11955655689235353</v>
      </c>
      <c r="M93" s="4"/>
    </row>
    <row r="94" spans="1:13" x14ac:dyDescent="0.25">
      <c r="A94" s="17"/>
      <c r="B94" s="48">
        <v>535</v>
      </c>
      <c r="C94" s="19" t="s">
        <v>186</v>
      </c>
      <c r="D94" s="20">
        <v>47.344181999999996</v>
      </c>
      <c r="E94" s="21">
        <v>48.108211000000011</v>
      </c>
      <c r="F94" s="21">
        <f t="shared" si="4"/>
        <v>8.5192723107640589</v>
      </c>
      <c r="G94" s="21">
        <v>1.7861995207640575</v>
      </c>
      <c r="H94" s="21">
        <v>3.4482809900000002</v>
      </c>
      <c r="I94" s="21">
        <v>3.2847918000000003</v>
      </c>
      <c r="J94" s="22">
        <f t="shared" si="5"/>
        <v>3.7128787033133638E-2</v>
      </c>
      <c r="K94" s="22">
        <f t="shared" si="6"/>
        <v>0.10880638464739537</v>
      </c>
      <c r="L94" s="23">
        <f t="shared" si="7"/>
        <v>0.17708561872658404</v>
      </c>
      <c r="M94" s="4"/>
    </row>
    <row r="95" spans="1:13" x14ac:dyDescent="0.25">
      <c r="A95" s="17"/>
      <c r="B95" s="48">
        <v>536</v>
      </c>
      <c r="C95" s="19" t="s">
        <v>187</v>
      </c>
      <c r="D95" s="20">
        <v>13.023967000000001</v>
      </c>
      <c r="E95" s="21">
        <v>13.023967000000001</v>
      </c>
      <c r="F95" s="21">
        <f t="shared" si="4"/>
        <v>2.4571431688589289</v>
      </c>
      <c r="G95" s="21">
        <v>0.78858068885892862</v>
      </c>
      <c r="H95" s="21">
        <v>0.78196498999999997</v>
      </c>
      <c r="I95" s="21">
        <v>0.8865974900000001</v>
      </c>
      <c r="J95" s="22">
        <f t="shared" si="5"/>
        <v>6.0548424981338528E-2</v>
      </c>
      <c r="K95" s="22">
        <f t="shared" si="6"/>
        <v>0.12058888653963333</v>
      </c>
      <c r="L95" s="23">
        <f t="shared" si="7"/>
        <v>0.18866319062839523</v>
      </c>
      <c r="M95" s="4"/>
    </row>
    <row r="96" spans="1:13" x14ac:dyDescent="0.25">
      <c r="A96" s="17"/>
      <c r="B96" s="48">
        <v>537</v>
      </c>
      <c r="C96" s="19" t="s">
        <v>188</v>
      </c>
      <c r="D96" s="20">
        <v>27.514018999999998</v>
      </c>
      <c r="E96" s="21">
        <v>45.565912999999995</v>
      </c>
      <c r="F96" s="21">
        <f t="shared" si="4"/>
        <v>7.354521499122769</v>
      </c>
      <c r="G96" s="21">
        <v>1.2342727891227696</v>
      </c>
      <c r="H96" s="21">
        <v>3.9727815999999994</v>
      </c>
      <c r="I96" s="21">
        <v>2.14746711</v>
      </c>
      <c r="J96" s="22">
        <f t="shared" si="5"/>
        <v>2.7087634327063077E-2</v>
      </c>
      <c r="K96" s="22">
        <f t="shared" si="6"/>
        <v>0.11427521246249954</v>
      </c>
      <c r="L96" s="23">
        <f t="shared" si="7"/>
        <v>0.16140401925278597</v>
      </c>
      <c r="M96" s="4"/>
    </row>
    <row r="97" spans="1:13" ht="25.5" x14ac:dyDescent="0.25">
      <c r="A97" s="17"/>
      <c r="B97" s="48">
        <v>538</v>
      </c>
      <c r="C97" s="19" t="s">
        <v>189</v>
      </c>
      <c r="D97" s="20">
        <v>26.163713000000001</v>
      </c>
      <c r="E97" s="21">
        <v>26.205255999999999</v>
      </c>
      <c r="F97" s="21">
        <f t="shared" si="4"/>
        <v>3.2966545765043671</v>
      </c>
      <c r="G97" s="21">
        <v>0.88670915650436655</v>
      </c>
      <c r="H97" s="21">
        <v>1.0641137000000003</v>
      </c>
      <c r="I97" s="21">
        <v>1.3458317200000001</v>
      </c>
      <c r="J97" s="22">
        <f t="shared" si="5"/>
        <v>3.3837072856848512E-2</v>
      </c>
      <c r="K97" s="22">
        <f t="shared" si="6"/>
        <v>7.4443953400202115E-2</v>
      </c>
      <c r="L97" s="23">
        <f t="shared" si="7"/>
        <v>0.1258012734737019</v>
      </c>
      <c r="M97" s="4"/>
    </row>
    <row r="98" spans="1:13" ht="25.5" x14ac:dyDescent="0.25">
      <c r="A98" s="17"/>
      <c r="B98" s="48">
        <v>539</v>
      </c>
      <c r="C98" s="19" t="s">
        <v>190</v>
      </c>
      <c r="D98" s="20">
        <v>18.231728</v>
      </c>
      <c r="E98" s="21">
        <v>18.231728</v>
      </c>
      <c r="F98" s="21">
        <f t="shared" si="4"/>
        <v>1.8485591761026261</v>
      </c>
      <c r="G98" s="21">
        <v>0.68893287610262632</v>
      </c>
      <c r="H98" s="21">
        <v>0.58324724999999999</v>
      </c>
      <c r="I98" s="21">
        <v>0.57637905</v>
      </c>
      <c r="J98" s="22">
        <f t="shared" si="5"/>
        <v>3.7787579767678978E-2</v>
      </c>
      <c r="K98" s="22">
        <f t="shared" si="6"/>
        <v>6.9778362539339445E-2</v>
      </c>
      <c r="L98" s="23">
        <f t="shared" si="7"/>
        <v>0.10139242841395101</v>
      </c>
      <c r="M98" s="4"/>
    </row>
    <row r="99" spans="1:13" ht="25.5" x14ac:dyDescent="0.25">
      <c r="A99" s="17"/>
      <c r="B99" s="48">
        <v>541</v>
      </c>
      <c r="C99" s="19" t="s">
        <v>191</v>
      </c>
      <c r="D99" s="20">
        <v>30.943989999999999</v>
      </c>
      <c r="E99" s="21">
        <v>31.069277999999994</v>
      </c>
      <c r="F99" s="21">
        <f t="shared" si="4"/>
        <v>4.3762895077387309</v>
      </c>
      <c r="G99" s="21">
        <v>0.90188624773873016</v>
      </c>
      <c r="H99" s="21">
        <v>0.83273268000000011</v>
      </c>
      <c r="I99" s="21">
        <v>2.6416705800000004</v>
      </c>
      <c r="J99" s="22">
        <f t="shared" si="5"/>
        <v>2.9028233219282738E-2</v>
      </c>
      <c r="K99" s="22">
        <f t="shared" si="6"/>
        <v>5.5830680318310927E-2</v>
      </c>
      <c r="L99" s="23">
        <f t="shared" si="7"/>
        <v>0.14085584826717673</v>
      </c>
      <c r="M99" s="4"/>
    </row>
    <row r="100" spans="1:13" ht="25.5" x14ac:dyDescent="0.25">
      <c r="A100" s="17"/>
      <c r="B100" s="48">
        <v>542</v>
      </c>
      <c r="C100" s="19" t="s">
        <v>192</v>
      </c>
      <c r="D100" s="20">
        <v>9.8161760000000005</v>
      </c>
      <c r="E100" s="21">
        <v>24.471380000000003</v>
      </c>
      <c r="F100" s="21">
        <f t="shared" si="4"/>
        <v>2.6798235142593128</v>
      </c>
      <c r="G100" s="21">
        <v>0.29582027425931301</v>
      </c>
      <c r="H100" s="21">
        <v>1.9393469699999999</v>
      </c>
      <c r="I100" s="21">
        <v>0.44465627000000002</v>
      </c>
      <c r="J100" s="22">
        <f t="shared" si="5"/>
        <v>1.2088418154567212E-2</v>
      </c>
      <c r="K100" s="22">
        <f t="shared" si="6"/>
        <v>9.133801380466948E-2</v>
      </c>
      <c r="L100" s="23">
        <f t="shared" si="7"/>
        <v>0.10950847538060021</v>
      </c>
      <c r="M100" s="4"/>
    </row>
    <row r="101" spans="1:13" x14ac:dyDescent="0.25">
      <c r="A101" s="17"/>
      <c r="B101" s="48">
        <v>543</v>
      </c>
      <c r="C101" s="19" t="s">
        <v>193</v>
      </c>
      <c r="D101" s="20">
        <v>5.8678409999999985</v>
      </c>
      <c r="E101" s="21">
        <v>6.2110359999999982</v>
      </c>
      <c r="F101" s="21">
        <f t="shared" si="4"/>
        <v>1.1994296078430065</v>
      </c>
      <c r="G101" s="21">
        <v>0.22789599784300663</v>
      </c>
      <c r="H101" s="21">
        <v>0.39053790999999999</v>
      </c>
      <c r="I101" s="21">
        <v>0.5809957</v>
      </c>
      <c r="J101" s="22">
        <f t="shared" si="5"/>
        <v>3.6692107056376211E-2</v>
      </c>
      <c r="K101" s="22">
        <f t="shared" si="6"/>
        <v>9.9570169588939231E-2</v>
      </c>
      <c r="L101" s="23">
        <f t="shared" si="7"/>
        <v>0.19311264784860477</v>
      </c>
      <c r="M101" s="4"/>
    </row>
    <row r="102" spans="1:13" x14ac:dyDescent="0.25">
      <c r="A102" s="17"/>
      <c r="B102" s="48">
        <v>544</v>
      </c>
      <c r="C102" s="19" t="s">
        <v>194</v>
      </c>
      <c r="D102" s="20">
        <v>11.276949</v>
      </c>
      <c r="E102" s="21">
        <v>11.188124999999999</v>
      </c>
      <c r="F102" s="21">
        <f t="shared" si="4"/>
        <v>1.0570641783413401</v>
      </c>
      <c r="G102" s="21">
        <v>0.2475538483413402</v>
      </c>
      <c r="H102" s="21">
        <v>0.38576933000000002</v>
      </c>
      <c r="I102" s="21">
        <v>0.42374099999999998</v>
      </c>
      <c r="J102" s="22">
        <f t="shared" si="5"/>
        <v>2.2126482171171684E-2</v>
      </c>
      <c r="K102" s="22">
        <f t="shared" si="6"/>
        <v>5.6606730648910364E-2</v>
      </c>
      <c r="L102" s="23">
        <f t="shared" si="7"/>
        <v>9.4480905276026164E-2</v>
      </c>
      <c r="M102" s="4"/>
    </row>
    <row r="103" spans="1:13" x14ac:dyDescent="0.25">
      <c r="A103" s="17"/>
      <c r="B103" s="48">
        <v>545</v>
      </c>
      <c r="C103" s="19" t="s">
        <v>195</v>
      </c>
      <c r="D103" s="20">
        <v>13.404955999999999</v>
      </c>
      <c r="E103" s="21">
        <v>44.441227000000012</v>
      </c>
      <c r="F103" s="21">
        <f t="shared" si="4"/>
        <v>0.946605067463403</v>
      </c>
      <c r="G103" s="21">
        <v>0.11083675746340305</v>
      </c>
      <c r="H103" s="21">
        <v>0.38484333999999998</v>
      </c>
      <c r="I103" s="21">
        <v>0.45092497000000004</v>
      </c>
      <c r="J103" s="22">
        <f t="shared" si="5"/>
        <v>2.4940075903710536E-3</v>
      </c>
      <c r="K103" s="22">
        <f t="shared" si="6"/>
        <v>1.1153609630611749E-2</v>
      </c>
      <c r="L103" s="23">
        <f t="shared" si="7"/>
        <v>2.1300155989469029E-2</v>
      </c>
      <c r="M103" s="4"/>
    </row>
    <row r="104" spans="1:13" x14ac:dyDescent="0.25">
      <c r="A104" s="17"/>
      <c r="B104" s="48">
        <v>546</v>
      </c>
      <c r="C104" s="19" t="s">
        <v>196</v>
      </c>
      <c r="D104" s="20">
        <v>18.284731000000001</v>
      </c>
      <c r="E104" s="21">
        <v>30.222843999999998</v>
      </c>
      <c r="F104" s="21">
        <f t="shared" si="4"/>
        <v>0.52710615109087477</v>
      </c>
      <c r="G104" s="21">
        <v>0.14550182109087473</v>
      </c>
      <c r="H104" s="21">
        <v>0.19302721</v>
      </c>
      <c r="I104" s="21">
        <v>0.18857711999999999</v>
      </c>
      <c r="J104" s="22">
        <f t="shared" si="5"/>
        <v>4.8142994448462477E-3</v>
      </c>
      <c r="K104" s="22">
        <f t="shared" si="6"/>
        <v>1.1201097788509737E-2</v>
      </c>
      <c r="L104" s="23">
        <f t="shared" si="7"/>
        <v>1.7440653536473099E-2</v>
      </c>
      <c r="M104" s="4"/>
    </row>
    <row r="105" spans="1:13" x14ac:dyDescent="0.25">
      <c r="A105" s="17"/>
      <c r="B105" s="48">
        <v>547</v>
      </c>
      <c r="C105" s="19" t="s">
        <v>197</v>
      </c>
      <c r="D105" s="20">
        <v>7.1944089999999994</v>
      </c>
      <c r="E105" s="21">
        <v>7.1814089999999995</v>
      </c>
      <c r="F105" s="21">
        <f t="shared" si="4"/>
        <v>0.29922968956798091</v>
      </c>
      <c r="G105" s="21">
        <v>7.0058539567980915E-2</v>
      </c>
      <c r="H105" s="21">
        <v>0.10145831</v>
      </c>
      <c r="I105" s="21">
        <v>0.12771283999999999</v>
      </c>
      <c r="J105" s="22">
        <f t="shared" si="5"/>
        <v>9.7555423410616102E-3</v>
      </c>
      <c r="K105" s="22">
        <f t="shared" si="6"/>
        <v>2.3883453730038341E-2</v>
      </c>
      <c r="L105" s="23">
        <f t="shared" si="7"/>
        <v>4.1667267463527134E-2</v>
      </c>
      <c r="M105" s="4"/>
    </row>
    <row r="106" spans="1:13" x14ac:dyDescent="0.25">
      <c r="A106" s="17"/>
      <c r="B106" s="48">
        <v>548</v>
      </c>
      <c r="C106" s="19" t="s">
        <v>198</v>
      </c>
      <c r="D106" s="20">
        <v>6.24437</v>
      </c>
      <c r="E106" s="21">
        <v>6.5154180000000004</v>
      </c>
      <c r="F106" s="21">
        <f t="shared" si="4"/>
        <v>0.40886235858172282</v>
      </c>
      <c r="G106" s="21">
        <v>0.11031149858172284</v>
      </c>
      <c r="H106" s="21">
        <v>0.16749364000000003</v>
      </c>
      <c r="I106" s="21">
        <v>0.13105721999999997</v>
      </c>
      <c r="J106" s="22">
        <f t="shared" si="5"/>
        <v>1.6930839829727401E-2</v>
      </c>
      <c r="K106" s="22">
        <f t="shared" si="6"/>
        <v>4.2638114481944649E-2</v>
      </c>
      <c r="L106" s="23">
        <f t="shared" si="7"/>
        <v>6.2753051083095937E-2</v>
      </c>
      <c r="M106" s="4"/>
    </row>
    <row r="107" spans="1:13" x14ac:dyDescent="0.25">
      <c r="A107" s="17"/>
      <c r="B107" s="48">
        <v>549</v>
      </c>
      <c r="C107" s="19" t="s">
        <v>199</v>
      </c>
      <c r="D107" s="20">
        <v>8.0086109999999984</v>
      </c>
      <c r="E107" s="21">
        <v>12.148070000000002</v>
      </c>
      <c r="F107" s="21">
        <f t="shared" si="4"/>
        <v>1.959148117769111</v>
      </c>
      <c r="G107" s="21">
        <v>0.161185927769111</v>
      </c>
      <c r="H107" s="21">
        <v>1.2654305100000001</v>
      </c>
      <c r="I107" s="21">
        <v>0.53253167999999995</v>
      </c>
      <c r="J107" s="22">
        <f t="shared" si="5"/>
        <v>1.3268439165160472E-2</v>
      </c>
      <c r="K107" s="22">
        <f t="shared" si="6"/>
        <v>0.11743564514932091</v>
      </c>
      <c r="L107" s="23">
        <f t="shared" si="7"/>
        <v>0.16127237641609823</v>
      </c>
      <c r="M107" s="4"/>
    </row>
    <row r="108" spans="1:13" x14ac:dyDescent="0.25">
      <c r="A108" s="17"/>
      <c r="B108" s="48">
        <v>550</v>
      </c>
      <c r="C108" s="19" t="s">
        <v>200</v>
      </c>
      <c r="D108" s="20">
        <v>9.8656549999999985</v>
      </c>
      <c r="E108" s="21">
        <v>21.794443000000005</v>
      </c>
      <c r="F108" s="21">
        <f t="shared" si="4"/>
        <v>1.0983900828210689</v>
      </c>
      <c r="G108" s="21">
        <v>0.17672315282106865</v>
      </c>
      <c r="H108" s="21">
        <v>0.6179917800000001</v>
      </c>
      <c r="I108" s="21">
        <v>0.30367515</v>
      </c>
      <c r="J108" s="22">
        <f t="shared" si="5"/>
        <v>8.1086336008251558E-3</v>
      </c>
      <c r="K108" s="22">
        <f t="shared" si="6"/>
        <v>3.6464108434478851E-2</v>
      </c>
      <c r="L108" s="23">
        <f t="shared" si="7"/>
        <v>5.0397712977618588E-2</v>
      </c>
      <c r="M108" s="4"/>
    </row>
    <row r="109" spans="1:13" ht="25.5" x14ac:dyDescent="0.25">
      <c r="A109" s="17"/>
      <c r="B109" s="48">
        <v>551</v>
      </c>
      <c r="C109" s="19" t="s">
        <v>201</v>
      </c>
      <c r="D109" s="20">
        <v>2.384944</v>
      </c>
      <c r="E109" s="21">
        <v>2.2208329999999998</v>
      </c>
      <c r="F109" s="21">
        <f t="shared" si="4"/>
        <v>0.59985301859950946</v>
      </c>
      <c r="G109" s="21">
        <v>0.11402763859950937</v>
      </c>
      <c r="H109" s="21">
        <v>0.15069157999999999</v>
      </c>
      <c r="I109" s="21">
        <v>0.33513380000000004</v>
      </c>
      <c r="J109" s="22">
        <f t="shared" si="5"/>
        <v>5.134453540608834E-2</v>
      </c>
      <c r="K109" s="22">
        <f t="shared" si="6"/>
        <v>0.11919816510269317</v>
      </c>
      <c r="L109" s="23">
        <f t="shared" si="7"/>
        <v>0.27010271308086176</v>
      </c>
      <c r="M109" s="4"/>
    </row>
    <row r="110" spans="1:13" x14ac:dyDescent="0.25">
      <c r="A110" s="17"/>
      <c r="B110" s="48">
        <v>552</v>
      </c>
      <c r="C110" s="19" t="s">
        <v>202</v>
      </c>
      <c r="D110" s="20">
        <v>14.197221000000001</v>
      </c>
      <c r="E110" s="21">
        <v>26.527979000000002</v>
      </c>
      <c r="F110" s="21">
        <f t="shared" si="4"/>
        <v>2.8324556985680247</v>
      </c>
      <c r="G110" s="21">
        <v>1.7623669785680249</v>
      </c>
      <c r="H110" s="21">
        <v>0.25303212000000003</v>
      </c>
      <c r="I110" s="21">
        <v>0.81705660000000002</v>
      </c>
      <c r="J110" s="22">
        <f t="shared" si="5"/>
        <v>6.6434272228880487E-2</v>
      </c>
      <c r="K110" s="22">
        <f t="shared" si="6"/>
        <v>7.5972583458695619E-2</v>
      </c>
      <c r="L110" s="23">
        <f t="shared" si="7"/>
        <v>0.10677238920341517</v>
      </c>
      <c r="M110" s="4"/>
    </row>
    <row r="111" spans="1:13" x14ac:dyDescent="0.25">
      <c r="A111" s="17"/>
      <c r="B111" s="48">
        <v>553</v>
      </c>
      <c r="C111" s="19" t="s">
        <v>203</v>
      </c>
      <c r="D111" s="20">
        <v>1.280897</v>
      </c>
      <c r="E111" s="21">
        <v>1.353513</v>
      </c>
      <c r="F111" s="21">
        <f t="shared" si="4"/>
        <v>0</v>
      </c>
      <c r="G111" s="21">
        <v>0</v>
      </c>
      <c r="H111" s="21">
        <v>0</v>
      </c>
      <c r="I111" s="21">
        <v>0</v>
      </c>
      <c r="J111" s="22">
        <f t="shared" si="5"/>
        <v>0</v>
      </c>
      <c r="K111" s="22">
        <f t="shared" si="6"/>
        <v>0</v>
      </c>
      <c r="L111" s="23">
        <f t="shared" si="7"/>
        <v>0</v>
      </c>
      <c r="M111" s="4"/>
    </row>
    <row r="112" spans="1:13" x14ac:dyDescent="0.25">
      <c r="A112" s="17"/>
      <c r="B112" s="48">
        <v>554</v>
      </c>
      <c r="C112" s="19" t="s">
        <v>204</v>
      </c>
      <c r="D112" s="20">
        <v>7.1033999999999997</v>
      </c>
      <c r="E112" s="21">
        <v>9.7012049999999981</v>
      </c>
      <c r="F112" s="21">
        <f t="shared" si="4"/>
        <v>0.10203456</v>
      </c>
      <c r="G112" s="21">
        <v>0</v>
      </c>
      <c r="H112" s="21">
        <v>1.7194519999999998E-2</v>
      </c>
      <c r="I112" s="21">
        <v>8.4840040000000005E-2</v>
      </c>
      <c r="J112" s="22">
        <f t="shared" si="5"/>
        <v>0</v>
      </c>
      <c r="K112" s="22">
        <f t="shared" si="6"/>
        <v>1.7724107469123682E-3</v>
      </c>
      <c r="L112" s="23">
        <f t="shared" si="7"/>
        <v>1.0517720221353947E-2</v>
      </c>
      <c r="M112" s="4"/>
    </row>
    <row r="113" spans="1:13" x14ac:dyDescent="0.25">
      <c r="A113" s="34" t="s">
        <v>205</v>
      </c>
      <c r="B113" s="35"/>
      <c r="C113" s="36"/>
      <c r="D113" s="37">
        <f ca="1">SUM(D114:OFFSET(D112,(MATCH("GOBIERNOS LOCALES",$A$8:$A$500,0)-MATCH("GOBIERNOS REGIONALES",$A$8:$A$500,0)),0))</f>
        <v>12466.511009999995</v>
      </c>
      <c r="E113" s="38">
        <f ca="1">SUM(E114:OFFSET(E112,(MATCH("GOBIERNOS LOCALES",$A$8:$A$500,0)-MATCH("GOBIERNOS REGIONALES",$A$8:$A$500,0)),0))</f>
        <v>14568.416024999991</v>
      </c>
      <c r="F113" s="38">
        <f ca="1">SUM(F114:OFFSET(F112,(MATCH("GOBIERNOS LOCALES",$A$8:$A$500,0)-MATCH("GOBIERNOS REGIONALES",$A$8:$A$500,0)),0))</f>
        <v>2878.6749700356804</v>
      </c>
      <c r="G113" s="38">
        <f ca="1">SUM(G114:OFFSET(G112,(MATCH("GOBIERNOS LOCALES",$A$8:$A$500,0)-MATCH("GOBIERNOS REGIONALES",$A$8:$A$500,0)),0))</f>
        <v>881.8987209156802</v>
      </c>
      <c r="H113" s="38">
        <f ca="1">SUM(H114:OFFSET(H112,(MATCH("GOBIERNOS LOCALES",$A$8:$A$500,0)-MATCH("GOBIERNOS REGIONALES",$A$8:$A$500,0)),0))</f>
        <v>979.26400237000007</v>
      </c>
      <c r="I113" s="38">
        <f ca="1">SUM(I114:OFFSET(I112,(MATCH("GOBIERNOS LOCALES",$A$8:$A$500,0)-MATCH("GOBIERNOS REGIONALES",$A$8:$A$500,0)),0))</f>
        <v>1017.5122467500004</v>
      </c>
      <c r="J113" s="39">
        <f t="shared" ca="1" si="5"/>
        <v>6.0534976445092335E-2</v>
      </c>
      <c r="K113" s="39">
        <f t="shared" ca="1" si="6"/>
        <v>0.12775326570107895</v>
      </c>
      <c r="L113" s="40">
        <f t="shared" ca="1" si="7"/>
        <v>0.19759697726202755</v>
      </c>
      <c r="M113" s="4"/>
    </row>
    <row r="114" spans="1:13" x14ac:dyDescent="0.25">
      <c r="A114" s="17"/>
      <c r="B114" s="48">
        <v>440</v>
      </c>
      <c r="C114" s="19" t="s">
        <v>206</v>
      </c>
      <c r="D114" s="20">
        <v>345.69243799999992</v>
      </c>
      <c r="E114" s="21">
        <v>435.35556999999966</v>
      </c>
      <c r="F114" s="21">
        <f t="shared" si="4"/>
        <v>87.742598644910117</v>
      </c>
      <c r="G114" s="21">
        <v>24.257314544910059</v>
      </c>
      <c r="H114" s="21">
        <v>27.243600920000016</v>
      </c>
      <c r="I114" s="21">
        <v>36.241683180000031</v>
      </c>
      <c r="J114" s="22">
        <f t="shared" si="5"/>
        <v>5.5718397136644143E-2</v>
      </c>
      <c r="K114" s="22">
        <f t="shared" si="6"/>
        <v>0.11829621351786108</v>
      </c>
      <c r="L114" s="23">
        <f t="shared" si="7"/>
        <v>0.20154238211517583</v>
      </c>
      <c r="M114" s="4"/>
    </row>
    <row r="115" spans="1:13" x14ac:dyDescent="0.25">
      <c r="A115" s="17"/>
      <c r="B115" s="48">
        <v>441</v>
      </c>
      <c r="C115" s="19" t="s">
        <v>207</v>
      </c>
      <c r="D115" s="20">
        <v>508.46727900000042</v>
      </c>
      <c r="E115" s="21">
        <v>603.9236780000017</v>
      </c>
      <c r="F115" s="21">
        <f t="shared" si="4"/>
        <v>130.50234841619906</v>
      </c>
      <c r="G115" s="21">
        <v>49.128310796199003</v>
      </c>
      <c r="H115" s="21">
        <v>38.549093350000021</v>
      </c>
      <c r="I115" s="21">
        <v>42.824944270000024</v>
      </c>
      <c r="J115" s="22">
        <f t="shared" si="5"/>
        <v>8.1348542184826983E-2</v>
      </c>
      <c r="K115" s="22">
        <f t="shared" si="6"/>
        <v>0.14517961017285827</v>
      </c>
      <c r="L115" s="23">
        <f t="shared" si="7"/>
        <v>0.21609079618865132</v>
      </c>
      <c r="M115" s="4"/>
    </row>
    <row r="116" spans="1:13" x14ac:dyDescent="0.25">
      <c r="A116" s="17"/>
      <c r="B116" s="48">
        <v>442</v>
      </c>
      <c r="C116" s="19" t="s">
        <v>208</v>
      </c>
      <c r="D116" s="20">
        <v>500.61539699999963</v>
      </c>
      <c r="E116" s="21">
        <v>570.93116799999939</v>
      </c>
      <c r="F116" s="21">
        <f t="shared" si="4"/>
        <v>114.00724192055897</v>
      </c>
      <c r="G116" s="21">
        <v>37.89016114055903</v>
      </c>
      <c r="H116" s="21">
        <v>27.496669620000002</v>
      </c>
      <c r="I116" s="21">
        <v>48.620411159999932</v>
      </c>
      <c r="J116" s="22">
        <f t="shared" si="5"/>
        <v>6.6365550287419361E-2</v>
      </c>
      <c r="K116" s="22">
        <f t="shared" si="6"/>
        <v>0.11452664423561319</v>
      </c>
      <c r="L116" s="23">
        <f t="shared" si="7"/>
        <v>0.19968649166576782</v>
      </c>
      <c r="M116" s="4"/>
    </row>
    <row r="117" spans="1:13" x14ac:dyDescent="0.25">
      <c r="A117" s="17"/>
      <c r="B117" s="48">
        <v>443</v>
      </c>
      <c r="C117" s="19" t="s">
        <v>209</v>
      </c>
      <c r="D117" s="20">
        <v>685.34963699999889</v>
      </c>
      <c r="E117" s="21">
        <v>754.86127999999906</v>
      </c>
      <c r="F117" s="21">
        <f t="shared" si="4"/>
        <v>114.92853388789358</v>
      </c>
      <c r="G117" s="21">
        <v>37.283989547893498</v>
      </c>
      <c r="H117" s="21">
        <v>33.823879890000015</v>
      </c>
      <c r="I117" s="21">
        <v>43.820664450000066</v>
      </c>
      <c r="J117" s="22">
        <f t="shared" si="5"/>
        <v>4.9391842628215804E-2</v>
      </c>
      <c r="K117" s="22">
        <f t="shared" si="6"/>
        <v>9.419991635800104E-2</v>
      </c>
      <c r="L117" s="23">
        <f t="shared" si="7"/>
        <v>0.15225119758148639</v>
      </c>
      <c r="M117" s="4"/>
    </row>
    <row r="118" spans="1:13" x14ac:dyDescent="0.25">
      <c r="A118" s="17"/>
      <c r="B118" s="48">
        <v>444</v>
      </c>
      <c r="C118" s="19" t="s">
        <v>210</v>
      </c>
      <c r="D118" s="20">
        <v>552.0917989999997</v>
      </c>
      <c r="E118" s="21">
        <v>693.55378899999994</v>
      </c>
      <c r="F118" s="21">
        <f t="shared" si="4"/>
        <v>156.27445813451465</v>
      </c>
      <c r="G118" s="21">
        <v>42.587766064514653</v>
      </c>
      <c r="H118" s="21">
        <v>44.387652079999967</v>
      </c>
      <c r="I118" s="21">
        <v>69.299039990000026</v>
      </c>
      <c r="J118" s="22">
        <f t="shared" si="5"/>
        <v>6.1405137914277416E-2</v>
      </c>
      <c r="K118" s="22">
        <f t="shared" si="6"/>
        <v>0.12540544010280741</v>
      </c>
      <c r="L118" s="23">
        <f t="shared" si="7"/>
        <v>0.22532420788853141</v>
      </c>
      <c r="M118" s="4"/>
    </row>
    <row r="119" spans="1:13" x14ac:dyDescent="0.25">
      <c r="A119" s="17"/>
      <c r="B119" s="48">
        <v>445</v>
      </c>
      <c r="C119" s="19" t="s">
        <v>211</v>
      </c>
      <c r="D119" s="20">
        <v>767.82834100000036</v>
      </c>
      <c r="E119" s="21">
        <v>955.82731900000158</v>
      </c>
      <c r="F119" s="21">
        <f t="shared" si="4"/>
        <v>207.91918482040086</v>
      </c>
      <c r="G119" s="21">
        <v>67.794799920400806</v>
      </c>
      <c r="H119" s="21">
        <v>74.98440551000003</v>
      </c>
      <c r="I119" s="21">
        <v>65.139979390000008</v>
      </c>
      <c r="J119" s="22">
        <f t="shared" si="5"/>
        <v>7.0927874285209344E-2</v>
      </c>
      <c r="K119" s="22">
        <f t="shared" si="6"/>
        <v>0.14937761517402351</v>
      </c>
      <c r="L119" s="23">
        <f t="shared" si="7"/>
        <v>0.21752797883819486</v>
      </c>
      <c r="M119" s="4"/>
    </row>
    <row r="120" spans="1:13" x14ac:dyDescent="0.25">
      <c r="A120" s="17"/>
      <c r="B120" s="48">
        <v>446</v>
      </c>
      <c r="C120" s="19" t="s">
        <v>212</v>
      </c>
      <c r="D120" s="20">
        <v>764.52985899999851</v>
      </c>
      <c r="E120" s="21">
        <v>987.31430999999941</v>
      </c>
      <c r="F120" s="21">
        <f t="shared" si="4"/>
        <v>152.46916339116049</v>
      </c>
      <c r="G120" s="21">
        <v>48.023030081160378</v>
      </c>
      <c r="H120" s="21">
        <v>47.207261600000074</v>
      </c>
      <c r="I120" s="21">
        <v>57.238871710000048</v>
      </c>
      <c r="J120" s="22">
        <f t="shared" si="5"/>
        <v>4.8640062839928257E-2</v>
      </c>
      <c r="K120" s="22">
        <f t="shared" si="6"/>
        <v>9.6453875646915835E-2</v>
      </c>
      <c r="L120" s="23">
        <f t="shared" si="7"/>
        <v>0.15442819155650706</v>
      </c>
      <c r="M120" s="4"/>
    </row>
    <row r="121" spans="1:13" x14ac:dyDescent="0.25">
      <c r="A121" s="17"/>
      <c r="B121" s="48">
        <v>447</v>
      </c>
      <c r="C121" s="19" t="s">
        <v>213</v>
      </c>
      <c r="D121" s="20">
        <v>465.1212179999992</v>
      </c>
      <c r="E121" s="21">
        <v>486.87244099999941</v>
      </c>
      <c r="F121" s="21">
        <f t="shared" si="4"/>
        <v>110.09019688666456</v>
      </c>
      <c r="G121" s="21">
        <v>25.24899407666453</v>
      </c>
      <c r="H121" s="21">
        <v>42.981606500000026</v>
      </c>
      <c r="I121" s="21">
        <v>41.859596310000008</v>
      </c>
      <c r="J121" s="22">
        <f t="shared" si="5"/>
        <v>5.1859567209852735E-2</v>
      </c>
      <c r="K121" s="22">
        <f t="shared" si="6"/>
        <v>0.14014060938944095</v>
      </c>
      <c r="L121" s="23">
        <f t="shared" si="7"/>
        <v>0.22611712558744868</v>
      </c>
      <c r="M121" s="4"/>
    </row>
    <row r="122" spans="1:13" x14ac:dyDescent="0.25">
      <c r="A122" s="17"/>
      <c r="B122" s="48">
        <v>448</v>
      </c>
      <c r="C122" s="19" t="s">
        <v>214</v>
      </c>
      <c r="D122" s="20">
        <v>459.2612060000003</v>
      </c>
      <c r="E122" s="21">
        <v>539.20117099999959</v>
      </c>
      <c r="F122" s="21">
        <f t="shared" si="4"/>
        <v>121.34365218047614</v>
      </c>
      <c r="G122" s="21">
        <v>30.137666300476212</v>
      </c>
      <c r="H122" s="21">
        <v>38.754678989999945</v>
      </c>
      <c r="I122" s="21">
        <v>52.451306889999991</v>
      </c>
      <c r="J122" s="22">
        <f t="shared" si="5"/>
        <v>5.5893176649789274E-2</v>
      </c>
      <c r="K122" s="22">
        <f t="shared" si="6"/>
        <v>0.12776742521294748</v>
      </c>
      <c r="L122" s="23">
        <f t="shared" si="7"/>
        <v>0.22504337658509319</v>
      </c>
      <c r="M122" s="4"/>
    </row>
    <row r="123" spans="1:13" x14ac:dyDescent="0.25">
      <c r="A123" s="17"/>
      <c r="B123" s="48">
        <v>449</v>
      </c>
      <c r="C123" s="19" t="s">
        <v>215</v>
      </c>
      <c r="D123" s="20">
        <v>367.66157899999979</v>
      </c>
      <c r="E123" s="21">
        <v>417.8951299999992</v>
      </c>
      <c r="F123" s="21">
        <f t="shared" si="4"/>
        <v>80.684242507624404</v>
      </c>
      <c r="G123" s="21">
        <v>28.84117925762439</v>
      </c>
      <c r="H123" s="21">
        <v>29.813882550000017</v>
      </c>
      <c r="I123" s="21">
        <v>22.029180700000001</v>
      </c>
      <c r="J123" s="22">
        <f t="shared" si="5"/>
        <v>6.9015351429494873E-2</v>
      </c>
      <c r="K123" s="22">
        <f t="shared" si="6"/>
        <v>0.14035832819498165</v>
      </c>
      <c r="L123" s="23">
        <f t="shared" si="7"/>
        <v>0.19307294274433051</v>
      </c>
      <c r="M123" s="4"/>
    </row>
    <row r="124" spans="1:13" x14ac:dyDescent="0.25">
      <c r="A124" s="17"/>
      <c r="B124" s="48">
        <v>450</v>
      </c>
      <c r="C124" s="19" t="s">
        <v>216</v>
      </c>
      <c r="D124" s="20">
        <v>579.1808939999994</v>
      </c>
      <c r="E124" s="21">
        <v>730.03694499999881</v>
      </c>
      <c r="F124" s="21">
        <f t="shared" si="4"/>
        <v>129.50544718529031</v>
      </c>
      <c r="G124" s="21">
        <v>46.141469065290266</v>
      </c>
      <c r="H124" s="21">
        <v>40.145619130000014</v>
      </c>
      <c r="I124" s="21">
        <v>43.218358990000034</v>
      </c>
      <c r="J124" s="22">
        <f t="shared" si="5"/>
        <v>6.3204293126959951E-2</v>
      </c>
      <c r="K124" s="22">
        <f t="shared" si="6"/>
        <v>0.11819550885235051</v>
      </c>
      <c r="L124" s="23">
        <f t="shared" si="7"/>
        <v>0.17739574424591692</v>
      </c>
      <c r="M124" s="4"/>
    </row>
    <row r="125" spans="1:13" x14ac:dyDescent="0.25">
      <c r="A125" s="17"/>
      <c r="B125" s="48">
        <v>451</v>
      </c>
      <c r="C125" s="19" t="s">
        <v>217</v>
      </c>
      <c r="D125" s="20">
        <v>984.85653099999945</v>
      </c>
      <c r="E125" s="21">
        <v>1146.4132859999997</v>
      </c>
      <c r="F125" s="21">
        <f t="shared" si="4"/>
        <v>257.65080218989709</v>
      </c>
      <c r="G125" s="21">
        <v>61.272270719897051</v>
      </c>
      <c r="H125" s="21">
        <v>141.18774525000001</v>
      </c>
      <c r="I125" s="21">
        <v>55.190786220000049</v>
      </c>
      <c r="J125" s="22">
        <f t="shared" si="5"/>
        <v>5.3446930062791567E-2</v>
      </c>
      <c r="K125" s="22">
        <f t="shared" si="6"/>
        <v>0.17660299164562987</v>
      </c>
      <c r="L125" s="23">
        <f t="shared" si="7"/>
        <v>0.22474512929702486</v>
      </c>
      <c r="M125" s="4"/>
    </row>
    <row r="126" spans="1:13" x14ac:dyDescent="0.25">
      <c r="A126" s="17"/>
      <c r="B126" s="48">
        <v>452</v>
      </c>
      <c r="C126" s="19" t="s">
        <v>218</v>
      </c>
      <c r="D126" s="20">
        <v>501.30365899999924</v>
      </c>
      <c r="E126" s="21">
        <v>685.93316399999901</v>
      </c>
      <c r="F126" s="21">
        <f t="shared" si="4"/>
        <v>114.71534507359023</v>
      </c>
      <c r="G126" s="21">
        <v>35.848407863590182</v>
      </c>
      <c r="H126" s="21">
        <v>36.273562240000025</v>
      </c>
      <c r="I126" s="21">
        <v>42.593374970000028</v>
      </c>
      <c r="J126" s="22">
        <f t="shared" si="5"/>
        <v>5.2262246156085018E-2</v>
      </c>
      <c r="K126" s="22">
        <f t="shared" si="6"/>
        <v>0.10514431126644039</v>
      </c>
      <c r="L126" s="23">
        <f t="shared" si="7"/>
        <v>0.16723982903032575</v>
      </c>
      <c r="M126" s="4"/>
    </row>
    <row r="127" spans="1:13" x14ac:dyDescent="0.25">
      <c r="A127" s="17"/>
      <c r="B127" s="48">
        <v>453</v>
      </c>
      <c r="C127" s="19" t="s">
        <v>219</v>
      </c>
      <c r="D127" s="20">
        <v>627.97437899999954</v>
      </c>
      <c r="E127" s="21">
        <v>722.73158399999954</v>
      </c>
      <c r="F127" s="21">
        <f t="shared" si="4"/>
        <v>153.92796830653634</v>
      </c>
      <c r="G127" s="21">
        <v>48.51881694653639</v>
      </c>
      <c r="H127" s="21">
        <v>55.493401349999985</v>
      </c>
      <c r="I127" s="21">
        <v>49.915750009999982</v>
      </c>
      <c r="J127" s="22">
        <f t="shared" si="5"/>
        <v>6.7132553800964681E-2</v>
      </c>
      <c r="K127" s="22">
        <f t="shared" si="6"/>
        <v>0.14391541839208793</v>
      </c>
      <c r="L127" s="23">
        <f t="shared" si="7"/>
        <v>0.21298082402129589</v>
      </c>
      <c r="M127" s="4"/>
    </row>
    <row r="128" spans="1:13" x14ac:dyDescent="0.25">
      <c r="A128" s="17"/>
      <c r="B128" s="48">
        <v>454</v>
      </c>
      <c r="C128" s="19" t="s">
        <v>220</v>
      </c>
      <c r="D128" s="20">
        <v>173.12535700000015</v>
      </c>
      <c r="E128" s="21">
        <v>226.41788700000004</v>
      </c>
      <c r="F128" s="21">
        <f t="shared" si="4"/>
        <v>24.283216950230404</v>
      </c>
      <c r="G128" s="21">
        <v>6.5520862002304057</v>
      </c>
      <c r="H128" s="21">
        <v>8.6025285099999955</v>
      </c>
      <c r="I128" s="21">
        <v>9.1286022400000011</v>
      </c>
      <c r="J128" s="22">
        <f t="shared" si="5"/>
        <v>2.893802378886437E-2</v>
      </c>
      <c r="K128" s="22">
        <f t="shared" si="6"/>
        <v>6.6932056080138219E-2</v>
      </c>
      <c r="L128" s="23">
        <f t="shared" si="7"/>
        <v>0.1072495520207306</v>
      </c>
      <c r="M128" s="4"/>
    </row>
    <row r="129" spans="1:13" x14ac:dyDescent="0.25">
      <c r="A129" s="17"/>
      <c r="B129" s="48">
        <v>455</v>
      </c>
      <c r="C129" s="19" t="s">
        <v>221</v>
      </c>
      <c r="D129" s="20">
        <v>162.75856799999991</v>
      </c>
      <c r="E129" s="21">
        <v>183.51245399999976</v>
      </c>
      <c r="F129" s="21">
        <f t="shared" si="4"/>
        <v>35.416359804627106</v>
      </c>
      <c r="G129" s="21">
        <v>9.770316654627095</v>
      </c>
      <c r="H129" s="21">
        <v>11.725997740000004</v>
      </c>
      <c r="I129" s="21">
        <v>13.920045410000004</v>
      </c>
      <c r="J129" s="22">
        <f t="shared" si="5"/>
        <v>5.3240619051539179E-2</v>
      </c>
      <c r="K129" s="22">
        <f t="shared" si="6"/>
        <v>0.1171381774156163</v>
      </c>
      <c r="L129" s="23">
        <f t="shared" si="7"/>
        <v>0.19299158739726271</v>
      </c>
      <c r="M129" s="4"/>
    </row>
    <row r="130" spans="1:13" x14ac:dyDescent="0.25">
      <c r="A130" s="17"/>
      <c r="B130" s="48">
        <v>456</v>
      </c>
      <c r="C130" s="19" t="s">
        <v>222</v>
      </c>
      <c r="D130" s="20">
        <v>233.99152800000007</v>
      </c>
      <c r="E130" s="21">
        <v>293.76756800000021</v>
      </c>
      <c r="F130" s="21">
        <f t="shared" si="4"/>
        <v>40.163398563396115</v>
      </c>
      <c r="G130" s="21">
        <v>12.082054123396119</v>
      </c>
      <c r="H130" s="21">
        <v>12.814197849999998</v>
      </c>
      <c r="I130" s="21">
        <v>15.267146589999999</v>
      </c>
      <c r="J130" s="22">
        <f t="shared" si="5"/>
        <v>4.1127937320147301E-2</v>
      </c>
      <c r="K130" s="22">
        <f t="shared" si="6"/>
        <v>8.4748129764263491E-2</v>
      </c>
      <c r="L130" s="23">
        <f t="shared" si="7"/>
        <v>0.13671828662650767</v>
      </c>
      <c r="M130" s="4"/>
    </row>
    <row r="131" spans="1:13" x14ac:dyDescent="0.25">
      <c r="A131" s="17"/>
      <c r="B131" s="48">
        <v>457</v>
      </c>
      <c r="C131" s="19" t="s">
        <v>223</v>
      </c>
      <c r="D131" s="20">
        <v>836.13305499999944</v>
      </c>
      <c r="E131" s="21">
        <v>934.51772799999821</v>
      </c>
      <c r="F131" s="21">
        <f t="shared" si="4"/>
        <v>172.9690747704563</v>
      </c>
      <c r="G131" s="21">
        <v>57.271198200456297</v>
      </c>
      <c r="H131" s="21">
        <v>55.434710809999991</v>
      </c>
      <c r="I131" s="21">
        <v>60.263165760000014</v>
      </c>
      <c r="J131" s="22">
        <f t="shared" si="5"/>
        <v>6.1284228735847379E-2</v>
      </c>
      <c r="K131" s="22">
        <f t="shared" si="6"/>
        <v>0.12060328620160377</v>
      </c>
      <c r="L131" s="23">
        <f t="shared" si="7"/>
        <v>0.18508913163224297</v>
      </c>
      <c r="M131" s="4"/>
    </row>
    <row r="132" spans="1:13" x14ac:dyDescent="0.25">
      <c r="A132" s="17"/>
      <c r="B132" s="48">
        <v>458</v>
      </c>
      <c r="C132" s="19" t="s">
        <v>224</v>
      </c>
      <c r="D132" s="20">
        <v>785.06089999999961</v>
      </c>
      <c r="E132" s="21">
        <v>879.54029599999819</v>
      </c>
      <c r="F132" s="21">
        <f t="shared" si="4"/>
        <v>168.36792777555081</v>
      </c>
      <c r="G132" s="21">
        <v>57.513313895550709</v>
      </c>
      <c r="H132" s="21">
        <v>51.578376370000001</v>
      </c>
      <c r="I132" s="21">
        <v>59.276237510000087</v>
      </c>
      <c r="J132" s="22">
        <f t="shared" si="5"/>
        <v>6.5390197762526192E-2</v>
      </c>
      <c r="K132" s="22">
        <f t="shared" si="6"/>
        <v>0.12403262336209202</v>
      </c>
      <c r="L132" s="23">
        <f t="shared" si="7"/>
        <v>0.19142719047809398</v>
      </c>
      <c r="M132" s="4"/>
    </row>
    <row r="133" spans="1:13" x14ac:dyDescent="0.25">
      <c r="A133" s="17"/>
      <c r="B133" s="48">
        <v>459</v>
      </c>
      <c r="C133" s="19" t="s">
        <v>225</v>
      </c>
      <c r="D133" s="20">
        <v>499.45812800000004</v>
      </c>
      <c r="E133" s="21">
        <v>603.70231600000011</v>
      </c>
      <c r="F133" s="21">
        <f t="shared" si="4"/>
        <v>116.48467780898815</v>
      </c>
      <c r="G133" s="21">
        <v>40.66676374898816</v>
      </c>
      <c r="H133" s="21">
        <v>36.397968359999972</v>
      </c>
      <c r="I133" s="21">
        <v>39.419945700000028</v>
      </c>
      <c r="J133" s="22">
        <f t="shared" si="5"/>
        <v>6.7362278843714346E-2</v>
      </c>
      <c r="K133" s="22">
        <f t="shared" si="6"/>
        <v>0.12765353066657459</v>
      </c>
      <c r="L133" s="23">
        <f t="shared" si="7"/>
        <v>0.19295052333207902</v>
      </c>
      <c r="M133" s="4"/>
    </row>
    <row r="134" spans="1:13" x14ac:dyDescent="0.25">
      <c r="A134" s="17"/>
      <c r="B134" s="48">
        <v>460</v>
      </c>
      <c r="C134" s="19" t="s">
        <v>226</v>
      </c>
      <c r="D134" s="20">
        <v>197.42497999999995</v>
      </c>
      <c r="E134" s="21">
        <v>218.01147099999994</v>
      </c>
      <c r="F134" s="21">
        <f t="shared" si="4"/>
        <v>42.528601437702619</v>
      </c>
      <c r="G134" s="21">
        <v>13.904896857702624</v>
      </c>
      <c r="H134" s="21">
        <v>13.698349100000001</v>
      </c>
      <c r="I134" s="21">
        <v>14.925355479999995</v>
      </c>
      <c r="J134" s="22">
        <f t="shared" si="5"/>
        <v>6.3780574452904026E-2</v>
      </c>
      <c r="K134" s="22">
        <f t="shared" si="6"/>
        <v>0.12661373197973896</v>
      </c>
      <c r="L134" s="23">
        <f t="shared" si="7"/>
        <v>0.19507506298924349</v>
      </c>
      <c r="M134" s="4"/>
    </row>
    <row r="135" spans="1:13" x14ac:dyDescent="0.25">
      <c r="A135" s="17"/>
      <c r="B135" s="48">
        <v>461</v>
      </c>
      <c r="C135" s="19" t="s">
        <v>227</v>
      </c>
      <c r="D135" s="20">
        <v>243.58717100000007</v>
      </c>
      <c r="E135" s="21">
        <v>245.79510500000004</v>
      </c>
      <c r="F135" s="21">
        <f t="shared" si="4"/>
        <v>45.021083999270083</v>
      </c>
      <c r="G135" s="21">
        <v>13.263609269270091</v>
      </c>
      <c r="H135" s="21">
        <v>16.010299019999994</v>
      </c>
      <c r="I135" s="21">
        <v>15.747175709999995</v>
      </c>
      <c r="J135" s="22">
        <f t="shared" si="5"/>
        <v>5.3962056198271685E-2</v>
      </c>
      <c r="K135" s="22">
        <f t="shared" si="6"/>
        <v>0.11909882537843901</v>
      </c>
      <c r="L135" s="23">
        <f t="shared" si="7"/>
        <v>0.18316509598215991</v>
      </c>
      <c r="M135" s="4"/>
    </row>
    <row r="136" spans="1:13" x14ac:dyDescent="0.25">
      <c r="A136" s="17"/>
      <c r="B136" s="48">
        <v>462</v>
      </c>
      <c r="C136" s="19" t="s">
        <v>228</v>
      </c>
      <c r="D136" s="20">
        <v>329.8696769999994</v>
      </c>
      <c r="E136" s="21">
        <v>373.24449199999947</v>
      </c>
      <c r="F136" s="21">
        <f t="shared" ref="F136:F140" si="8">SUM(G136,H136,I136)</f>
        <v>88.548508830898072</v>
      </c>
      <c r="G136" s="21">
        <v>22.521798540898089</v>
      </c>
      <c r="H136" s="21">
        <v>24.682311429999988</v>
      </c>
      <c r="I136" s="21">
        <v>41.344398859999998</v>
      </c>
      <c r="J136" s="22">
        <f t="shared" ref="J136:J140" si="9">IFERROR(G136/E136,0)</f>
        <v>6.03406052162134E-2</v>
      </c>
      <c r="K136" s="22">
        <f t="shared" ref="K136:K140" si="10">IFERROR(SUM(G136,H136)/E136,0)</f>
        <v>0.126469675996982</v>
      </c>
      <c r="L136" s="23">
        <f t="shared" ref="L136:L140" si="11">IFERROR(SUM(G136,H136,I136)/E136,0)</f>
        <v>0.23723996128226374</v>
      </c>
      <c r="M136" s="4"/>
    </row>
    <row r="137" spans="1:13" x14ac:dyDescent="0.25">
      <c r="A137" s="17"/>
      <c r="B137" s="48">
        <v>463</v>
      </c>
      <c r="C137" s="19" t="s">
        <v>229</v>
      </c>
      <c r="D137" s="20">
        <v>466.80319499999956</v>
      </c>
      <c r="E137" s="21">
        <v>506.6339269999994</v>
      </c>
      <c r="F137" s="21">
        <f t="shared" si="8"/>
        <v>126.97806752958353</v>
      </c>
      <c r="G137" s="21">
        <v>40.67848476958352</v>
      </c>
      <c r="H137" s="21">
        <v>39.381438709999976</v>
      </c>
      <c r="I137" s="21">
        <v>46.918144050000038</v>
      </c>
      <c r="J137" s="22">
        <f t="shared" si="9"/>
        <v>8.0291671366066186E-2</v>
      </c>
      <c r="K137" s="22">
        <f t="shared" si="10"/>
        <v>0.15802321797447169</v>
      </c>
      <c r="L137" s="23">
        <f t="shared" si="11"/>
        <v>0.25063080216809813</v>
      </c>
      <c r="M137" s="4"/>
    </row>
    <row r="138" spans="1:13" x14ac:dyDescent="0.25">
      <c r="A138" s="17"/>
      <c r="B138" s="48">
        <v>464</v>
      </c>
      <c r="C138" s="19" t="s">
        <v>230</v>
      </c>
      <c r="D138" s="20">
        <v>424.17502999999999</v>
      </c>
      <c r="E138" s="21">
        <v>368.19688000000008</v>
      </c>
      <c r="F138" s="21">
        <f t="shared" si="8"/>
        <v>86.139429019260717</v>
      </c>
      <c r="G138" s="21">
        <v>24.700022329260719</v>
      </c>
      <c r="H138" s="21">
        <v>30.590765489999999</v>
      </c>
      <c r="I138" s="21">
        <v>30.848641200000003</v>
      </c>
      <c r="J138" s="22">
        <f t="shared" si="9"/>
        <v>6.7083736095918889E-2</v>
      </c>
      <c r="K138" s="22">
        <f t="shared" si="10"/>
        <v>0.15016636702424177</v>
      </c>
      <c r="L138" s="23">
        <f t="shared" si="11"/>
        <v>0.23394937246415748</v>
      </c>
      <c r="M138" s="4"/>
    </row>
    <row r="139" spans="1:13" x14ac:dyDescent="0.25">
      <c r="A139" s="17"/>
      <c r="B139" s="48">
        <v>465</v>
      </c>
      <c r="C139" s="19" t="s">
        <v>231</v>
      </c>
      <c r="D139" s="20">
        <v>4.1892049999999994</v>
      </c>
      <c r="E139" s="21">
        <v>4.2250659999999991</v>
      </c>
      <c r="F139" s="21">
        <f t="shared" si="8"/>
        <v>1.3440000000000001E-2</v>
      </c>
      <c r="G139" s="21">
        <v>0</v>
      </c>
      <c r="H139" s="21">
        <v>4.0000000000000001E-3</v>
      </c>
      <c r="I139" s="21">
        <v>9.4400000000000005E-3</v>
      </c>
      <c r="J139" s="22">
        <f t="shared" si="9"/>
        <v>0</v>
      </c>
      <c r="K139" s="22">
        <f t="shared" si="10"/>
        <v>9.4673077296307344E-4</v>
      </c>
      <c r="L139" s="23">
        <f t="shared" si="11"/>
        <v>3.1810153971559268E-3</v>
      </c>
      <c r="M139" s="4"/>
    </row>
    <row r="140" spans="1:13" ht="15.75" thickBot="1" x14ac:dyDescent="0.3">
      <c r="A140" s="41" t="s">
        <v>232</v>
      </c>
      <c r="B140" s="42"/>
      <c r="C140" s="43"/>
      <c r="D140" s="44">
        <v>5274.5779070001281</v>
      </c>
      <c r="E140" s="45">
        <v>8454.1116010002697</v>
      </c>
      <c r="F140" s="45">
        <f t="shared" si="8"/>
        <v>1014.4985386453998</v>
      </c>
      <c r="G140" s="45">
        <v>73.953360665401604</v>
      </c>
      <c r="H140" s="45">
        <v>304.70153874999926</v>
      </c>
      <c r="I140" s="45">
        <v>635.84363922999887</v>
      </c>
      <c r="J140" s="46">
        <f t="shared" si="9"/>
        <v>8.7476205845983413E-3</v>
      </c>
      <c r="K140" s="46">
        <f t="shared" si="10"/>
        <v>4.4789437055763416E-2</v>
      </c>
      <c r="L140" s="47">
        <f t="shared" si="11"/>
        <v>0.12000060876004603</v>
      </c>
      <c r="M140" s="4"/>
    </row>
    <row r="141" spans="1:13" x14ac:dyDescent="0.25">
      <c r="D141" s="5"/>
      <c r="E141" s="5"/>
      <c r="F141" s="5"/>
      <c r="G141" s="5"/>
      <c r="H141" s="5"/>
      <c r="I141" s="5"/>
      <c r="J141" s="4"/>
      <c r="K141" s="4"/>
      <c r="L141" s="4"/>
      <c r="M141" s="4"/>
    </row>
  </sheetData>
  <mergeCells count="7">
    <mergeCell ref="F4:F5"/>
    <mergeCell ref="E4:E5"/>
    <mergeCell ref="D4:D5"/>
    <mergeCell ref="A3:C5"/>
    <mergeCell ref="D3:L3"/>
    <mergeCell ref="G4:I4"/>
    <mergeCell ref="J4:L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18</v>
      </c>
      <c r="B1" s="51" t="s">
        <v>17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425</v>
      </c>
      <c r="N2" s="72" t="s">
        <v>455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341.32211699999999</v>
      </c>
      <c r="E6" s="14">
        <f ca="1">SUM(E7:OFFSET(E7,50,0))</f>
        <v>354.41430299999996</v>
      </c>
      <c r="F6" s="14">
        <f ca="1">SUM(F7:OFFSET(F7,50,0))</f>
        <v>72.049340825624256</v>
      </c>
      <c r="G6" s="14">
        <f ca="1">SUM(G7:OFFSET(G7,50,0))</f>
        <v>22.18023222562428</v>
      </c>
      <c r="H6" s="14">
        <f ca="1">SUM(H7:OFFSET(H7,50,0))</f>
        <v>22.054529070000001</v>
      </c>
      <c r="I6" s="14">
        <f ca="1">SUM(I7:OFFSET(I7,50,0))</f>
        <v>27.814579530000003</v>
      </c>
      <c r="J6" s="15">
        <f ca="1">IFERROR(G6/E6,0)</f>
        <v>6.2582779639184835E-2</v>
      </c>
      <c r="K6" s="15">
        <f ca="1">IFERROR(SUM(G6,H6)/E6,0)</f>
        <v>0.12481088071556831</v>
      </c>
      <c r="L6" s="16">
        <f ca="1">IFERROR(SUM(G6,H6,I6)/E6,0)</f>
        <v>0.20329128992749565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3.315125999999998</v>
      </c>
      <c r="E7" s="21">
        <v>3.4839239999999987</v>
      </c>
      <c r="F7" s="21">
        <f t="shared" ref="F7:F31" si="0">SUM(G7,H7,I7)</f>
        <v>0.80974004016954115</v>
      </c>
      <c r="G7" s="21">
        <v>0.25137426016954123</v>
      </c>
      <c r="H7" s="21">
        <v>0.28942449999999997</v>
      </c>
      <c r="I7" s="21">
        <v>0.26894127999999989</v>
      </c>
      <c r="J7" s="22">
        <f t="shared" ref="J7:J31" si="1">IFERROR(G7/E7,0)</f>
        <v>7.2152624503158319E-2</v>
      </c>
      <c r="K7" s="22">
        <f t="shared" ref="K7:K31" si="2">IFERROR(SUM(G7,H7)/E7,0)</f>
        <v>0.15522691085383647</v>
      </c>
      <c r="L7" s="23">
        <f t="shared" ref="L7:L31" si="3">IFERROR(SUM(G7,H7,I7)/E7,0)</f>
        <v>0.23242184392355902</v>
      </c>
      <c r="M7" s="4"/>
      <c r="N7" t="s">
        <v>251</v>
      </c>
      <c r="O7" s="5">
        <v>1.8017880161400157</v>
      </c>
      <c r="P7" s="71">
        <v>0.32314928924618724</v>
      </c>
    </row>
    <row r="8" spans="1:16" x14ac:dyDescent="0.25">
      <c r="A8" s="17"/>
      <c r="B8" s="55">
        <v>2</v>
      </c>
      <c r="C8" s="19" t="s">
        <v>250</v>
      </c>
      <c r="D8" s="20">
        <v>5.1454270000000015</v>
      </c>
      <c r="E8" s="21">
        <v>5.2128970000000008</v>
      </c>
      <c r="F8" s="21">
        <f t="shared" si="0"/>
        <v>1.0013306139115807</v>
      </c>
      <c r="G8" s="21">
        <v>0.42748933391158062</v>
      </c>
      <c r="H8" s="21">
        <v>0.25559860000000006</v>
      </c>
      <c r="I8" s="21">
        <v>0.31824268000000006</v>
      </c>
      <c r="J8" s="22">
        <f t="shared" si="1"/>
        <v>8.2006096401210413E-2</v>
      </c>
      <c r="K8" s="22">
        <f t="shared" si="2"/>
        <v>0.13103806461389522</v>
      </c>
      <c r="L8" s="23">
        <f t="shared" si="3"/>
        <v>0.19208716648565674</v>
      </c>
      <c r="M8" s="4"/>
      <c r="N8" t="s">
        <v>255</v>
      </c>
      <c r="O8" s="5">
        <v>5.0447725053373835</v>
      </c>
      <c r="P8" s="71">
        <v>0.28011719062256302</v>
      </c>
    </row>
    <row r="9" spans="1:16" x14ac:dyDescent="0.25">
      <c r="A9" s="17"/>
      <c r="B9" s="55">
        <v>3</v>
      </c>
      <c r="C9" s="19" t="s">
        <v>251</v>
      </c>
      <c r="D9" s="20">
        <v>5.0282009999999975</v>
      </c>
      <c r="E9" s="21">
        <v>5.5757140000000005</v>
      </c>
      <c r="F9" s="21">
        <f t="shared" si="0"/>
        <v>1.8017880161400157</v>
      </c>
      <c r="G9" s="21">
        <v>0.52304800614001579</v>
      </c>
      <c r="H9" s="21">
        <v>0.28897300000000009</v>
      </c>
      <c r="I9" s="21">
        <v>0.98976700999999978</v>
      </c>
      <c r="J9" s="22">
        <f t="shared" si="1"/>
        <v>9.3808255972242433E-2</v>
      </c>
      <c r="K9" s="22">
        <f t="shared" si="2"/>
        <v>0.14563534035999978</v>
      </c>
      <c r="L9" s="23">
        <f t="shared" si="3"/>
        <v>0.32314928924618724</v>
      </c>
      <c r="M9" s="4"/>
      <c r="N9" t="s">
        <v>268</v>
      </c>
      <c r="O9" s="5">
        <v>6.6440183030619897</v>
      </c>
      <c r="P9" s="71">
        <v>0.24473347655071823</v>
      </c>
    </row>
    <row r="10" spans="1:16" x14ac:dyDescent="0.25">
      <c r="A10" s="17"/>
      <c r="B10" s="55">
        <v>4</v>
      </c>
      <c r="C10" s="19" t="s">
        <v>252</v>
      </c>
      <c r="D10" s="20">
        <v>15.297536000000004</v>
      </c>
      <c r="E10" s="21">
        <v>15.642000000000003</v>
      </c>
      <c r="F10" s="21">
        <f t="shared" si="0"/>
        <v>3.5232625109817879</v>
      </c>
      <c r="G10" s="21">
        <v>1.2212249809817877</v>
      </c>
      <c r="H10" s="21">
        <v>1.1723247300000004</v>
      </c>
      <c r="I10" s="21">
        <v>1.1297127999999996</v>
      </c>
      <c r="J10" s="22">
        <f t="shared" si="1"/>
        <v>7.8073454863942432E-2</v>
      </c>
      <c r="K10" s="22">
        <f t="shared" si="2"/>
        <v>0.15302069498668891</v>
      </c>
      <c r="L10" s="23">
        <f t="shared" si="3"/>
        <v>0.22524373551859014</v>
      </c>
      <c r="M10" s="4"/>
      <c r="N10" t="s">
        <v>249</v>
      </c>
      <c r="O10" s="5">
        <v>0.80974004016954115</v>
      </c>
      <c r="P10" s="71">
        <v>0.23242184392355902</v>
      </c>
    </row>
    <row r="11" spans="1:16" x14ac:dyDescent="0.25">
      <c r="A11" s="17"/>
      <c r="B11" s="55">
        <v>5</v>
      </c>
      <c r="C11" s="19" t="s">
        <v>253</v>
      </c>
      <c r="D11" s="20">
        <v>6.3318240000000001</v>
      </c>
      <c r="E11" s="21">
        <v>6.8872810000000015</v>
      </c>
      <c r="F11" s="21">
        <f t="shared" si="0"/>
        <v>1.2416881293559126</v>
      </c>
      <c r="G11" s="21">
        <v>0.40983487935591256</v>
      </c>
      <c r="H11" s="21">
        <v>0.40716880999999994</v>
      </c>
      <c r="I11" s="21">
        <v>0.42468444</v>
      </c>
      <c r="J11" s="22">
        <f t="shared" si="1"/>
        <v>5.9506048810250733E-2</v>
      </c>
      <c r="K11" s="22">
        <f t="shared" si="2"/>
        <v>0.11862499720222136</v>
      </c>
      <c r="L11" s="23">
        <f t="shared" si="3"/>
        <v>0.18028713063339688</v>
      </c>
      <c r="M11" s="4"/>
      <c r="N11" t="s">
        <v>254</v>
      </c>
      <c r="O11" s="5">
        <v>3.6042466394390642</v>
      </c>
      <c r="P11" s="71">
        <v>0.23177962477800704</v>
      </c>
    </row>
    <row r="12" spans="1:16" x14ac:dyDescent="0.25">
      <c r="A12" s="17"/>
      <c r="B12" s="55">
        <v>6</v>
      </c>
      <c r="C12" s="19" t="s">
        <v>254</v>
      </c>
      <c r="D12" s="20">
        <v>13.276629999999999</v>
      </c>
      <c r="E12" s="21">
        <v>15.550317000000001</v>
      </c>
      <c r="F12" s="21">
        <f t="shared" si="0"/>
        <v>3.6042466394390642</v>
      </c>
      <c r="G12" s="21">
        <v>1.0780425894390646</v>
      </c>
      <c r="H12" s="21">
        <v>1.2053136899999994</v>
      </c>
      <c r="I12" s="21">
        <v>1.3208903599999997</v>
      </c>
      <c r="J12" s="22">
        <f t="shared" si="1"/>
        <v>6.9326084441819702E-2</v>
      </c>
      <c r="K12" s="22">
        <f t="shared" si="2"/>
        <v>0.14683663872826927</v>
      </c>
      <c r="L12" s="23">
        <f t="shared" si="3"/>
        <v>0.23177962477800704</v>
      </c>
      <c r="M12" s="4"/>
      <c r="N12" t="s">
        <v>252</v>
      </c>
      <c r="O12" s="5">
        <v>3.5232625109817879</v>
      </c>
      <c r="P12" s="71">
        <v>0.22524373551859014</v>
      </c>
    </row>
    <row r="13" spans="1:16" x14ac:dyDescent="0.25">
      <c r="A13" s="17"/>
      <c r="B13" s="55">
        <v>7</v>
      </c>
      <c r="C13" s="19" t="s">
        <v>255</v>
      </c>
      <c r="D13" s="20">
        <v>18.225139000000002</v>
      </c>
      <c r="E13" s="21">
        <v>18.009507000000003</v>
      </c>
      <c r="F13" s="21">
        <f t="shared" si="0"/>
        <v>5.0447725053373835</v>
      </c>
      <c r="G13" s="21">
        <v>1.6726103553373832</v>
      </c>
      <c r="H13" s="21">
        <v>1.6879960500000002</v>
      </c>
      <c r="I13" s="21">
        <v>1.6841661000000001</v>
      </c>
      <c r="J13" s="22">
        <f t="shared" si="1"/>
        <v>9.2873744702583083E-2</v>
      </c>
      <c r="K13" s="22">
        <f t="shared" si="2"/>
        <v>0.18660179900190399</v>
      </c>
      <c r="L13" s="23">
        <f t="shared" si="3"/>
        <v>0.28011719062256302</v>
      </c>
      <c r="M13" s="4"/>
      <c r="N13" t="s">
        <v>273</v>
      </c>
      <c r="O13" s="5">
        <v>0.39389873043312601</v>
      </c>
      <c r="P13" s="71">
        <v>0.22495528602829915</v>
      </c>
    </row>
    <row r="14" spans="1:16" x14ac:dyDescent="0.25">
      <c r="A14" s="17"/>
      <c r="B14" s="55">
        <v>8</v>
      </c>
      <c r="C14" s="19" t="s">
        <v>256</v>
      </c>
      <c r="D14" s="20">
        <v>7.7528900000000034</v>
      </c>
      <c r="E14" s="21">
        <v>8.1955679999999962</v>
      </c>
      <c r="F14" s="21">
        <f t="shared" si="0"/>
        <v>1.8025237132189842</v>
      </c>
      <c r="G14" s="21">
        <v>0.63465126321898424</v>
      </c>
      <c r="H14" s="21">
        <v>0.41517030000000021</v>
      </c>
      <c r="I14" s="21">
        <v>0.75270214999999985</v>
      </c>
      <c r="J14" s="22">
        <f t="shared" si="1"/>
        <v>7.7438349998314282E-2</v>
      </c>
      <c r="K14" s="22">
        <f t="shared" si="2"/>
        <v>0.12809625436809077</v>
      </c>
      <c r="L14" s="23">
        <f t="shared" si="3"/>
        <v>0.21993883928715924</v>
      </c>
      <c r="M14" s="4"/>
      <c r="N14" t="s">
        <v>259</v>
      </c>
      <c r="O14" s="5">
        <v>2.4724644792810593</v>
      </c>
      <c r="P14" s="71">
        <v>0.22308625150713374</v>
      </c>
    </row>
    <row r="15" spans="1:16" x14ac:dyDescent="0.25">
      <c r="A15" s="17"/>
      <c r="B15" s="55">
        <v>9</v>
      </c>
      <c r="C15" s="19" t="s">
        <v>257</v>
      </c>
      <c r="D15" s="20">
        <v>3.6163069999999986</v>
      </c>
      <c r="E15" s="21">
        <v>3.7069919999999987</v>
      </c>
      <c r="F15" s="21">
        <f t="shared" si="0"/>
        <v>0.54686390036136467</v>
      </c>
      <c r="G15" s="21">
        <v>0.17950257036136463</v>
      </c>
      <c r="H15" s="21">
        <v>0.17017765999999998</v>
      </c>
      <c r="I15" s="21">
        <v>0.19718367000000001</v>
      </c>
      <c r="J15" s="22">
        <f t="shared" si="1"/>
        <v>4.842270238548254E-2</v>
      </c>
      <c r="K15" s="22">
        <f t="shared" si="2"/>
        <v>9.4329912328207005E-2</v>
      </c>
      <c r="L15" s="23">
        <f t="shared" si="3"/>
        <v>0.14752227691922853</v>
      </c>
      <c r="M15" s="4"/>
      <c r="N15" t="s">
        <v>256</v>
      </c>
      <c r="O15" s="5">
        <v>1.8025237132189842</v>
      </c>
      <c r="P15" s="71">
        <v>0.21993883928715924</v>
      </c>
    </row>
    <row r="16" spans="1:16" x14ac:dyDescent="0.25">
      <c r="A16" s="17"/>
      <c r="B16" s="55">
        <v>10</v>
      </c>
      <c r="C16" s="19" t="s">
        <v>258</v>
      </c>
      <c r="D16" s="20">
        <v>7.2657070000000017</v>
      </c>
      <c r="E16" s="21">
        <v>7.3964240000000006</v>
      </c>
      <c r="F16" s="21">
        <f t="shared" si="0"/>
        <v>1.6144349535595128</v>
      </c>
      <c r="G16" s="21">
        <v>0.45990921355951286</v>
      </c>
      <c r="H16" s="21">
        <v>0.63910294000000012</v>
      </c>
      <c r="I16" s="21">
        <v>0.51542279999999985</v>
      </c>
      <c r="J16" s="22">
        <f t="shared" si="1"/>
        <v>6.217994176097974E-2</v>
      </c>
      <c r="K16" s="22">
        <f t="shared" si="2"/>
        <v>0.14858695953064791</v>
      </c>
      <c r="L16" s="23">
        <f t="shared" si="3"/>
        <v>0.2182723642613664</v>
      </c>
      <c r="M16" s="4"/>
      <c r="N16" t="s">
        <v>270</v>
      </c>
      <c r="O16" s="5">
        <v>1.9484022972284187</v>
      </c>
      <c r="P16" s="71">
        <v>0.21864333978861034</v>
      </c>
    </row>
    <row r="17" spans="1:16" x14ac:dyDescent="0.25">
      <c r="A17" s="17"/>
      <c r="B17" s="55">
        <v>11</v>
      </c>
      <c r="C17" s="19" t="s">
        <v>259</v>
      </c>
      <c r="D17" s="20">
        <v>11.040194999999997</v>
      </c>
      <c r="E17" s="21">
        <v>11.082997999999996</v>
      </c>
      <c r="F17" s="21">
        <f t="shared" si="0"/>
        <v>2.4724644792810593</v>
      </c>
      <c r="G17" s="21">
        <v>0.8219431192810589</v>
      </c>
      <c r="H17" s="21">
        <v>0.77659627000000031</v>
      </c>
      <c r="I17" s="21">
        <v>0.87392509000000029</v>
      </c>
      <c r="J17" s="22">
        <f t="shared" si="1"/>
        <v>7.4162525273491806E-2</v>
      </c>
      <c r="K17" s="22">
        <f t="shared" si="2"/>
        <v>0.14423348170603836</v>
      </c>
      <c r="L17" s="23">
        <f t="shared" si="3"/>
        <v>0.22308625150713374</v>
      </c>
      <c r="M17" s="4"/>
      <c r="N17" t="s">
        <v>258</v>
      </c>
      <c r="O17" s="5">
        <v>1.6144349535595128</v>
      </c>
      <c r="P17" s="71">
        <v>0.2182723642613664</v>
      </c>
    </row>
    <row r="18" spans="1:16" x14ac:dyDescent="0.25">
      <c r="A18" s="17"/>
      <c r="B18" s="55">
        <v>12</v>
      </c>
      <c r="C18" s="19" t="s">
        <v>260</v>
      </c>
      <c r="D18" s="20">
        <v>4.932431000000002</v>
      </c>
      <c r="E18" s="21">
        <v>5.3253140000000014</v>
      </c>
      <c r="F18" s="21">
        <f t="shared" si="0"/>
        <v>0.8740660005903611</v>
      </c>
      <c r="G18" s="21">
        <v>0.27586762059036118</v>
      </c>
      <c r="H18" s="21">
        <v>0.25602647999999995</v>
      </c>
      <c r="I18" s="21">
        <v>0.34217189999999997</v>
      </c>
      <c r="J18" s="22">
        <f t="shared" si="1"/>
        <v>5.1803071253706562E-2</v>
      </c>
      <c r="K18" s="22">
        <f t="shared" si="2"/>
        <v>9.98803264165007E-2</v>
      </c>
      <c r="L18" s="23">
        <f t="shared" si="3"/>
        <v>0.16413417135409497</v>
      </c>
      <c r="M18" s="4"/>
      <c r="N18" t="s">
        <v>271</v>
      </c>
      <c r="O18" s="5">
        <v>1.0785093781614308</v>
      </c>
      <c r="P18" s="71">
        <v>0.21784837928303777</v>
      </c>
    </row>
    <row r="19" spans="1:16" x14ac:dyDescent="0.25">
      <c r="A19" s="17"/>
      <c r="B19" s="55">
        <v>13</v>
      </c>
      <c r="C19" s="19" t="s">
        <v>261</v>
      </c>
      <c r="D19" s="20">
        <v>15.316519999999999</v>
      </c>
      <c r="E19" s="21">
        <v>15.357277</v>
      </c>
      <c r="F19" s="21">
        <f t="shared" si="0"/>
        <v>3.2648523687012601</v>
      </c>
      <c r="G19" s="21">
        <v>1.1649321387012606</v>
      </c>
      <c r="H19" s="21">
        <v>1.09009092</v>
      </c>
      <c r="I19" s="21">
        <v>1.00982931</v>
      </c>
      <c r="J19" s="22">
        <f t="shared" si="1"/>
        <v>7.5855383653056496E-2</v>
      </c>
      <c r="K19" s="22">
        <f t="shared" si="2"/>
        <v>0.1468374281912907</v>
      </c>
      <c r="L19" s="23">
        <f t="shared" si="3"/>
        <v>0.21259318098522675</v>
      </c>
      <c r="M19" s="4"/>
      <c r="N19" t="s">
        <v>261</v>
      </c>
      <c r="O19" s="5">
        <v>3.2648523687012601</v>
      </c>
      <c r="P19" s="71">
        <v>0.21259318098522675</v>
      </c>
    </row>
    <row r="20" spans="1:16" x14ac:dyDescent="0.25">
      <c r="A20" s="17"/>
      <c r="B20" s="55">
        <v>14</v>
      </c>
      <c r="C20" s="19" t="s">
        <v>262</v>
      </c>
      <c r="D20" s="20">
        <v>13.286061</v>
      </c>
      <c r="E20" s="21">
        <v>13.410515</v>
      </c>
      <c r="F20" s="21">
        <f t="shared" si="0"/>
        <v>2.3909339849937234</v>
      </c>
      <c r="G20" s="21">
        <v>0.79478899499372346</v>
      </c>
      <c r="H20" s="21">
        <v>0.55964248000000005</v>
      </c>
      <c r="I20" s="21">
        <v>1.03650251</v>
      </c>
      <c r="J20" s="22">
        <f t="shared" si="1"/>
        <v>5.9266105365358708E-2</v>
      </c>
      <c r="K20" s="22">
        <f t="shared" si="2"/>
        <v>0.10099772268206876</v>
      </c>
      <c r="L20" s="23">
        <f t="shared" si="3"/>
        <v>0.17828800646311671</v>
      </c>
      <c r="M20" s="4"/>
      <c r="N20" t="s">
        <v>272</v>
      </c>
      <c r="O20" s="5">
        <v>0.78765747960913668</v>
      </c>
      <c r="P20" s="71">
        <v>0.21003835389763553</v>
      </c>
    </row>
    <row r="21" spans="1:16" x14ac:dyDescent="0.25">
      <c r="A21" s="17"/>
      <c r="B21" s="55">
        <v>15</v>
      </c>
      <c r="C21" s="19" t="s">
        <v>263</v>
      </c>
      <c r="D21" s="20">
        <v>136.106864</v>
      </c>
      <c r="E21" s="21">
        <v>144.5222499999999</v>
      </c>
      <c r="F21" s="21">
        <f t="shared" si="0"/>
        <v>25.704994720620302</v>
      </c>
      <c r="G21" s="21">
        <v>6.9809850306203032</v>
      </c>
      <c r="H21" s="21">
        <v>7.497947829999994</v>
      </c>
      <c r="I21" s="21">
        <v>11.226061860000005</v>
      </c>
      <c r="J21" s="22">
        <f t="shared" si="1"/>
        <v>4.8303877296542973E-2</v>
      </c>
      <c r="K21" s="22">
        <f t="shared" si="2"/>
        <v>0.10018480102973976</v>
      </c>
      <c r="L21" s="23">
        <f t="shared" si="3"/>
        <v>0.17786184978866798</v>
      </c>
      <c r="M21" s="4"/>
      <c r="N21" t="s">
        <v>269</v>
      </c>
      <c r="O21" s="5">
        <v>2.339627559826218</v>
      </c>
      <c r="P21" s="71">
        <v>0.20451963843792903</v>
      </c>
    </row>
    <row r="22" spans="1:16" x14ac:dyDescent="0.25">
      <c r="A22" s="17"/>
      <c r="B22" s="55">
        <v>16</v>
      </c>
      <c r="C22" s="19" t="s">
        <v>264</v>
      </c>
      <c r="D22" s="20">
        <v>13.845922000000002</v>
      </c>
      <c r="E22" s="21">
        <v>11.359312000000005</v>
      </c>
      <c r="F22" s="21">
        <f t="shared" si="0"/>
        <v>2.0854434374150466</v>
      </c>
      <c r="G22" s="21">
        <v>0.30095644741504657</v>
      </c>
      <c r="H22" s="21">
        <v>0.78040056000000002</v>
      </c>
      <c r="I22" s="21">
        <v>1.0040864300000001</v>
      </c>
      <c r="J22" s="22">
        <f t="shared" si="1"/>
        <v>2.6494249600243963E-2</v>
      </c>
      <c r="K22" s="22">
        <f t="shared" si="2"/>
        <v>9.519564278321134E-2</v>
      </c>
      <c r="L22" s="23">
        <f t="shared" si="3"/>
        <v>0.1835888861416119</v>
      </c>
      <c r="M22" s="4"/>
      <c r="N22" t="s">
        <v>265</v>
      </c>
      <c r="O22" s="5">
        <v>0.45508713983220483</v>
      </c>
      <c r="P22" s="71">
        <v>0.20120040136533862</v>
      </c>
    </row>
    <row r="23" spans="1:16" x14ac:dyDescent="0.25">
      <c r="A23" s="17"/>
      <c r="B23" s="55">
        <v>17</v>
      </c>
      <c r="C23" s="19" t="s">
        <v>265</v>
      </c>
      <c r="D23" s="20">
        <v>2.1920200000000003</v>
      </c>
      <c r="E23" s="21">
        <v>2.26186</v>
      </c>
      <c r="F23" s="21">
        <f t="shared" si="0"/>
        <v>0.45508713983220483</v>
      </c>
      <c r="G23" s="21">
        <v>0.1237235298322048</v>
      </c>
      <c r="H23" s="21">
        <v>0.13576825000000001</v>
      </c>
      <c r="I23" s="21">
        <v>0.19559535999999997</v>
      </c>
      <c r="J23" s="22">
        <f t="shared" si="1"/>
        <v>5.4699906197644775E-2</v>
      </c>
      <c r="K23" s="22">
        <f t="shared" si="2"/>
        <v>0.11472495195644507</v>
      </c>
      <c r="L23" s="23">
        <f t="shared" si="3"/>
        <v>0.20120040136533862</v>
      </c>
      <c r="M23" s="4"/>
      <c r="N23" t="s">
        <v>266</v>
      </c>
      <c r="O23" s="5">
        <v>0.42178514366147896</v>
      </c>
      <c r="P23" s="71">
        <v>0.19777291028140212</v>
      </c>
    </row>
    <row r="24" spans="1:16" x14ac:dyDescent="0.25">
      <c r="A24" s="17"/>
      <c r="B24" s="55">
        <v>18</v>
      </c>
      <c r="C24" s="19" t="s">
        <v>266</v>
      </c>
      <c r="D24" s="20">
        <v>2.0788219999999997</v>
      </c>
      <c r="E24" s="21">
        <v>2.1326739999999997</v>
      </c>
      <c r="F24" s="21">
        <f t="shared" si="0"/>
        <v>0.42178514366147896</v>
      </c>
      <c r="G24" s="21">
        <v>0.14578533366147894</v>
      </c>
      <c r="H24" s="21">
        <v>0.12633586999999999</v>
      </c>
      <c r="I24" s="21">
        <v>0.14966394</v>
      </c>
      <c r="J24" s="22">
        <f t="shared" si="1"/>
        <v>6.8358002048826486E-2</v>
      </c>
      <c r="K24" s="22">
        <f t="shared" si="2"/>
        <v>0.12759624943215842</v>
      </c>
      <c r="L24" s="23">
        <f t="shared" si="3"/>
        <v>0.19777291028140212</v>
      </c>
      <c r="M24" s="4"/>
      <c r="N24" t="s">
        <v>250</v>
      </c>
      <c r="O24" s="5">
        <v>1.0013306139115807</v>
      </c>
      <c r="P24" s="71">
        <v>0.19208716648565674</v>
      </c>
    </row>
    <row r="25" spans="1:16" x14ac:dyDescent="0.25">
      <c r="A25" s="17"/>
      <c r="B25" s="55">
        <v>19</v>
      </c>
      <c r="C25" s="19" t="s">
        <v>267</v>
      </c>
      <c r="D25" s="20">
        <v>1.2833290000000002</v>
      </c>
      <c r="E25" s="21">
        <v>1.350746</v>
      </c>
      <c r="F25" s="21">
        <f t="shared" si="0"/>
        <v>0.19694877973337813</v>
      </c>
      <c r="G25" s="21">
        <v>6.8250209733378142E-2</v>
      </c>
      <c r="H25" s="21">
        <v>6.1759939999999992E-2</v>
      </c>
      <c r="I25" s="21">
        <v>6.6938629999999999E-2</v>
      </c>
      <c r="J25" s="22">
        <f t="shared" si="1"/>
        <v>5.0527789631343079E-2</v>
      </c>
      <c r="K25" s="22">
        <f t="shared" si="2"/>
        <v>9.6250627233675418E-2</v>
      </c>
      <c r="L25" s="23">
        <f t="shared" si="3"/>
        <v>0.14580741289137863</v>
      </c>
      <c r="M25" s="4"/>
      <c r="N25" t="s">
        <v>264</v>
      </c>
      <c r="O25" s="5">
        <v>2.0854434374150466</v>
      </c>
      <c r="P25" s="71">
        <v>0.1835888861416119</v>
      </c>
    </row>
    <row r="26" spans="1:16" x14ac:dyDescent="0.25">
      <c r="A26" s="17"/>
      <c r="B26" s="55">
        <v>20</v>
      </c>
      <c r="C26" s="19" t="s">
        <v>268</v>
      </c>
      <c r="D26" s="20">
        <v>25.290016000000019</v>
      </c>
      <c r="E26" s="21">
        <v>27.14797500000002</v>
      </c>
      <c r="F26" s="21">
        <f t="shared" si="0"/>
        <v>6.6440183030619897</v>
      </c>
      <c r="G26" s="21">
        <v>2.4019558830619872</v>
      </c>
      <c r="H26" s="21">
        <v>2.1420144700000008</v>
      </c>
      <c r="I26" s="21">
        <v>2.1000479500000013</v>
      </c>
      <c r="J26" s="22">
        <f t="shared" si="1"/>
        <v>8.8476429017707039E-2</v>
      </c>
      <c r="K26" s="22">
        <f t="shared" si="2"/>
        <v>0.16737787452146929</v>
      </c>
      <c r="L26" s="23">
        <f t="shared" si="3"/>
        <v>0.24473347655071823</v>
      </c>
      <c r="M26" s="4"/>
      <c r="N26" t="s">
        <v>253</v>
      </c>
      <c r="O26" s="5">
        <v>1.2416881293559126</v>
      </c>
      <c r="P26" s="71">
        <v>0.18028713063339688</v>
      </c>
    </row>
    <row r="27" spans="1:16" x14ac:dyDescent="0.25">
      <c r="A27" s="17"/>
      <c r="B27" s="55">
        <v>21</v>
      </c>
      <c r="C27" s="19" t="s">
        <v>269</v>
      </c>
      <c r="D27" s="20">
        <v>11.367072000000004</v>
      </c>
      <c r="E27" s="21">
        <v>11.439623000000005</v>
      </c>
      <c r="F27" s="21">
        <f t="shared" si="0"/>
        <v>2.339627559826218</v>
      </c>
      <c r="G27" s="21">
        <v>0.72048326982621802</v>
      </c>
      <c r="H27" s="21">
        <v>0.82162340999999994</v>
      </c>
      <c r="I27" s="21">
        <v>0.7975208800000001</v>
      </c>
      <c r="J27" s="22">
        <f t="shared" si="1"/>
        <v>6.2981382325817709E-2</v>
      </c>
      <c r="K27" s="22">
        <f t="shared" si="2"/>
        <v>0.13480397735364333</v>
      </c>
      <c r="L27" s="23">
        <f t="shared" si="3"/>
        <v>0.20451963843792903</v>
      </c>
      <c r="M27" s="4"/>
      <c r="N27" t="s">
        <v>262</v>
      </c>
      <c r="O27" s="5">
        <v>2.3909339849937234</v>
      </c>
      <c r="P27" s="71">
        <v>0.17828800646311671</v>
      </c>
    </row>
    <row r="28" spans="1:16" x14ac:dyDescent="0.25">
      <c r="A28" s="17"/>
      <c r="B28" s="55">
        <v>22</v>
      </c>
      <c r="C28" s="19" t="s">
        <v>270</v>
      </c>
      <c r="D28" s="20">
        <v>8.9112320000000036</v>
      </c>
      <c r="E28" s="21">
        <v>8.9113270000000053</v>
      </c>
      <c r="F28" s="21">
        <f t="shared" si="0"/>
        <v>1.9484022972284187</v>
      </c>
      <c r="G28" s="21">
        <v>0.84382192722841864</v>
      </c>
      <c r="H28" s="21">
        <v>0.57523871000000004</v>
      </c>
      <c r="I28" s="21">
        <v>0.52934166000000005</v>
      </c>
      <c r="J28" s="22">
        <f t="shared" si="1"/>
        <v>9.4690939657855466E-2</v>
      </c>
      <c r="K28" s="22">
        <f t="shared" si="2"/>
        <v>0.15924234821911684</v>
      </c>
      <c r="L28" s="23">
        <f t="shared" si="3"/>
        <v>0.21864333978861034</v>
      </c>
      <c r="M28" s="4"/>
      <c r="N28" t="s">
        <v>263</v>
      </c>
      <c r="O28" s="5">
        <v>25.704994720620302</v>
      </c>
      <c r="P28" s="71">
        <v>0.17786184978866798</v>
      </c>
    </row>
    <row r="29" spans="1:16" x14ac:dyDescent="0.25">
      <c r="A29" s="17"/>
      <c r="B29" s="55">
        <v>23</v>
      </c>
      <c r="C29" s="19" t="s">
        <v>271</v>
      </c>
      <c r="D29" s="20">
        <v>4.950724000000001</v>
      </c>
      <c r="E29" s="21">
        <v>4.9507340000000006</v>
      </c>
      <c r="F29" s="21">
        <f t="shared" si="0"/>
        <v>1.0785093781614308</v>
      </c>
      <c r="G29" s="21">
        <v>0.3814412581614306</v>
      </c>
      <c r="H29" s="21">
        <v>0.34919464000000006</v>
      </c>
      <c r="I29" s="21">
        <v>0.34787348000000001</v>
      </c>
      <c r="J29" s="22">
        <f t="shared" si="1"/>
        <v>7.7047415223970933E-2</v>
      </c>
      <c r="K29" s="22">
        <f t="shared" si="2"/>
        <v>0.14758132797307039</v>
      </c>
      <c r="L29" s="23">
        <f t="shared" si="3"/>
        <v>0.21784837928303777</v>
      </c>
      <c r="M29" s="4"/>
      <c r="N29" t="s">
        <v>260</v>
      </c>
      <c r="O29" s="5">
        <v>0.8740660005903611</v>
      </c>
      <c r="P29" s="71">
        <v>0.16413417135409497</v>
      </c>
    </row>
    <row r="30" spans="1:16" x14ac:dyDescent="0.25">
      <c r="A30" s="17"/>
      <c r="B30" s="55">
        <v>24</v>
      </c>
      <c r="C30" s="19" t="s">
        <v>272</v>
      </c>
      <c r="D30" s="20">
        <v>3.7365649999999997</v>
      </c>
      <c r="E30" s="21">
        <v>3.7500650000000002</v>
      </c>
      <c r="F30" s="21">
        <f t="shared" si="0"/>
        <v>0.78765747960913668</v>
      </c>
      <c r="G30" s="21">
        <v>0.25894450960913673</v>
      </c>
      <c r="H30" s="21">
        <v>0.20990879000000001</v>
      </c>
      <c r="I30" s="21">
        <v>0.31880417999999999</v>
      </c>
      <c r="J30" s="22">
        <f t="shared" si="1"/>
        <v>6.9050672350782383E-2</v>
      </c>
      <c r="K30" s="22">
        <f t="shared" si="2"/>
        <v>0.12502537945585923</v>
      </c>
      <c r="L30" s="23">
        <f t="shared" si="3"/>
        <v>0.21003835389763553</v>
      </c>
      <c r="M30" s="4"/>
      <c r="N30" t="s">
        <v>257</v>
      </c>
      <c r="O30" s="5">
        <v>0.54686390036136467</v>
      </c>
      <c r="P30" s="71">
        <v>0.14752227691922853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1.7295569999999998</v>
      </c>
      <c r="E31" s="28">
        <v>1.7510089999999998</v>
      </c>
      <c r="F31" s="28">
        <f t="shared" si="0"/>
        <v>0.39389873043312601</v>
      </c>
      <c r="G31" s="28">
        <v>3.8665500433125999E-2</v>
      </c>
      <c r="H31" s="28">
        <v>0.14073017000000002</v>
      </c>
      <c r="I31" s="28">
        <v>0.21450306</v>
      </c>
      <c r="J31" s="29">
        <f t="shared" si="1"/>
        <v>2.2081839918084947E-2</v>
      </c>
      <c r="K31" s="29">
        <f t="shared" si="2"/>
        <v>0.10245274035320551</v>
      </c>
      <c r="L31" s="30">
        <f t="shared" si="3"/>
        <v>0.22495528602829915</v>
      </c>
      <c r="M31" s="4"/>
      <c r="N31" t="s">
        <v>267</v>
      </c>
      <c r="O31" s="5">
        <v>0.19694877973337813</v>
      </c>
      <c r="P31" s="71">
        <v>0.14580741289137863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98</v>
      </c>
      <c r="B1" s="51" t="s">
        <v>1555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1557</v>
      </c>
      <c r="N2" s="72" t="s">
        <v>1569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338.84630899999991</v>
      </c>
      <c r="E6" s="14">
        <f ca="1">SUM(E7:OFFSET(E7,50,0))</f>
        <v>340.00727799999987</v>
      </c>
      <c r="F6" s="14">
        <f ca="1">SUM(F7:OFFSET(F7,50,0))</f>
        <v>49.052819699597315</v>
      </c>
      <c r="G6" s="14">
        <f ca="1">SUM(G7:OFFSET(G7,50,0))</f>
        <v>8.9266485495973029</v>
      </c>
      <c r="H6" s="14">
        <f ca="1">SUM(H7:OFFSET(H7,50,0))</f>
        <v>19.854734890000003</v>
      </c>
      <c r="I6" s="14">
        <f ca="1">SUM(I7:OFFSET(I7,50,0))</f>
        <v>20.271436260000002</v>
      </c>
      <c r="J6" s="15">
        <f ca="1">IFERROR(G6/E6,0)</f>
        <v>2.625428667911428E-2</v>
      </c>
      <c r="K6" s="15">
        <f ca="1">IFERROR(SUM(G6,H6)/E6,0)</f>
        <v>8.4649315770226885E-2</v>
      </c>
      <c r="L6" s="16">
        <f ca="1">IFERROR(SUM(G6,H6,I6)/E6,0)</f>
        <v>0.14426991089172311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6.110563</v>
      </c>
      <c r="E7" s="21">
        <v>6.7539539999999993</v>
      </c>
      <c r="F7" s="21">
        <f t="shared" ref="F7:F30" si="0">SUM(G7,H7,I7)</f>
        <v>1.3345042489010832</v>
      </c>
      <c r="G7" s="21">
        <v>0.14991243890108308</v>
      </c>
      <c r="H7" s="21">
        <v>0.59716066000000012</v>
      </c>
      <c r="I7" s="21">
        <v>0.58743115000000001</v>
      </c>
      <c r="J7" s="22">
        <f t="shared" ref="J7:J30" si="1">IFERROR(G7/E7,0)</f>
        <v>2.2196248138658198E-2</v>
      </c>
      <c r="K7" s="22">
        <f t="shared" ref="K7:K30" si="2">IFERROR(SUM(G7,H7)/E7,0)</f>
        <v>0.11061270167091504</v>
      </c>
      <c r="L7" s="23">
        <f t="shared" ref="L7:L30" si="3">IFERROR(SUM(G7,H7,I7)/E7,0)</f>
        <v>0.19758859016526961</v>
      </c>
      <c r="M7" s="4"/>
      <c r="N7" t="s">
        <v>249</v>
      </c>
      <c r="O7" s="5">
        <v>1.3345042489010832</v>
      </c>
      <c r="P7" s="71">
        <v>0.19758859016526961</v>
      </c>
    </row>
    <row r="8" spans="1:16" x14ac:dyDescent="0.25">
      <c r="A8" s="17"/>
      <c r="B8" s="55">
        <v>2</v>
      </c>
      <c r="C8" s="19" t="s">
        <v>250</v>
      </c>
      <c r="D8" s="20">
        <v>14.365823000000002</v>
      </c>
      <c r="E8" s="21">
        <v>15.608237000000001</v>
      </c>
      <c r="F8" s="21">
        <f t="shared" si="0"/>
        <v>2.5373773595492697</v>
      </c>
      <c r="G8" s="21">
        <v>0.56177574954926968</v>
      </c>
      <c r="H8" s="21">
        <v>1.0051037899999999</v>
      </c>
      <c r="I8" s="21">
        <v>0.97049781999999984</v>
      </c>
      <c r="J8" s="22">
        <f t="shared" si="1"/>
        <v>3.5992261621172826E-2</v>
      </c>
      <c r="K8" s="22">
        <f t="shared" si="2"/>
        <v>0.10038798997921863</v>
      </c>
      <c r="L8" s="23">
        <f t="shared" si="3"/>
        <v>0.16256655761629385</v>
      </c>
      <c r="M8" s="4"/>
      <c r="N8" t="s">
        <v>266</v>
      </c>
      <c r="O8" s="5">
        <v>0.60997739888567781</v>
      </c>
      <c r="P8" s="71">
        <v>0.19140136687155038</v>
      </c>
    </row>
    <row r="9" spans="1:16" x14ac:dyDescent="0.25">
      <c r="A9" s="17"/>
      <c r="B9" s="55">
        <v>3</v>
      </c>
      <c r="C9" s="19" t="s">
        <v>251</v>
      </c>
      <c r="D9" s="20">
        <v>47.019166999999989</v>
      </c>
      <c r="E9" s="21">
        <v>26.317191999999999</v>
      </c>
      <c r="F9" s="21">
        <f t="shared" si="0"/>
        <v>2.7925919448344771</v>
      </c>
      <c r="G9" s="21">
        <v>0.38835659483447671</v>
      </c>
      <c r="H9" s="21">
        <v>1.2114405700000002</v>
      </c>
      <c r="I9" s="21">
        <v>1.1927947800000003</v>
      </c>
      <c r="J9" s="22">
        <f t="shared" si="1"/>
        <v>1.4756764127209191E-2</v>
      </c>
      <c r="K9" s="22">
        <f t="shared" si="2"/>
        <v>6.078905245037073E-2</v>
      </c>
      <c r="L9" s="23">
        <f t="shared" si="3"/>
        <v>0.1061128385138687</v>
      </c>
      <c r="M9" s="4"/>
      <c r="N9" t="s">
        <v>253</v>
      </c>
      <c r="O9" s="5">
        <v>3.3588046804503424</v>
      </c>
      <c r="P9" s="71">
        <v>0.18815910595140806</v>
      </c>
    </row>
    <row r="10" spans="1:16" x14ac:dyDescent="0.25">
      <c r="A10" s="17"/>
      <c r="B10" s="55">
        <v>4</v>
      </c>
      <c r="C10" s="19" t="s">
        <v>252</v>
      </c>
      <c r="D10" s="20">
        <v>9.7726069999999989</v>
      </c>
      <c r="E10" s="21">
        <v>10.674529</v>
      </c>
      <c r="F10" s="21">
        <f t="shared" si="0"/>
        <v>1.5692453007693292</v>
      </c>
      <c r="G10" s="21">
        <v>0.20367705076932907</v>
      </c>
      <c r="H10" s="21">
        <v>0.65076702000000008</v>
      </c>
      <c r="I10" s="21">
        <v>0.71480123000000007</v>
      </c>
      <c r="J10" s="22">
        <f t="shared" si="1"/>
        <v>1.9080659274927171E-2</v>
      </c>
      <c r="K10" s="22">
        <f t="shared" si="2"/>
        <v>8.0045130868943187E-2</v>
      </c>
      <c r="L10" s="23">
        <f t="shared" si="3"/>
        <v>0.14700838798314467</v>
      </c>
      <c r="M10" s="4"/>
      <c r="N10" t="s">
        <v>255</v>
      </c>
      <c r="O10" s="5">
        <v>0.83461106460370715</v>
      </c>
      <c r="P10" s="71">
        <v>0.17907265039536788</v>
      </c>
    </row>
    <row r="11" spans="1:16" x14ac:dyDescent="0.25">
      <c r="A11" s="17"/>
      <c r="B11" s="55">
        <v>5</v>
      </c>
      <c r="C11" s="19" t="s">
        <v>253</v>
      </c>
      <c r="D11" s="20">
        <v>16.592169000000002</v>
      </c>
      <c r="E11" s="21">
        <v>17.850875000000006</v>
      </c>
      <c r="F11" s="21">
        <f t="shared" si="0"/>
        <v>3.3588046804503424</v>
      </c>
      <c r="G11" s="21">
        <v>0.6270833604503423</v>
      </c>
      <c r="H11" s="21">
        <v>1.4389645500000001</v>
      </c>
      <c r="I11" s="21">
        <v>1.2927567699999998</v>
      </c>
      <c r="J11" s="22">
        <f t="shared" si="1"/>
        <v>3.5128998463679909E-2</v>
      </c>
      <c r="K11" s="22">
        <f t="shared" si="2"/>
        <v>0.11573930748214538</v>
      </c>
      <c r="L11" s="23">
        <f t="shared" si="3"/>
        <v>0.18815910595140806</v>
      </c>
      <c r="M11" s="4"/>
      <c r="N11" t="s">
        <v>257</v>
      </c>
      <c r="O11" s="5">
        <v>2.8269620320865028</v>
      </c>
      <c r="P11" s="71">
        <v>0.17674588340282615</v>
      </c>
    </row>
    <row r="12" spans="1:16" x14ac:dyDescent="0.25">
      <c r="A12" s="17"/>
      <c r="B12" s="55">
        <v>6</v>
      </c>
      <c r="C12" s="19" t="s">
        <v>254</v>
      </c>
      <c r="D12" s="20">
        <v>25.784125</v>
      </c>
      <c r="E12" s="21">
        <v>24.027093000000004</v>
      </c>
      <c r="F12" s="21">
        <f t="shared" si="0"/>
        <v>3.9189017319545094</v>
      </c>
      <c r="G12" s="21">
        <v>0.78218397195450962</v>
      </c>
      <c r="H12" s="21">
        <v>1.91067173</v>
      </c>
      <c r="I12" s="21">
        <v>1.22604603</v>
      </c>
      <c r="J12" s="22">
        <f t="shared" si="1"/>
        <v>3.2554249153424822E-2</v>
      </c>
      <c r="K12" s="22">
        <f t="shared" si="2"/>
        <v>0.11207580134452839</v>
      </c>
      <c r="L12" s="23">
        <f t="shared" si="3"/>
        <v>0.16310344875905333</v>
      </c>
      <c r="M12" s="4"/>
      <c r="N12" t="s">
        <v>269</v>
      </c>
      <c r="O12" s="5">
        <v>2.5809222823895976</v>
      </c>
      <c r="P12" s="71">
        <v>0.16518195441862221</v>
      </c>
    </row>
    <row r="13" spans="1:16" x14ac:dyDescent="0.25">
      <c r="A13" s="17"/>
      <c r="B13" s="55">
        <v>7</v>
      </c>
      <c r="C13" s="19" t="s">
        <v>255</v>
      </c>
      <c r="D13" s="20">
        <v>4.4804460000000006</v>
      </c>
      <c r="E13" s="21">
        <v>4.6607400000000014</v>
      </c>
      <c r="F13" s="21">
        <f t="shared" si="0"/>
        <v>0.83461106460370715</v>
      </c>
      <c r="G13" s="21">
        <v>0.27533246460370719</v>
      </c>
      <c r="H13" s="21">
        <v>0.27336684999999999</v>
      </c>
      <c r="I13" s="21">
        <v>0.28591175000000002</v>
      </c>
      <c r="J13" s="22">
        <f t="shared" si="1"/>
        <v>5.9074838889040603E-2</v>
      </c>
      <c r="K13" s="22">
        <f t="shared" si="2"/>
        <v>0.11772793904051866</v>
      </c>
      <c r="L13" s="23">
        <f t="shared" si="3"/>
        <v>0.17907265039536788</v>
      </c>
      <c r="M13" s="4"/>
      <c r="N13" t="s">
        <v>260</v>
      </c>
      <c r="O13" s="5">
        <v>2.223643952007246</v>
      </c>
      <c r="P13" s="71">
        <v>0.16477823974339431</v>
      </c>
    </row>
    <row r="14" spans="1:16" x14ac:dyDescent="0.25">
      <c r="A14" s="17"/>
      <c r="B14" s="55">
        <v>8</v>
      </c>
      <c r="C14" s="19" t="s">
        <v>256</v>
      </c>
      <c r="D14" s="20">
        <v>16.288756000000003</v>
      </c>
      <c r="E14" s="21">
        <v>17.883195999999998</v>
      </c>
      <c r="F14" s="21">
        <f t="shared" si="0"/>
        <v>2.6610060294630418</v>
      </c>
      <c r="G14" s="21">
        <v>0.54494843946304172</v>
      </c>
      <c r="H14" s="21">
        <v>1.0047806100000001</v>
      </c>
      <c r="I14" s="21">
        <v>1.11127698</v>
      </c>
      <c r="J14" s="22">
        <f t="shared" si="1"/>
        <v>3.0472653739468145E-2</v>
      </c>
      <c r="K14" s="22">
        <f t="shared" si="2"/>
        <v>8.6658394252517396E-2</v>
      </c>
      <c r="L14" s="23">
        <f t="shared" si="3"/>
        <v>0.14879924312539225</v>
      </c>
      <c r="M14" s="4"/>
      <c r="N14" t="s">
        <v>254</v>
      </c>
      <c r="O14" s="5">
        <v>3.9189017319545094</v>
      </c>
      <c r="P14" s="71">
        <v>0.16310344875905333</v>
      </c>
    </row>
    <row r="15" spans="1:16" x14ac:dyDescent="0.25">
      <c r="A15" s="17"/>
      <c r="B15" s="55">
        <v>9</v>
      </c>
      <c r="C15" s="19" t="s">
        <v>257</v>
      </c>
      <c r="D15" s="20">
        <v>14.843127000000001</v>
      </c>
      <c r="E15" s="21">
        <v>15.994499999999999</v>
      </c>
      <c r="F15" s="21">
        <f t="shared" si="0"/>
        <v>2.8269620320865028</v>
      </c>
      <c r="G15" s="21">
        <v>0.46196219208650291</v>
      </c>
      <c r="H15" s="21">
        <v>1.2036378399999998</v>
      </c>
      <c r="I15" s="21">
        <v>1.161362</v>
      </c>
      <c r="J15" s="22">
        <f t="shared" si="1"/>
        <v>2.8882565387258304E-2</v>
      </c>
      <c r="K15" s="22">
        <f t="shared" si="2"/>
        <v>0.10413579868620482</v>
      </c>
      <c r="L15" s="23">
        <f t="shared" si="3"/>
        <v>0.17674588340282615</v>
      </c>
      <c r="M15" s="4"/>
      <c r="N15" t="s">
        <v>250</v>
      </c>
      <c r="O15" s="5">
        <v>2.5373773595492697</v>
      </c>
      <c r="P15" s="71">
        <v>0.16256655761629385</v>
      </c>
    </row>
    <row r="16" spans="1:16" x14ac:dyDescent="0.25">
      <c r="A16" s="17"/>
      <c r="B16" s="55">
        <v>10</v>
      </c>
      <c r="C16" s="19" t="s">
        <v>258</v>
      </c>
      <c r="D16" s="20">
        <v>11.480842000000001</v>
      </c>
      <c r="E16" s="21">
        <v>12.752535999999997</v>
      </c>
      <c r="F16" s="21">
        <f t="shared" si="0"/>
        <v>2.0280211169228606</v>
      </c>
      <c r="G16" s="21">
        <v>0.37427787692286074</v>
      </c>
      <c r="H16" s="21">
        <v>0.94805010999999995</v>
      </c>
      <c r="I16" s="21">
        <v>0.70569313</v>
      </c>
      <c r="J16" s="22">
        <f t="shared" si="1"/>
        <v>2.934928997047025E-2</v>
      </c>
      <c r="K16" s="22">
        <f t="shared" si="2"/>
        <v>0.10369137455662632</v>
      </c>
      <c r="L16" s="23">
        <f t="shared" si="3"/>
        <v>0.1590288486088462</v>
      </c>
      <c r="M16" s="4"/>
      <c r="N16" t="s">
        <v>268</v>
      </c>
      <c r="O16" s="5">
        <v>2.02116648162264</v>
      </c>
      <c r="P16" s="71">
        <v>0.15941792732297905</v>
      </c>
    </row>
    <row r="17" spans="1:16" x14ac:dyDescent="0.25">
      <c r="A17" s="17"/>
      <c r="B17" s="55">
        <v>11</v>
      </c>
      <c r="C17" s="19" t="s">
        <v>259</v>
      </c>
      <c r="D17" s="20">
        <v>5.2704190000000004</v>
      </c>
      <c r="E17" s="21">
        <v>5.7554469999999993</v>
      </c>
      <c r="F17" s="21">
        <f t="shared" si="0"/>
        <v>0.8154891298158693</v>
      </c>
      <c r="G17" s="21">
        <v>0.13254369981586933</v>
      </c>
      <c r="H17" s="21">
        <v>0.32146380000000002</v>
      </c>
      <c r="I17" s="21">
        <v>0.36148162999999989</v>
      </c>
      <c r="J17" s="22">
        <f t="shared" si="1"/>
        <v>2.3029262508345458E-2</v>
      </c>
      <c r="K17" s="22">
        <f t="shared" si="2"/>
        <v>7.8883099751569152E-2</v>
      </c>
      <c r="L17" s="23">
        <f t="shared" si="3"/>
        <v>0.14168997296228589</v>
      </c>
      <c r="M17" s="4"/>
      <c r="N17" t="s">
        <v>258</v>
      </c>
      <c r="O17" s="5">
        <v>2.0280211169228606</v>
      </c>
      <c r="P17" s="71">
        <v>0.1590288486088462</v>
      </c>
    </row>
    <row r="18" spans="1:16" x14ac:dyDescent="0.25">
      <c r="A18" s="17"/>
      <c r="B18" s="55">
        <v>12</v>
      </c>
      <c r="C18" s="19" t="s">
        <v>260</v>
      </c>
      <c r="D18" s="20">
        <v>11.235141000000002</v>
      </c>
      <c r="E18" s="21">
        <v>13.494767</v>
      </c>
      <c r="F18" s="21">
        <f t="shared" si="0"/>
        <v>2.223643952007246</v>
      </c>
      <c r="G18" s="21">
        <v>0.45784525200724602</v>
      </c>
      <c r="H18" s="21">
        <v>0.80723722000000009</v>
      </c>
      <c r="I18" s="21">
        <v>0.95856147999999974</v>
      </c>
      <c r="J18" s="22">
        <f t="shared" si="1"/>
        <v>3.3927614460275306E-2</v>
      </c>
      <c r="K18" s="22">
        <f t="shared" si="2"/>
        <v>9.3746151527273225E-2</v>
      </c>
      <c r="L18" s="23">
        <f t="shared" si="3"/>
        <v>0.16477823974339431</v>
      </c>
      <c r="M18" s="4"/>
      <c r="N18" t="s">
        <v>271</v>
      </c>
      <c r="O18" s="5">
        <v>0.76110429137864344</v>
      </c>
      <c r="P18" s="71">
        <v>0.15820861122654187</v>
      </c>
    </row>
    <row r="19" spans="1:16" x14ac:dyDescent="0.25">
      <c r="A19" s="17"/>
      <c r="B19" s="55">
        <v>13</v>
      </c>
      <c r="C19" s="19" t="s">
        <v>261</v>
      </c>
      <c r="D19" s="20">
        <v>14.928039000000004</v>
      </c>
      <c r="E19" s="21">
        <v>13.862709000000002</v>
      </c>
      <c r="F19" s="21">
        <f t="shared" si="0"/>
        <v>2.1910571888201078</v>
      </c>
      <c r="G19" s="21">
        <v>0.39309204882010818</v>
      </c>
      <c r="H19" s="21">
        <v>1.0580476599999997</v>
      </c>
      <c r="I19" s="21">
        <v>0.73991748000000002</v>
      </c>
      <c r="J19" s="22">
        <f t="shared" si="1"/>
        <v>2.8356077359779255E-2</v>
      </c>
      <c r="K19" s="22">
        <f t="shared" si="2"/>
        <v>0.10467937463161837</v>
      </c>
      <c r="L19" s="23">
        <f t="shared" si="3"/>
        <v>0.15805404187739261</v>
      </c>
      <c r="M19" s="4"/>
      <c r="N19" t="s">
        <v>261</v>
      </c>
      <c r="O19" s="5">
        <v>2.1910571888201078</v>
      </c>
      <c r="P19" s="71">
        <v>0.15805404187739261</v>
      </c>
    </row>
    <row r="20" spans="1:16" x14ac:dyDescent="0.25">
      <c r="A20" s="17"/>
      <c r="B20" s="55">
        <v>14</v>
      </c>
      <c r="C20" s="19" t="s">
        <v>262</v>
      </c>
      <c r="D20" s="20">
        <v>6.1988119999999993</v>
      </c>
      <c r="E20" s="21">
        <v>7.0005619999999995</v>
      </c>
      <c r="F20" s="21">
        <f t="shared" si="0"/>
        <v>0.82605939078953194</v>
      </c>
      <c r="G20" s="21">
        <v>0.10835975078953197</v>
      </c>
      <c r="H20" s="21">
        <v>0.30767964999999997</v>
      </c>
      <c r="I20" s="21">
        <v>0.41001998999999995</v>
      </c>
      <c r="J20" s="22">
        <f t="shared" si="1"/>
        <v>1.5478721678278398E-2</v>
      </c>
      <c r="K20" s="22">
        <f t="shared" si="2"/>
        <v>5.9429428778651198E-2</v>
      </c>
      <c r="L20" s="23">
        <f t="shared" si="3"/>
        <v>0.1179990107636404</v>
      </c>
      <c r="M20" s="4"/>
      <c r="N20" t="s">
        <v>256</v>
      </c>
      <c r="O20" s="5">
        <v>2.6610060294630418</v>
      </c>
      <c r="P20" s="71">
        <v>0.14879924312539225</v>
      </c>
    </row>
    <row r="21" spans="1:16" x14ac:dyDescent="0.25">
      <c r="A21" s="17"/>
      <c r="B21" s="55">
        <v>15</v>
      </c>
      <c r="C21" s="19" t="s">
        <v>263</v>
      </c>
      <c r="D21" s="20">
        <v>72.868684999999971</v>
      </c>
      <c r="E21" s="21">
        <v>79.493628999999984</v>
      </c>
      <c r="F21" s="21">
        <f t="shared" si="0"/>
        <v>8.8962843992776008</v>
      </c>
      <c r="G21" s="21">
        <v>1.7549119692776003</v>
      </c>
      <c r="H21" s="21">
        <v>3.0422141999999996</v>
      </c>
      <c r="I21" s="21">
        <v>4.0991582300000005</v>
      </c>
      <c r="J21" s="22">
        <f t="shared" si="1"/>
        <v>2.207613353867139E-2</v>
      </c>
      <c r="K21" s="22">
        <f t="shared" si="2"/>
        <v>6.0346045709871933E-2</v>
      </c>
      <c r="L21" s="23">
        <f t="shared" si="3"/>
        <v>0.11191191685660247</v>
      </c>
      <c r="M21" s="4"/>
      <c r="N21" t="s">
        <v>252</v>
      </c>
      <c r="O21" s="5">
        <v>1.5692453007693292</v>
      </c>
      <c r="P21" s="71">
        <v>0.14700838798314467</v>
      </c>
    </row>
    <row r="22" spans="1:16" x14ac:dyDescent="0.25">
      <c r="A22" s="17"/>
      <c r="B22" s="55">
        <v>16</v>
      </c>
      <c r="C22" s="19" t="s">
        <v>264</v>
      </c>
      <c r="D22" s="20">
        <v>7.9487689999999986</v>
      </c>
      <c r="E22" s="21">
        <v>9.7504150000000003</v>
      </c>
      <c r="F22" s="21">
        <f t="shared" si="0"/>
        <v>1.3171907891542725</v>
      </c>
      <c r="G22" s="21">
        <v>0.26470993915427243</v>
      </c>
      <c r="H22" s="21">
        <v>0.43647309000000001</v>
      </c>
      <c r="I22" s="21">
        <v>0.61600776000000002</v>
      </c>
      <c r="J22" s="22">
        <f t="shared" si="1"/>
        <v>2.7148581794136192E-2</v>
      </c>
      <c r="K22" s="22">
        <f t="shared" si="2"/>
        <v>7.1913147199813801E-2</v>
      </c>
      <c r="L22" s="23">
        <f t="shared" si="3"/>
        <v>0.13509074117914699</v>
      </c>
      <c r="M22" s="4"/>
      <c r="N22" t="s">
        <v>273</v>
      </c>
      <c r="O22" s="5">
        <v>0.89200667767449471</v>
      </c>
      <c r="P22" s="71">
        <v>0.14571712917751214</v>
      </c>
    </row>
    <row r="23" spans="1:16" x14ac:dyDescent="0.25">
      <c r="A23" s="17"/>
      <c r="B23" s="55">
        <v>18</v>
      </c>
      <c r="C23" s="19" t="s">
        <v>266</v>
      </c>
      <c r="D23" s="20">
        <v>2.1328689999999999</v>
      </c>
      <c r="E23" s="21">
        <v>3.1869020000000008</v>
      </c>
      <c r="F23" s="21">
        <f t="shared" si="0"/>
        <v>0.60997739888567781</v>
      </c>
      <c r="G23" s="21">
        <v>7.1725598885677755E-2</v>
      </c>
      <c r="H23" s="21">
        <v>0.17485513000000003</v>
      </c>
      <c r="I23" s="21">
        <v>0.36339666999999998</v>
      </c>
      <c r="J23" s="22">
        <f t="shared" si="1"/>
        <v>2.2506371041744532E-2</v>
      </c>
      <c r="K23" s="22">
        <f t="shared" si="2"/>
        <v>7.737317585720481E-2</v>
      </c>
      <c r="L23" s="23">
        <f t="shared" si="3"/>
        <v>0.19140136687155038</v>
      </c>
      <c r="M23" s="4"/>
      <c r="N23" t="s">
        <v>267</v>
      </c>
      <c r="O23" s="5">
        <v>0.72287263763732845</v>
      </c>
      <c r="P23" s="71">
        <v>0.14291799364670546</v>
      </c>
    </row>
    <row r="24" spans="1:16" x14ac:dyDescent="0.25">
      <c r="A24" s="17"/>
      <c r="B24" s="55">
        <v>19</v>
      </c>
      <c r="C24" s="19" t="s">
        <v>267</v>
      </c>
      <c r="D24" s="20">
        <v>6.1951909999999994</v>
      </c>
      <c r="E24" s="21">
        <v>5.0579539999999996</v>
      </c>
      <c r="F24" s="21">
        <f t="shared" si="0"/>
        <v>0.72287263763732845</v>
      </c>
      <c r="G24" s="21">
        <v>0.15434204763732851</v>
      </c>
      <c r="H24" s="21">
        <v>0.25764396000000001</v>
      </c>
      <c r="I24" s="21">
        <v>0.31088663</v>
      </c>
      <c r="J24" s="22">
        <f t="shared" si="1"/>
        <v>3.0514719516493927E-2</v>
      </c>
      <c r="K24" s="22">
        <f t="shared" si="2"/>
        <v>8.1453094994009143E-2</v>
      </c>
      <c r="L24" s="23">
        <f t="shared" si="3"/>
        <v>0.14291799364670546</v>
      </c>
      <c r="M24" s="4"/>
      <c r="N24" t="s">
        <v>259</v>
      </c>
      <c r="O24" s="5">
        <v>0.8154891298158693</v>
      </c>
      <c r="P24" s="71">
        <v>0.14168997296228589</v>
      </c>
    </row>
    <row r="25" spans="1:16" x14ac:dyDescent="0.25">
      <c r="A25" s="17"/>
      <c r="B25" s="55">
        <v>20</v>
      </c>
      <c r="C25" s="19" t="s">
        <v>268</v>
      </c>
      <c r="D25" s="20">
        <v>11.983048999999999</v>
      </c>
      <c r="E25" s="21">
        <v>12.678414</v>
      </c>
      <c r="F25" s="21">
        <f t="shared" si="0"/>
        <v>2.02116648162264</v>
      </c>
      <c r="G25" s="21">
        <v>0.3431820416226401</v>
      </c>
      <c r="H25" s="21">
        <v>0.95612896999999986</v>
      </c>
      <c r="I25" s="21">
        <v>0.72185546999999994</v>
      </c>
      <c r="J25" s="22">
        <f t="shared" si="1"/>
        <v>2.7068215442612939E-2</v>
      </c>
      <c r="K25" s="22">
        <f t="shared" si="2"/>
        <v>0.10248214103299041</v>
      </c>
      <c r="L25" s="23">
        <f t="shared" si="3"/>
        <v>0.15941792732297905</v>
      </c>
      <c r="M25" s="4"/>
      <c r="N25" t="s">
        <v>264</v>
      </c>
      <c r="O25" s="5">
        <v>1.3171907891542725</v>
      </c>
      <c r="P25" s="71">
        <v>0.13509074117914699</v>
      </c>
    </row>
    <row r="26" spans="1:16" x14ac:dyDescent="0.25">
      <c r="A26" s="17"/>
      <c r="B26" s="55">
        <v>21</v>
      </c>
      <c r="C26" s="19" t="s">
        <v>269</v>
      </c>
      <c r="D26" s="20">
        <v>13.050621</v>
      </c>
      <c r="E26" s="21">
        <v>15.624722999999998</v>
      </c>
      <c r="F26" s="21">
        <f t="shared" si="0"/>
        <v>2.5809222823895976</v>
      </c>
      <c r="G26" s="21">
        <v>0.40656688238959759</v>
      </c>
      <c r="H26" s="21">
        <v>1.17780727</v>
      </c>
      <c r="I26" s="21">
        <v>0.99654812999999998</v>
      </c>
      <c r="J26" s="22">
        <f t="shared" si="1"/>
        <v>2.6020741768644325E-2</v>
      </c>
      <c r="K26" s="22">
        <f t="shared" si="2"/>
        <v>0.10140174340304131</v>
      </c>
      <c r="L26" s="23">
        <f t="shared" si="3"/>
        <v>0.16518195441862221</v>
      </c>
      <c r="M26" s="4"/>
      <c r="N26" t="s">
        <v>272</v>
      </c>
      <c r="O26" s="5">
        <v>0.73900015119570028</v>
      </c>
      <c r="P26" s="71">
        <v>0.12744139485280004</v>
      </c>
    </row>
    <row r="27" spans="1:16" x14ac:dyDescent="0.25">
      <c r="A27" s="17"/>
      <c r="B27" s="55">
        <v>22</v>
      </c>
      <c r="C27" s="19" t="s">
        <v>270</v>
      </c>
      <c r="D27" s="20">
        <v>4.4291310000000008</v>
      </c>
      <c r="E27" s="21">
        <v>4.847900000000001</v>
      </c>
      <c r="F27" s="21">
        <f t="shared" si="0"/>
        <v>0.59401941941346936</v>
      </c>
      <c r="G27" s="21">
        <v>6.9498749413469341E-2</v>
      </c>
      <c r="H27" s="21">
        <v>0.24480979000000003</v>
      </c>
      <c r="I27" s="21">
        <v>0.27971088</v>
      </c>
      <c r="J27" s="22">
        <f t="shared" si="1"/>
        <v>1.4335846327991363E-2</v>
      </c>
      <c r="K27" s="22">
        <f t="shared" si="2"/>
        <v>6.483395685007308E-2</v>
      </c>
      <c r="L27" s="23">
        <f t="shared" si="3"/>
        <v>0.12253128559035237</v>
      </c>
      <c r="M27" s="4"/>
      <c r="N27" t="s">
        <v>270</v>
      </c>
      <c r="O27" s="5">
        <v>0.59401941941346936</v>
      </c>
      <c r="P27" s="71">
        <v>0.12253128559035237</v>
      </c>
    </row>
    <row r="28" spans="1:16" x14ac:dyDescent="0.25">
      <c r="A28" s="17"/>
      <c r="B28" s="55">
        <v>23</v>
      </c>
      <c r="C28" s="19" t="s">
        <v>271</v>
      </c>
      <c r="D28" s="20">
        <v>4.5435749999999997</v>
      </c>
      <c r="E28" s="21">
        <v>4.8107639999999998</v>
      </c>
      <c r="F28" s="21">
        <f t="shared" si="0"/>
        <v>0.76110429137864344</v>
      </c>
      <c r="G28" s="21">
        <v>0.18517085137864342</v>
      </c>
      <c r="H28" s="21">
        <v>0.24607764999999998</v>
      </c>
      <c r="I28" s="21">
        <v>0.32985578999999998</v>
      </c>
      <c r="J28" s="22">
        <f t="shared" si="1"/>
        <v>3.8490944760259167E-2</v>
      </c>
      <c r="K28" s="22">
        <f t="shared" si="2"/>
        <v>8.9642414672314708E-2</v>
      </c>
      <c r="L28" s="23">
        <f t="shared" si="3"/>
        <v>0.15820861122654187</v>
      </c>
      <c r="M28" s="4"/>
      <c r="N28" t="s">
        <v>262</v>
      </c>
      <c r="O28" s="5">
        <v>0.82605939078953194</v>
      </c>
      <c r="P28" s="71">
        <v>0.1179990107636404</v>
      </c>
    </row>
    <row r="29" spans="1:16" x14ac:dyDescent="0.25">
      <c r="A29" s="17"/>
      <c r="B29" s="55">
        <v>24</v>
      </c>
      <c r="C29" s="19" t="s">
        <v>272</v>
      </c>
      <c r="D29" s="20">
        <v>6.1129300000000013</v>
      </c>
      <c r="E29" s="21">
        <v>5.7987450000000029</v>
      </c>
      <c r="F29" s="21">
        <f t="shared" si="0"/>
        <v>0.73900015119570028</v>
      </c>
      <c r="G29" s="21">
        <v>9.8634281195700169E-2</v>
      </c>
      <c r="H29" s="21">
        <v>0.27104860000000003</v>
      </c>
      <c r="I29" s="21">
        <v>0.36931727000000003</v>
      </c>
      <c r="J29" s="22">
        <f t="shared" si="1"/>
        <v>1.7009591074568741E-2</v>
      </c>
      <c r="K29" s="22">
        <f t="shared" si="2"/>
        <v>6.3752222454289686E-2</v>
      </c>
      <c r="L29" s="23">
        <f t="shared" si="3"/>
        <v>0.12744139485280004</v>
      </c>
      <c r="M29" s="4"/>
      <c r="N29" t="s">
        <v>263</v>
      </c>
      <c r="O29" s="5">
        <v>8.8962843992776008</v>
      </c>
      <c r="P29" s="71">
        <v>0.11191191685660247</v>
      </c>
    </row>
    <row r="30" spans="1:16" ht="15.75" thickBot="1" x14ac:dyDescent="0.3">
      <c r="A30" s="24"/>
      <c r="B30" s="56">
        <v>25</v>
      </c>
      <c r="C30" s="26" t="s">
        <v>273</v>
      </c>
      <c r="D30" s="27">
        <v>5.2114530000000006</v>
      </c>
      <c r="E30" s="28">
        <v>6.1214950000000004</v>
      </c>
      <c r="F30" s="28">
        <f t="shared" si="0"/>
        <v>0.89200667767449471</v>
      </c>
      <c r="G30" s="28">
        <v>0.1165552976744948</v>
      </c>
      <c r="H30" s="28">
        <v>0.30930416999999999</v>
      </c>
      <c r="I30" s="28">
        <v>0.46614720999999992</v>
      </c>
      <c r="J30" s="29">
        <f t="shared" si="1"/>
        <v>1.9040332087912313E-2</v>
      </c>
      <c r="K30" s="29">
        <f t="shared" si="2"/>
        <v>6.9567886222972455E-2</v>
      </c>
      <c r="L30" s="30">
        <f t="shared" si="3"/>
        <v>0.14571712917751214</v>
      </c>
      <c r="M30" s="4"/>
      <c r="N30" t="s">
        <v>251</v>
      </c>
      <c r="O30" s="5">
        <v>2.7925919448344771</v>
      </c>
      <c r="P30" s="71">
        <v>0.1061128385138687</v>
      </c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topLeftCell="A11"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98</v>
      </c>
      <c r="B1" s="49" t="s">
        <v>1555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1558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338.84630899999991</v>
      </c>
      <c r="E6" s="14">
        <v>340.00727799999987</v>
      </c>
      <c r="F6" s="14">
        <v>49.052819699597315</v>
      </c>
      <c r="G6" s="14">
        <v>8.9266485495973029</v>
      </c>
      <c r="H6" s="14">
        <v>19.854734890000003</v>
      </c>
      <c r="I6" s="14">
        <v>20.271436260000002</v>
      </c>
      <c r="J6" s="15">
        <v>2.625428667911428E-2</v>
      </c>
      <c r="K6" s="15">
        <v>8.4649315770226885E-2</v>
      </c>
      <c r="L6" s="16">
        <v>0.14426991089172311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336.03376400000002</v>
      </c>
      <c r="E7" s="38">
        <f ca="1">SUM(E8:OFFSET(E6,MATCH("PROYECTOS",$A$8:$A$50,0),0))</f>
        <v>336.03376399999991</v>
      </c>
      <c r="F7" s="38">
        <f ca="1">SUM(F8:OFFSET(F6,MATCH("PROYECTOS",$A$8:$A$50,0),0))</f>
        <v>48.812554639597302</v>
      </c>
      <c r="G7" s="38">
        <f ca="1">SUM(G8:OFFSET(G6,MATCH("PROYECTOS",$A$8:$A$50,0),0))</f>
        <v>8.9266485495973029</v>
      </c>
      <c r="H7" s="38">
        <f ca="1">SUM(H8:OFFSET(H6,MATCH("PROYECTOS",$A$8:$A$50,0),0))</f>
        <v>19.80291742</v>
      </c>
      <c r="I7" s="38">
        <f ca="1">SUM(I8:OFFSET(I6,MATCH("PROYECTOS",$A$8:$A$50,0),0))</f>
        <v>20.082988670000002</v>
      </c>
      <c r="J7" s="39">
        <f ca="1">IFERROR(G7/E7,0)</f>
        <v>2.6564736957793638E-2</v>
      </c>
      <c r="K7" s="39">
        <f ca="1">IFERROR(SUM(G7,H7)/E7,0)</f>
        <v>8.549606928664856E-2</v>
      </c>
      <c r="L7" s="40">
        <f ca="1">IFERROR(SUM(G7,H7,I7)/E7,0)</f>
        <v>0.14526086324943621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25.791495000000008</v>
      </c>
      <c r="E8" s="21">
        <v>25.791495000000001</v>
      </c>
      <c r="F8" s="21">
        <f t="shared" ref="F8:F10" si="0">SUM(G8,H8,I8)</f>
        <v>4.4770283343888275</v>
      </c>
      <c r="G8" s="21">
        <v>1.037179894388828</v>
      </c>
      <c r="H8" s="21">
        <v>1.5657817499999995</v>
      </c>
      <c r="I8" s="21">
        <v>1.87406669</v>
      </c>
      <c r="J8" s="22">
        <f t="shared" ref="J8:J11" si="1">IFERROR(G8/E8,0)</f>
        <v>4.0214027701334407E-2</v>
      </c>
      <c r="K8" s="22">
        <f t="shared" ref="K8:K11" si="2">IFERROR(SUM(G8,H8)/E8,0)</f>
        <v>0.10092325568521046</v>
      </c>
      <c r="L8" s="23">
        <f t="shared" ref="L8:L11" si="3">IFERROR(SUM(G8,H8,I8)/E8,0)</f>
        <v>0.1735854526613842</v>
      </c>
      <c r="M8" s="4"/>
    </row>
    <row r="9" spans="1:13" ht="63.75" x14ac:dyDescent="0.25">
      <c r="A9" s="17"/>
      <c r="B9" s="19">
        <v>3000314</v>
      </c>
      <c r="C9" s="19" t="s">
        <v>1560</v>
      </c>
      <c r="D9" s="20">
        <v>85.195771999999991</v>
      </c>
      <c r="E9" s="21">
        <v>85.195772000000005</v>
      </c>
      <c r="F9" s="21">
        <f t="shared" si="0"/>
        <v>14.38051144254996</v>
      </c>
      <c r="G9" s="21">
        <v>2.9761363925499609</v>
      </c>
      <c r="H9" s="21">
        <v>7.630585009999999</v>
      </c>
      <c r="I9" s="21">
        <v>3.7737900399999997</v>
      </c>
      <c r="J9" s="22">
        <f t="shared" si="1"/>
        <v>3.4932911841563698E-2</v>
      </c>
      <c r="K9" s="22">
        <f t="shared" si="2"/>
        <v>0.12449821339197395</v>
      </c>
      <c r="L9" s="23">
        <f t="shared" si="3"/>
        <v>0.16879372185922512</v>
      </c>
      <c r="M9" s="4"/>
    </row>
    <row r="10" spans="1:13" ht="63.75" x14ac:dyDescent="0.25">
      <c r="A10" s="17"/>
      <c r="B10" s="19">
        <v>3000584</v>
      </c>
      <c r="C10" s="19" t="s">
        <v>1561</v>
      </c>
      <c r="D10" s="20">
        <v>225.04649700000004</v>
      </c>
      <c r="E10" s="21">
        <v>225.0464969999999</v>
      </c>
      <c r="F10" s="21">
        <f t="shared" si="0"/>
        <v>29.955014862658516</v>
      </c>
      <c r="G10" s="21">
        <v>4.9133322626585141</v>
      </c>
      <c r="H10" s="21">
        <v>10.606550660000002</v>
      </c>
      <c r="I10" s="21">
        <v>14.435131940000002</v>
      </c>
      <c r="J10" s="22">
        <f t="shared" si="1"/>
        <v>2.1832520515342731E-2</v>
      </c>
      <c r="K10" s="22">
        <f t="shared" si="2"/>
        <v>6.8963005998971497E-2</v>
      </c>
      <c r="L10" s="23">
        <f t="shared" si="3"/>
        <v>0.13310589261319863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2.8125449999998864</v>
      </c>
      <c r="E11" s="45">
        <f t="shared" ref="E11:I11" ca="1" si="4">OFFSET(E11,-MATCH("PROYECTOS",$A$8:$A$50,0)-1,0)-(OFFSET(E11,-MATCH("PROYECTOS",$A$8:$A$50,0),0))</f>
        <v>3.973513999999966</v>
      </c>
      <c r="F11" s="45">
        <f t="shared" ca="1" si="4"/>
        <v>0.24026506000001291</v>
      </c>
      <c r="G11" s="45">
        <f t="shared" ca="1" si="4"/>
        <v>0</v>
      </c>
      <c r="H11" s="45">
        <f t="shared" ca="1" si="4"/>
        <v>5.1817470000003141E-2</v>
      </c>
      <c r="I11" s="45">
        <f t="shared" ca="1" si="4"/>
        <v>0.18844758999999911</v>
      </c>
      <c r="J11" s="46">
        <f t="shared" ca="1" si="1"/>
        <v>0</v>
      </c>
      <c r="K11" s="46">
        <f t="shared" ca="1" si="2"/>
        <v>1.304071660500091E-2</v>
      </c>
      <c r="L11" s="47">
        <f t="shared" ca="1" si="3"/>
        <v>6.0466644889134481E-2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1570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90"/>
      <c r="B16" s="91"/>
      <c r="C16" s="91"/>
      <c r="D16" s="93"/>
    </row>
    <row r="17" spans="1:4" x14ac:dyDescent="0.25">
      <c r="A17" s="17"/>
      <c r="B17" s="19">
        <v>3000001</v>
      </c>
      <c r="C17" s="19" t="s">
        <v>275</v>
      </c>
      <c r="D17" s="23">
        <v>0.1735854526613842</v>
      </c>
    </row>
    <row r="18" spans="1:4" ht="63.75" x14ac:dyDescent="0.25">
      <c r="A18" s="17"/>
      <c r="B18" s="19">
        <v>3000314</v>
      </c>
      <c r="C18" s="19" t="s">
        <v>1560</v>
      </c>
      <c r="D18" s="23">
        <v>0.16879372185922512</v>
      </c>
    </row>
    <row r="19" spans="1:4" ht="64.5" thickBot="1" x14ac:dyDescent="0.3">
      <c r="A19" s="24"/>
      <c r="B19" s="26">
        <v>3000584</v>
      </c>
      <c r="C19" s="26" t="s">
        <v>1561</v>
      </c>
      <c r="D19" s="30">
        <v>0.13310589261319863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topLeftCell="A14" workbookViewId="0">
      <selection activeCell="A3" sqref="A3:P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98</v>
      </c>
      <c r="B1" s="49" t="s">
        <v>1555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1559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338.84630899999991</v>
      </c>
      <c r="I6" s="14">
        <v>340.00727799999987</v>
      </c>
      <c r="J6" s="14">
        <v>49.052819699597315</v>
      </c>
      <c r="K6" s="14">
        <v>8.9266485495973029</v>
      </c>
      <c r="L6" s="14">
        <v>19.854734890000003</v>
      </c>
      <c r="M6" s="14">
        <v>20.271436260000002</v>
      </c>
      <c r="N6" s="15">
        <v>2.625428667911428E-2</v>
      </c>
      <c r="O6" s="15">
        <v>8.4649315770226885E-2</v>
      </c>
      <c r="P6" s="16">
        <v>0.14426991089172311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SUM(H8:OFFSET(H6,MATCH("PROYECTOS",$A$8:$A$18,0),0))</f>
        <v>336.03376400000002</v>
      </c>
      <c r="I7" s="37">
        <f ca="1">SUM(I8:OFFSET(I6,MATCH("PROYECTOS",$A$8:$A$18,0),0))</f>
        <v>336.03376400000002</v>
      </c>
      <c r="J7" s="37">
        <f ca="1">SUM(J8:OFFSET(J6,MATCH("PROYECTOS",$A$8:$A$18,0),0))</f>
        <v>48.812554639597309</v>
      </c>
      <c r="K7" s="38">
        <f>SUM(K8:K17)</f>
        <v>8.9266485495973029</v>
      </c>
      <c r="L7" s="38">
        <f t="shared" ref="L7:M7" si="0">SUM(L8:L17)</f>
        <v>19.802917420000004</v>
      </c>
      <c r="M7" s="38">
        <f t="shared" si="0"/>
        <v>20.082988670000002</v>
      </c>
      <c r="N7" s="39">
        <f ca="1">IFERROR(K7/I7,0)</f>
        <v>2.6564736957793628E-2</v>
      </c>
      <c r="O7" s="39">
        <f ca="1">IFERROR(SUM(K7,L7)/I7,0)</f>
        <v>8.5496069286648546E-2</v>
      </c>
      <c r="P7" s="40">
        <f ca="1">IFERROR(SUM(K7,L7,M7)/I7,0)</f>
        <v>0.14526086324943616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23.178771999999999</v>
      </c>
      <c r="I8" s="21">
        <v>23.278772</v>
      </c>
      <c r="J8" s="21">
        <f t="shared" ref="J8:J17" si="1">SUM(K8,L8,M8)</f>
        <v>4.3938702143321287</v>
      </c>
      <c r="K8" s="21">
        <v>1.032799894332129</v>
      </c>
      <c r="L8" s="21">
        <v>1.5594025499999999</v>
      </c>
      <c r="M8" s="21">
        <v>1.8016677700000001</v>
      </c>
      <c r="N8" s="22">
        <f t="shared" ref="N8:N18" si="2">IFERROR(K8/I8,0)</f>
        <v>4.4366596929259372E-2</v>
      </c>
      <c r="O8" s="22">
        <f t="shared" ref="O8:O18" si="3">IFERROR(SUM(K8,L8)/I8,0)</f>
        <v>0.11135477611671822</v>
      </c>
      <c r="P8" s="23">
        <f t="shared" ref="P8:P18" si="4">IFERROR(SUM(K8,L8,M8)/I8,0)</f>
        <v>0.18875008588649472</v>
      </c>
      <c r="Q8" s="70">
        <v>0</v>
      </c>
      <c r="R8" s="21">
        <v>0</v>
      </c>
      <c r="S8" s="23">
        <f>IFERROR(R8/Q8,0)</f>
        <v>0</v>
      </c>
    </row>
    <row r="9" spans="1:19" ht="63.75" x14ac:dyDescent="0.25">
      <c r="A9" s="17"/>
      <c r="B9" s="19">
        <v>5002894</v>
      </c>
      <c r="C9" s="19" t="s">
        <v>1562</v>
      </c>
      <c r="D9" s="68">
        <v>3000314</v>
      </c>
      <c r="E9" s="19" t="s">
        <v>1560</v>
      </c>
      <c r="F9" s="69">
        <v>56</v>
      </c>
      <c r="G9" s="19" t="s">
        <v>419</v>
      </c>
      <c r="H9" s="20">
        <v>3.8009610000000005</v>
      </c>
      <c r="I9" s="21">
        <v>3.8009610000000005</v>
      </c>
      <c r="J9" s="21">
        <f t="shared" si="1"/>
        <v>4.7249999999999993E-2</v>
      </c>
      <c r="K9" s="21">
        <v>0</v>
      </c>
      <c r="L9" s="21">
        <v>0</v>
      </c>
      <c r="M9" s="21">
        <v>4.7249999999999993E-2</v>
      </c>
      <c r="N9" s="22">
        <f t="shared" si="2"/>
        <v>0</v>
      </c>
      <c r="O9" s="22">
        <f t="shared" si="3"/>
        <v>0</v>
      </c>
      <c r="P9" s="23">
        <f t="shared" si="4"/>
        <v>1.2431066774955066E-2</v>
      </c>
      <c r="Q9" s="70">
        <v>0</v>
      </c>
      <c r="R9" s="21">
        <v>0</v>
      </c>
      <c r="S9" s="23">
        <f t="shared" ref="S9:S17" si="5">IFERROR(R9/Q9,0)</f>
        <v>0</v>
      </c>
    </row>
    <row r="10" spans="1:19" ht="63.75" x14ac:dyDescent="0.25">
      <c r="A10" s="17"/>
      <c r="B10" s="19">
        <v>5002955</v>
      </c>
      <c r="C10" s="19" t="s">
        <v>1563</v>
      </c>
      <c r="D10" s="68">
        <v>3000314</v>
      </c>
      <c r="E10" s="19" t="s">
        <v>1560</v>
      </c>
      <c r="F10" s="69">
        <v>56</v>
      </c>
      <c r="G10" s="19" t="s">
        <v>419</v>
      </c>
      <c r="H10" s="20">
        <v>34.421985000000006</v>
      </c>
      <c r="I10" s="21">
        <v>60.505607000000012</v>
      </c>
      <c r="J10" s="21">
        <f t="shared" si="1"/>
        <v>10.745443802308174</v>
      </c>
      <c r="K10" s="21">
        <v>0.35372320230817422</v>
      </c>
      <c r="L10" s="21">
        <v>6.73920078</v>
      </c>
      <c r="M10" s="21">
        <v>3.6525198200000002</v>
      </c>
      <c r="N10" s="22">
        <f t="shared" si="2"/>
        <v>5.8461226958383241E-3</v>
      </c>
      <c r="O10" s="22">
        <f t="shared" si="3"/>
        <v>0.11722754855278408</v>
      </c>
      <c r="P10" s="23">
        <f t="shared" si="4"/>
        <v>0.17759418234260788</v>
      </c>
      <c r="Q10" s="70">
        <v>0</v>
      </c>
      <c r="R10" s="21">
        <v>0</v>
      </c>
      <c r="S10" s="23">
        <f t="shared" si="5"/>
        <v>0</v>
      </c>
    </row>
    <row r="11" spans="1:19" ht="25.5" x14ac:dyDescent="0.25">
      <c r="A11" s="17"/>
      <c r="B11" s="19">
        <v>5003032</v>
      </c>
      <c r="C11" s="19" t="s">
        <v>513</v>
      </c>
      <c r="D11" s="68">
        <v>3000001</v>
      </c>
      <c r="E11" s="19" t="s">
        <v>275</v>
      </c>
      <c r="F11" s="69">
        <v>60</v>
      </c>
      <c r="G11" s="19" t="s">
        <v>309</v>
      </c>
      <c r="H11" s="20">
        <v>2.6127230000000008</v>
      </c>
      <c r="I11" s="21">
        <v>2.5127229999999998</v>
      </c>
      <c r="J11" s="21">
        <f t="shared" si="1"/>
        <v>8.3158120056698925E-2</v>
      </c>
      <c r="K11" s="21">
        <v>4.3800000566989183E-3</v>
      </c>
      <c r="L11" s="21">
        <v>6.3791999999999998E-3</v>
      </c>
      <c r="M11" s="21">
        <v>7.2398920000000005E-2</v>
      </c>
      <c r="N11" s="22">
        <f t="shared" si="2"/>
        <v>1.7431288911268447E-3</v>
      </c>
      <c r="O11" s="22">
        <f t="shared" si="3"/>
        <v>4.2818886350381316E-3</v>
      </c>
      <c r="P11" s="23">
        <f t="shared" si="4"/>
        <v>3.309482185529361E-2</v>
      </c>
      <c r="Q11" s="70">
        <v>0</v>
      </c>
      <c r="R11" s="21">
        <v>0</v>
      </c>
      <c r="S11" s="23">
        <f t="shared" si="5"/>
        <v>0</v>
      </c>
    </row>
    <row r="12" spans="1:19" ht="63.75" x14ac:dyDescent="0.25">
      <c r="A12" s="17"/>
      <c r="B12" s="19">
        <v>5004343</v>
      </c>
      <c r="C12" s="19" t="s">
        <v>1564</v>
      </c>
      <c r="D12" s="68">
        <v>3000314</v>
      </c>
      <c r="E12" s="19" t="s">
        <v>1560</v>
      </c>
      <c r="F12" s="69">
        <v>194</v>
      </c>
      <c r="G12" s="19" t="s">
        <v>1178</v>
      </c>
      <c r="H12" s="20">
        <v>6.7293950000000002</v>
      </c>
      <c r="I12" s="21">
        <v>6.7293950000000011</v>
      </c>
      <c r="J12" s="21">
        <f t="shared" si="1"/>
        <v>0.89595799999999992</v>
      </c>
      <c r="K12" s="21">
        <v>0</v>
      </c>
      <c r="L12" s="21">
        <v>0.86407199999999995</v>
      </c>
      <c r="M12" s="21">
        <v>3.1885999999999998E-2</v>
      </c>
      <c r="N12" s="22">
        <f t="shared" si="2"/>
        <v>0</v>
      </c>
      <c r="O12" s="22">
        <f t="shared" si="3"/>
        <v>0.12840262757647602</v>
      </c>
      <c r="P12" s="23">
        <f t="shared" si="4"/>
        <v>0.13314094357665135</v>
      </c>
      <c r="Q12" s="70">
        <v>0</v>
      </c>
      <c r="R12" s="21">
        <v>0</v>
      </c>
      <c r="S12" s="23">
        <f t="shared" si="5"/>
        <v>0</v>
      </c>
    </row>
    <row r="13" spans="1:19" ht="63.75" x14ac:dyDescent="0.25">
      <c r="A13" s="17"/>
      <c r="B13" s="19">
        <v>5004343</v>
      </c>
      <c r="C13" s="19" t="s">
        <v>1564</v>
      </c>
      <c r="D13" s="68">
        <v>3000584</v>
      </c>
      <c r="E13" s="19" t="s">
        <v>1561</v>
      </c>
      <c r="F13" s="69">
        <v>194</v>
      </c>
      <c r="G13" s="19" t="s">
        <v>1178</v>
      </c>
      <c r="H13" s="20">
        <v>4.866244</v>
      </c>
      <c r="I13" s="21">
        <v>2.6205429999999996</v>
      </c>
      <c r="J13" s="21">
        <f t="shared" si="1"/>
        <v>3.734889999999999E-2</v>
      </c>
      <c r="K13" s="21">
        <v>0</v>
      </c>
      <c r="L13" s="21">
        <v>2.1788999999999996E-2</v>
      </c>
      <c r="M13" s="21">
        <v>1.5559899999999998E-2</v>
      </c>
      <c r="N13" s="22">
        <f t="shared" si="2"/>
        <v>0</v>
      </c>
      <c r="O13" s="22">
        <f t="shared" si="3"/>
        <v>8.3146889785819193E-3</v>
      </c>
      <c r="P13" s="23">
        <f t="shared" si="4"/>
        <v>1.4252351516460518E-2</v>
      </c>
      <c r="Q13" s="70">
        <v>0</v>
      </c>
      <c r="R13" s="21">
        <v>0</v>
      </c>
      <c r="S13" s="23">
        <f t="shared" si="5"/>
        <v>0</v>
      </c>
    </row>
    <row r="14" spans="1:19" ht="63.75" x14ac:dyDescent="0.25">
      <c r="A14" s="17"/>
      <c r="B14" s="19">
        <v>5004344</v>
      </c>
      <c r="C14" s="19" t="s">
        <v>1565</v>
      </c>
      <c r="D14" s="68">
        <v>3000314</v>
      </c>
      <c r="E14" s="19" t="s">
        <v>1560</v>
      </c>
      <c r="F14" s="69">
        <v>88</v>
      </c>
      <c r="G14" s="19" t="s">
        <v>755</v>
      </c>
      <c r="H14" s="20">
        <v>40.243431000000001</v>
      </c>
      <c r="I14" s="21">
        <v>14.159809000000001</v>
      </c>
      <c r="J14" s="21">
        <f t="shared" si="1"/>
        <v>2.6918596402417867</v>
      </c>
      <c r="K14" s="21">
        <v>2.6224131902417867</v>
      </c>
      <c r="L14" s="21">
        <v>2.7312230000000007E-2</v>
      </c>
      <c r="M14" s="21">
        <v>4.213422E-2</v>
      </c>
      <c r="N14" s="22">
        <f t="shared" si="2"/>
        <v>0.18520116975036785</v>
      </c>
      <c r="O14" s="22">
        <f t="shared" si="3"/>
        <v>0.18713002557038633</v>
      </c>
      <c r="P14" s="23">
        <f t="shared" si="4"/>
        <v>0.19010564621611678</v>
      </c>
      <c r="Q14" s="70">
        <v>0</v>
      </c>
      <c r="R14" s="21">
        <v>0</v>
      </c>
      <c r="S14" s="23">
        <f t="shared" si="5"/>
        <v>0</v>
      </c>
    </row>
    <row r="15" spans="1:19" ht="63.75" x14ac:dyDescent="0.25">
      <c r="A15" s="17"/>
      <c r="B15" s="19">
        <v>5004344</v>
      </c>
      <c r="C15" s="19" t="s">
        <v>1565</v>
      </c>
      <c r="D15" s="68">
        <v>3000584</v>
      </c>
      <c r="E15" s="19" t="s">
        <v>1561</v>
      </c>
      <c r="F15" s="69">
        <v>88</v>
      </c>
      <c r="G15" s="19" t="s">
        <v>755</v>
      </c>
      <c r="H15" s="20">
        <v>11.839290000000002</v>
      </c>
      <c r="I15" s="21">
        <v>9.793507</v>
      </c>
      <c r="J15" s="21">
        <f t="shared" si="1"/>
        <v>0.55649630000000005</v>
      </c>
      <c r="K15" s="21">
        <v>0</v>
      </c>
      <c r="L15" s="21">
        <v>0</v>
      </c>
      <c r="M15" s="21">
        <v>0.55649630000000005</v>
      </c>
      <c r="N15" s="22">
        <f t="shared" si="2"/>
        <v>0</v>
      </c>
      <c r="O15" s="22">
        <f t="shared" si="3"/>
        <v>0</v>
      </c>
      <c r="P15" s="23">
        <f t="shared" si="4"/>
        <v>5.6822984861296374E-2</v>
      </c>
      <c r="Q15" s="70">
        <v>0</v>
      </c>
      <c r="R15" s="21">
        <v>0</v>
      </c>
      <c r="S15" s="23">
        <f t="shared" si="5"/>
        <v>0</v>
      </c>
    </row>
    <row r="16" spans="1:19" ht="63.75" x14ac:dyDescent="0.25">
      <c r="A16" s="17"/>
      <c r="B16" s="19">
        <v>5004345</v>
      </c>
      <c r="C16" s="19" t="s">
        <v>1566</v>
      </c>
      <c r="D16" s="68">
        <v>3000584</v>
      </c>
      <c r="E16" s="19" t="s">
        <v>1561</v>
      </c>
      <c r="F16" s="69">
        <v>79</v>
      </c>
      <c r="G16" s="19" t="s">
        <v>1568</v>
      </c>
      <c r="H16" s="20">
        <v>176.02746200000004</v>
      </c>
      <c r="I16" s="21">
        <v>183.643022</v>
      </c>
      <c r="J16" s="21">
        <f t="shared" si="1"/>
        <v>29.280314042370328</v>
      </c>
      <c r="K16" s="21">
        <v>4.8946422623703256</v>
      </c>
      <c r="L16" s="21">
        <v>10.555994640000002</v>
      </c>
      <c r="M16" s="21">
        <v>13.829677140000001</v>
      </c>
      <c r="N16" s="22">
        <f t="shared" si="2"/>
        <v>2.6653026121353663E-2</v>
      </c>
      <c r="O16" s="22">
        <f t="shared" si="3"/>
        <v>8.4134081078072909E-2</v>
      </c>
      <c r="P16" s="23">
        <f t="shared" si="4"/>
        <v>0.1594414735909232</v>
      </c>
      <c r="Q16" s="70">
        <v>0</v>
      </c>
      <c r="R16" s="21">
        <v>0</v>
      </c>
      <c r="S16" s="23">
        <f t="shared" si="5"/>
        <v>0</v>
      </c>
    </row>
    <row r="17" spans="1:19" ht="63.75" x14ac:dyDescent="0.25">
      <c r="A17" s="17"/>
      <c r="B17" s="19">
        <v>5004501</v>
      </c>
      <c r="C17" s="19" t="s">
        <v>1567</v>
      </c>
      <c r="D17" s="68">
        <v>3000584</v>
      </c>
      <c r="E17" s="19" t="s">
        <v>1561</v>
      </c>
      <c r="F17" s="69">
        <v>182</v>
      </c>
      <c r="G17" s="19" t="s">
        <v>578</v>
      </c>
      <c r="H17" s="20">
        <v>32.313501000000002</v>
      </c>
      <c r="I17" s="21">
        <v>28.989425000000004</v>
      </c>
      <c r="J17" s="21">
        <f t="shared" si="1"/>
        <v>8.0855620288188462E-2</v>
      </c>
      <c r="K17" s="21">
        <v>1.8690000288188457E-2</v>
      </c>
      <c r="L17" s="21">
        <v>2.8767020000000004E-2</v>
      </c>
      <c r="M17" s="21">
        <v>3.3398600000000007E-2</v>
      </c>
      <c r="N17" s="22">
        <f t="shared" si="2"/>
        <v>6.4471786826363249E-4</v>
      </c>
      <c r="O17" s="22">
        <f t="shared" si="3"/>
        <v>1.6370459327216202E-3</v>
      </c>
      <c r="P17" s="23">
        <f t="shared" si="4"/>
        <v>2.7891419125487468E-3</v>
      </c>
      <c r="Q17" s="70">
        <v>0</v>
      </c>
      <c r="R17" s="21">
        <v>0</v>
      </c>
      <c r="S17" s="23">
        <f t="shared" si="5"/>
        <v>0</v>
      </c>
    </row>
    <row r="18" spans="1:19" ht="15.75" thickBot="1" x14ac:dyDescent="0.3">
      <c r="A18" s="41" t="s">
        <v>293</v>
      </c>
      <c r="B18" s="43"/>
      <c r="C18" s="43"/>
      <c r="D18" s="65"/>
      <c r="E18" s="43"/>
      <c r="F18" s="66"/>
      <c r="G18" s="43"/>
      <c r="H18" s="44">
        <f ca="1">OFFSET(H18,-MATCH("PROYECTOS",$A$8:$A$18,0)-1,0)-(OFFSET(H18,-MATCH("PROYECTOS",$A$8:$A$18,0),0))</f>
        <v>2.8125449999998864</v>
      </c>
      <c r="I18" s="44">
        <f t="shared" ref="I18:J18" ca="1" si="6">OFFSET(I18,-MATCH("PROYECTOS",$A$8:$A$18,0)-1,0)-(OFFSET(I18,-MATCH("PROYECTOS",$A$8:$A$18,0),0))</f>
        <v>3.9735139999998523</v>
      </c>
      <c r="J18" s="44">
        <f t="shared" ca="1" si="6"/>
        <v>0.2402650600000058</v>
      </c>
      <c r="K18" s="45">
        <f>K6-K7</f>
        <v>0</v>
      </c>
      <c r="L18" s="45">
        <f t="shared" ref="L18:M18" si="7">L6-L7</f>
        <v>5.1817469999999588E-2</v>
      </c>
      <c r="M18" s="45">
        <f t="shared" si="7"/>
        <v>0.18844758999999911</v>
      </c>
      <c r="N18" s="46">
        <f t="shared" ca="1" si="2"/>
        <v>0</v>
      </c>
      <c r="O18" s="46">
        <f t="shared" ca="1" si="3"/>
        <v>1.3040716605000389E-2</v>
      </c>
      <c r="P18" s="47">
        <f t="shared" ca="1" si="4"/>
        <v>6.0466644889135314E-2</v>
      </c>
      <c r="Q18" s="67"/>
      <c r="R18" s="45"/>
      <c r="S18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99</v>
      </c>
      <c r="B1" s="50" t="s">
        <v>63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1571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43.982809999999994</v>
      </c>
      <c r="E6" s="14">
        <v>45.478383000000001</v>
      </c>
      <c r="F6" s="14">
        <v>18.327349929946653</v>
      </c>
      <c r="G6" s="14">
        <v>6.3107107199466554</v>
      </c>
      <c r="H6" s="14">
        <v>6.0913917299999998</v>
      </c>
      <c r="I6" s="14">
        <v>5.9252474800000003</v>
      </c>
      <c r="J6" s="15">
        <v>0.138762864984594</v>
      </c>
      <c r="K6" s="15">
        <v>0.27270324122884171</v>
      </c>
      <c r="L6" s="16">
        <v>0.40299035983637888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43.982810000000008</v>
      </c>
      <c r="E7" s="38">
        <f ca="1">SUM(E8:OFFSET(E6,MATCH("GOBIERNOS REGIONALES",$A$8:$A$50,0),0))</f>
        <v>45.478383000000001</v>
      </c>
      <c r="F7" s="38">
        <f ca="1">SUM(F8:OFFSET(F6,MATCH("GOBIERNOS REGIONALES",$A$8:$A$50,0),0))</f>
        <v>18.327349929946656</v>
      </c>
      <c r="G7" s="38">
        <f ca="1">SUM(G8:OFFSET(G6,MATCH("GOBIERNOS REGIONALES",$A$8:$A$50,0),0))</f>
        <v>6.3107107199466554</v>
      </c>
      <c r="H7" s="38">
        <f ca="1">SUM(H8:OFFSET(H6,MATCH("GOBIERNOS REGIONALES",$A$8:$A$50,0),0))</f>
        <v>6.0913917300000007</v>
      </c>
      <c r="I7" s="38">
        <f ca="1">SUM(I8:OFFSET(I6,MATCH("GOBIERNOS REGIONALES",$A$8:$A$50,0),0))</f>
        <v>5.9252474800000003</v>
      </c>
      <c r="J7" s="39">
        <f ca="1">IFERROR(G7/E7,0)</f>
        <v>0.138762864984594</v>
      </c>
      <c r="K7" s="39">
        <f ca="1">IFERROR(SUM(G7,H7)/E7,0)</f>
        <v>0.27270324122884176</v>
      </c>
      <c r="L7" s="40">
        <f ca="1">IFERROR(SUM(G7,H7,I7)/E7,0)</f>
        <v>0.40299035983637888</v>
      </c>
      <c r="M7" s="4"/>
    </row>
    <row r="8" spans="1:13" x14ac:dyDescent="0.25">
      <c r="A8" s="17"/>
      <c r="B8" s="18">
        <v>4</v>
      </c>
      <c r="C8" s="19" t="s">
        <v>103</v>
      </c>
      <c r="D8" s="20">
        <v>43.982810000000008</v>
      </c>
      <c r="E8" s="21">
        <v>45.478383000000001</v>
      </c>
      <c r="F8" s="21">
        <f t="shared" ref="F8:F10" si="0">SUM(G8,H8,I8)</f>
        <v>18.327349929946656</v>
      </c>
      <c r="G8" s="21">
        <v>6.3107107199466554</v>
      </c>
      <c r="H8" s="21">
        <v>6.0913917300000007</v>
      </c>
      <c r="I8" s="21">
        <v>5.9252474800000003</v>
      </c>
      <c r="J8" s="22">
        <f t="shared" ref="J8:J10" si="1">IFERROR(G8/E8,0)</f>
        <v>0.138762864984594</v>
      </c>
      <c r="K8" s="22">
        <f t="shared" ref="K8:K10" si="2">IFERROR(SUM(G8,H8)/E8,0)</f>
        <v>0.27270324122884176</v>
      </c>
      <c r="L8" s="23">
        <f t="shared" ref="L8:L10" si="3">IFERROR(SUM(G8,H8,I8)/E8,0)</f>
        <v>0.40299035983637888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99</v>
      </c>
      <c r="B1" s="51" t="s">
        <v>63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1572</v>
      </c>
      <c r="N2" s="72" t="s">
        <v>1578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43.982809999999994</v>
      </c>
      <c r="E6" s="14">
        <f ca="1">SUM(E7:OFFSET(E7,50,0))</f>
        <v>45.478383000000001</v>
      </c>
      <c r="F6" s="14">
        <f ca="1">SUM(F7:OFFSET(F7,50,0))</f>
        <v>18.327349929946653</v>
      </c>
      <c r="G6" s="14">
        <f ca="1">SUM(G7:OFFSET(G7,50,0))</f>
        <v>6.3107107199466554</v>
      </c>
      <c r="H6" s="14">
        <f ca="1">SUM(H7:OFFSET(H7,50,0))</f>
        <v>6.0913917299999998</v>
      </c>
      <c r="I6" s="14">
        <f ca="1">SUM(I7:OFFSET(I7,50,0))</f>
        <v>5.9252474800000003</v>
      </c>
      <c r="J6" s="15">
        <f ca="1">IFERROR(G6/E6,0)</f>
        <v>0.138762864984594</v>
      </c>
      <c r="K6" s="15">
        <f ca="1">IFERROR(SUM(G6,H6)/E6,0)</f>
        <v>0.27270324122884171</v>
      </c>
      <c r="L6" s="16">
        <f ca="1">IFERROR(SUM(G6,H6,I6)/E6,0)</f>
        <v>0.40299035983637888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2</v>
      </c>
      <c r="C7" s="19" t="s">
        <v>250</v>
      </c>
      <c r="D7" s="20">
        <v>3.4717799999999999</v>
      </c>
      <c r="E7" s="21">
        <v>3.4717799999999999</v>
      </c>
      <c r="F7" s="21">
        <f t="shared" ref="F7:F17" si="0">SUM(G7,H7,I7)</f>
        <v>0.90732054137635787</v>
      </c>
      <c r="G7" s="21">
        <v>0.32542996137635782</v>
      </c>
      <c r="H7" s="21">
        <v>0.29097360999999994</v>
      </c>
      <c r="I7" s="21">
        <v>0.29091697</v>
      </c>
      <c r="J7" s="22">
        <f t="shared" ref="J7:J17" si="1">IFERROR(G7/E7,0)</f>
        <v>9.3735767063684292E-2</v>
      </c>
      <c r="K7" s="22">
        <f t="shared" ref="K7:K17" si="2">IFERROR(SUM(G7,H7)/E7,0)</f>
        <v>0.17754684092205089</v>
      </c>
      <c r="L7" s="23">
        <f t="shared" ref="L7:L17" si="3">IFERROR(SUM(G7,H7,I7)/E7,0)</f>
        <v>0.26134160038261578</v>
      </c>
      <c r="M7" s="4"/>
      <c r="N7" t="s">
        <v>252</v>
      </c>
      <c r="O7" s="5">
        <v>1.5812664048912839</v>
      </c>
      <c r="P7" s="71">
        <v>0.57772484356973208</v>
      </c>
    </row>
    <row r="8" spans="1:16" x14ac:dyDescent="0.25">
      <c r="A8" s="17"/>
      <c r="B8" s="55">
        <v>4</v>
      </c>
      <c r="C8" s="19" t="s">
        <v>252</v>
      </c>
      <c r="D8" s="20">
        <v>2.0007980000000001</v>
      </c>
      <c r="E8" s="21">
        <v>2.7370580000000002</v>
      </c>
      <c r="F8" s="21">
        <f t="shared" si="0"/>
        <v>1.5812664048912839</v>
      </c>
      <c r="G8" s="21">
        <v>0.51154279489128385</v>
      </c>
      <c r="H8" s="21">
        <v>0.53339734999999999</v>
      </c>
      <c r="I8" s="21">
        <v>0.53632625999999994</v>
      </c>
      <c r="J8" s="22">
        <f t="shared" si="1"/>
        <v>0.18689512421413204</v>
      </c>
      <c r="K8" s="22">
        <f t="shared" si="2"/>
        <v>0.38177493677199525</v>
      </c>
      <c r="L8" s="23">
        <f t="shared" si="3"/>
        <v>0.57772484356973208</v>
      </c>
      <c r="M8" s="4"/>
      <c r="N8" t="s">
        <v>261</v>
      </c>
      <c r="O8" s="5">
        <v>1.5961539601691337</v>
      </c>
      <c r="P8" s="71">
        <v>0.5644344283704672</v>
      </c>
    </row>
    <row r="9" spans="1:16" x14ac:dyDescent="0.25">
      <c r="A9" s="17"/>
      <c r="B9" s="55">
        <v>6</v>
      </c>
      <c r="C9" s="19" t="s">
        <v>254</v>
      </c>
      <c r="D9" s="20">
        <v>1.7506979999999999</v>
      </c>
      <c r="E9" s="21">
        <v>1.9886819999999998</v>
      </c>
      <c r="F9" s="21">
        <f t="shared" si="0"/>
        <v>0.4710086698842757</v>
      </c>
      <c r="G9" s="21">
        <v>0.14926699988427572</v>
      </c>
      <c r="H9" s="21">
        <v>0.14938314</v>
      </c>
      <c r="I9" s="21">
        <v>0.17235852999999998</v>
      </c>
      <c r="J9" s="22">
        <f t="shared" si="1"/>
        <v>7.5058254604947264E-2</v>
      </c>
      <c r="K9" s="22">
        <f t="shared" si="2"/>
        <v>0.15017490975644959</v>
      </c>
      <c r="L9" s="23">
        <f t="shared" si="3"/>
        <v>0.2368446387528402</v>
      </c>
      <c r="M9" s="4"/>
      <c r="N9" t="s">
        <v>256</v>
      </c>
      <c r="O9" s="5">
        <v>0.93861182914885466</v>
      </c>
      <c r="P9" s="71">
        <v>0.50977158281856494</v>
      </c>
    </row>
    <row r="10" spans="1:16" x14ac:dyDescent="0.25">
      <c r="A10" s="17"/>
      <c r="B10" s="55">
        <v>7</v>
      </c>
      <c r="C10" s="19" t="s">
        <v>255</v>
      </c>
      <c r="D10" s="20">
        <v>3.1277509999999999</v>
      </c>
      <c r="E10" s="21">
        <v>3.4027640000000003</v>
      </c>
      <c r="F10" s="21">
        <f t="shared" si="0"/>
        <v>1.3743258999452372</v>
      </c>
      <c r="G10" s="21">
        <v>0.49802362994523719</v>
      </c>
      <c r="H10" s="21">
        <v>0.44643087000000004</v>
      </c>
      <c r="I10" s="21">
        <v>0.42987140000000001</v>
      </c>
      <c r="J10" s="22">
        <f t="shared" si="1"/>
        <v>0.14635855732141198</v>
      </c>
      <c r="K10" s="22">
        <f t="shared" si="2"/>
        <v>0.27755509930904321</v>
      </c>
      <c r="L10" s="23">
        <f t="shared" si="3"/>
        <v>0.40388516510261574</v>
      </c>
      <c r="M10" s="4"/>
      <c r="N10" t="s">
        <v>263</v>
      </c>
      <c r="O10" s="5">
        <v>9.1491152682710908</v>
      </c>
      <c r="P10" s="71">
        <v>0.44529628052928177</v>
      </c>
    </row>
    <row r="11" spans="1:16" x14ac:dyDescent="0.25">
      <c r="A11" s="17"/>
      <c r="B11" s="55">
        <v>8</v>
      </c>
      <c r="C11" s="19" t="s">
        <v>256</v>
      </c>
      <c r="D11" s="20">
        <v>1.6606510000000001</v>
      </c>
      <c r="E11" s="21">
        <v>1.8412400000000004</v>
      </c>
      <c r="F11" s="21">
        <f t="shared" si="0"/>
        <v>0.93861182914885466</v>
      </c>
      <c r="G11" s="21">
        <v>0.33996817914885469</v>
      </c>
      <c r="H11" s="21">
        <v>0.30126510000000001</v>
      </c>
      <c r="I11" s="21">
        <v>0.29737855000000002</v>
      </c>
      <c r="J11" s="22">
        <f t="shared" si="1"/>
        <v>0.18464088285549662</v>
      </c>
      <c r="K11" s="22">
        <f t="shared" si="2"/>
        <v>0.34826164929550441</v>
      </c>
      <c r="L11" s="23">
        <f t="shared" si="3"/>
        <v>0.50977158281856494</v>
      </c>
      <c r="M11" s="4"/>
      <c r="N11" t="s">
        <v>255</v>
      </c>
      <c r="O11" s="5">
        <v>1.3743258999452372</v>
      </c>
      <c r="P11" s="71">
        <v>0.40388516510261574</v>
      </c>
    </row>
    <row r="12" spans="1:16" x14ac:dyDescent="0.25">
      <c r="A12" s="17"/>
      <c r="B12" s="55">
        <v>11</v>
      </c>
      <c r="C12" s="19" t="s">
        <v>259</v>
      </c>
      <c r="D12" s="20">
        <v>2.8659910000000002</v>
      </c>
      <c r="E12" s="21">
        <v>2.8659910000000002</v>
      </c>
      <c r="F12" s="21">
        <f t="shared" si="0"/>
        <v>0.66297643493834202</v>
      </c>
      <c r="G12" s="21">
        <v>0.24003354493834195</v>
      </c>
      <c r="H12" s="21">
        <v>0.21496406000000001</v>
      </c>
      <c r="I12" s="21">
        <v>0.20797883</v>
      </c>
      <c r="J12" s="22">
        <f t="shared" si="1"/>
        <v>8.3752372194588864E-2</v>
      </c>
      <c r="K12" s="22">
        <f t="shared" si="2"/>
        <v>0.15875751352266701</v>
      </c>
      <c r="L12" s="23">
        <f t="shared" si="3"/>
        <v>0.23132537224936922</v>
      </c>
      <c r="M12" s="4"/>
      <c r="N12" t="s">
        <v>262</v>
      </c>
      <c r="O12" s="5">
        <v>1.173505278006467</v>
      </c>
      <c r="P12" s="71">
        <v>0.34335026367966459</v>
      </c>
    </row>
    <row r="13" spans="1:16" x14ac:dyDescent="0.25">
      <c r="A13" s="17"/>
      <c r="B13" s="55">
        <v>12</v>
      </c>
      <c r="C13" s="19" t="s">
        <v>260</v>
      </c>
      <c r="D13" s="20">
        <v>1.625178</v>
      </c>
      <c r="E13" s="21">
        <v>1.6251780000000002</v>
      </c>
      <c r="F13" s="21">
        <f t="shared" si="0"/>
        <v>0.44269232328429919</v>
      </c>
      <c r="G13" s="21">
        <v>0.16235494328429922</v>
      </c>
      <c r="H13" s="21">
        <v>0.1436925</v>
      </c>
      <c r="I13" s="21">
        <v>0.13664488</v>
      </c>
      <c r="J13" s="22">
        <f t="shared" si="1"/>
        <v>9.9899791459335044E-2</v>
      </c>
      <c r="K13" s="22">
        <f t="shared" si="2"/>
        <v>0.18831626030151724</v>
      </c>
      <c r="L13" s="23">
        <f t="shared" si="3"/>
        <v>0.27239620723656061</v>
      </c>
      <c r="M13" s="4"/>
      <c r="N13" t="s">
        <v>260</v>
      </c>
      <c r="O13" s="5">
        <v>0.44269232328429919</v>
      </c>
      <c r="P13" s="71">
        <v>0.27239620723656061</v>
      </c>
    </row>
    <row r="14" spans="1:16" x14ac:dyDescent="0.25">
      <c r="A14" s="17"/>
      <c r="B14" s="55">
        <v>13</v>
      </c>
      <c r="C14" s="19" t="s">
        <v>261</v>
      </c>
      <c r="D14" s="20">
        <v>2.8278820000000002</v>
      </c>
      <c r="E14" s="21">
        <v>2.8278820000000002</v>
      </c>
      <c r="F14" s="21">
        <f t="shared" si="0"/>
        <v>1.5961539601691337</v>
      </c>
      <c r="G14" s="21">
        <v>0.53382083016913384</v>
      </c>
      <c r="H14" s="21">
        <v>0.52359803999999999</v>
      </c>
      <c r="I14" s="21">
        <v>0.53873508999999997</v>
      </c>
      <c r="J14" s="22">
        <f t="shared" si="1"/>
        <v>0.18877054635558832</v>
      </c>
      <c r="K14" s="22">
        <f t="shared" si="2"/>
        <v>0.37392609386428916</v>
      </c>
      <c r="L14" s="23">
        <f t="shared" si="3"/>
        <v>0.5644344283704672</v>
      </c>
      <c r="M14" s="4"/>
      <c r="N14" t="s">
        <v>250</v>
      </c>
      <c r="O14" s="5">
        <v>0.90732054137635787</v>
      </c>
      <c r="P14" s="71">
        <v>0.26134160038261578</v>
      </c>
    </row>
    <row r="15" spans="1:16" x14ac:dyDescent="0.25">
      <c r="A15" s="17"/>
      <c r="B15" s="55">
        <v>14</v>
      </c>
      <c r="C15" s="19" t="s">
        <v>262</v>
      </c>
      <c r="D15" s="20">
        <v>3.417808</v>
      </c>
      <c r="E15" s="21">
        <v>3.417808</v>
      </c>
      <c r="F15" s="21">
        <f t="shared" si="0"/>
        <v>1.173505278006467</v>
      </c>
      <c r="G15" s="21">
        <v>0.400879488006467</v>
      </c>
      <c r="H15" s="21">
        <v>0.37588962999999997</v>
      </c>
      <c r="I15" s="21">
        <v>0.39673616000000006</v>
      </c>
      <c r="J15" s="22">
        <f t="shared" si="1"/>
        <v>0.11729140080615032</v>
      </c>
      <c r="K15" s="22">
        <f t="shared" si="2"/>
        <v>0.2272711392818049</v>
      </c>
      <c r="L15" s="23">
        <f t="shared" si="3"/>
        <v>0.34335026367966459</v>
      </c>
      <c r="M15" s="4"/>
      <c r="N15" t="s">
        <v>254</v>
      </c>
      <c r="O15" s="5">
        <v>0.4710086698842757</v>
      </c>
      <c r="P15" s="71">
        <v>0.2368446387528402</v>
      </c>
    </row>
    <row r="16" spans="1:16" x14ac:dyDescent="0.25">
      <c r="A16" s="17"/>
      <c r="B16" s="55">
        <v>15</v>
      </c>
      <c r="C16" s="19" t="s">
        <v>263</v>
      </c>
      <c r="D16" s="20">
        <v>20.480402999999995</v>
      </c>
      <c r="E16" s="21">
        <v>20.546129999999998</v>
      </c>
      <c r="F16" s="21">
        <f t="shared" si="0"/>
        <v>9.1491152682710908</v>
      </c>
      <c r="G16" s="21">
        <v>3.1368831782710913</v>
      </c>
      <c r="H16" s="21">
        <v>3.1029015199999996</v>
      </c>
      <c r="I16" s="21">
        <v>2.9093305700000003</v>
      </c>
      <c r="J16" s="22">
        <f t="shared" si="1"/>
        <v>0.15267513533064825</v>
      </c>
      <c r="K16" s="22">
        <f t="shared" si="2"/>
        <v>0.30369635051813121</v>
      </c>
      <c r="L16" s="23">
        <f t="shared" si="3"/>
        <v>0.44529628052928177</v>
      </c>
      <c r="M16" s="4"/>
      <c r="N16" t="s">
        <v>259</v>
      </c>
      <c r="O16" s="5">
        <v>0.66297643493834202</v>
      </c>
      <c r="P16" s="71">
        <v>0.23132537224936922</v>
      </c>
    </row>
    <row r="17" spans="1:16" ht="15.75" thickBot="1" x14ac:dyDescent="0.3">
      <c r="A17" s="24"/>
      <c r="B17" s="56">
        <v>18</v>
      </c>
      <c r="C17" s="26" t="s">
        <v>266</v>
      </c>
      <c r="D17" s="27">
        <v>0.75387000000000004</v>
      </c>
      <c r="E17" s="28">
        <v>0.75387000000000004</v>
      </c>
      <c r="F17" s="28">
        <f t="shared" si="0"/>
        <v>3.037332003131285E-2</v>
      </c>
      <c r="G17" s="28">
        <v>1.2507170031312853E-2</v>
      </c>
      <c r="H17" s="28">
        <v>8.8959099999999999E-3</v>
      </c>
      <c r="I17" s="28">
        <v>8.9702399999999991E-3</v>
      </c>
      <c r="J17" s="29">
        <f t="shared" si="1"/>
        <v>1.6590619113789982E-2</v>
      </c>
      <c r="K17" s="29">
        <f t="shared" si="2"/>
        <v>2.839094277702104E-2</v>
      </c>
      <c r="L17" s="30">
        <f t="shared" si="3"/>
        <v>4.0289864341747049E-2</v>
      </c>
      <c r="M17" s="4"/>
      <c r="N17" t="s">
        <v>266</v>
      </c>
      <c r="O17" s="5">
        <v>3.037332003131285E-2</v>
      </c>
      <c r="P17" s="71">
        <v>4.0289864341747049E-2</v>
      </c>
    </row>
    <row r="18" spans="1:16" x14ac:dyDescent="0.25">
      <c r="O18" s="5"/>
      <c r="P18" s="71"/>
    </row>
    <row r="19" spans="1:16" x14ac:dyDescent="0.25">
      <c r="O19" s="5"/>
      <c r="P19" s="71"/>
    </row>
    <row r="20" spans="1:16" x14ac:dyDescent="0.25">
      <c r="O20" s="5"/>
      <c r="P20" s="71"/>
    </row>
    <row r="21" spans="1:16" x14ac:dyDescent="0.25">
      <c r="O21" s="5"/>
      <c r="P21" s="71"/>
    </row>
    <row r="22" spans="1:16" x14ac:dyDescent="0.25">
      <c r="O22" s="5"/>
      <c r="P22" s="71"/>
    </row>
    <row r="23" spans="1:16" x14ac:dyDescent="0.25">
      <c r="O23" s="5"/>
      <c r="P23" s="71"/>
    </row>
    <row r="24" spans="1:16" x14ac:dyDescent="0.25">
      <c r="O24" s="5"/>
      <c r="P24" s="71"/>
    </row>
    <row r="25" spans="1:16" x14ac:dyDescent="0.25">
      <c r="O25" s="5"/>
      <c r="P25" s="71"/>
    </row>
    <row r="26" spans="1:16" x14ac:dyDescent="0.25">
      <c r="O26" s="5"/>
      <c r="P26" s="71"/>
    </row>
    <row r="27" spans="1:16" x14ac:dyDescent="0.25">
      <c r="O27" s="5"/>
      <c r="P27" s="71"/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workbookViewId="0">
      <selection activeCell="A20" sqref="A20:D2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99</v>
      </c>
      <c r="B1" s="49" t="s">
        <v>63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1573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43.982809999999994</v>
      </c>
      <c r="E6" s="14">
        <v>45.478383000000001</v>
      </c>
      <c r="F6" s="14">
        <v>18.327349929946653</v>
      </c>
      <c r="G6" s="14">
        <v>6.3107107199466554</v>
      </c>
      <c r="H6" s="14">
        <v>6.0913917299999998</v>
      </c>
      <c r="I6" s="14">
        <v>5.9252474800000003</v>
      </c>
      <c r="J6" s="15">
        <v>0.138762864984594</v>
      </c>
      <c r="K6" s="15">
        <v>0.27270324122884171</v>
      </c>
      <c r="L6" s="16">
        <v>0.40299035983637888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43.982810000000001</v>
      </c>
      <c r="E7" s="38">
        <f ca="1">SUM(E8:OFFSET(E6,MATCH("PROYECTOS",$A$8:$A$50,0),0))</f>
        <v>45.478382999999994</v>
      </c>
      <c r="F7" s="38">
        <f ca="1">SUM(F8:OFFSET(F6,MATCH("PROYECTOS",$A$8:$A$50,0),0))</f>
        <v>18.327349929946656</v>
      </c>
      <c r="G7" s="38">
        <f ca="1">SUM(G8:OFFSET(G6,MATCH("PROYECTOS",$A$8:$A$50,0),0))</f>
        <v>6.3107107199466554</v>
      </c>
      <c r="H7" s="38">
        <f ca="1">SUM(H8:OFFSET(H6,MATCH("PROYECTOS",$A$8:$A$50,0),0))</f>
        <v>6.0913917299999998</v>
      </c>
      <c r="I7" s="38">
        <f ca="1">SUM(I8:OFFSET(I6,MATCH("PROYECTOS",$A$8:$A$50,0),0))</f>
        <v>5.9252474800000003</v>
      </c>
      <c r="J7" s="39">
        <f ca="1">IFERROR(G7/E7,0)</f>
        <v>0.13876286498459403</v>
      </c>
      <c r="K7" s="39">
        <f ca="1">IFERROR(SUM(G7,H7)/E7,0)</f>
        <v>0.27270324122884176</v>
      </c>
      <c r="L7" s="40">
        <f ca="1">IFERROR(SUM(G7,H7,I7)/E7,0)</f>
        <v>0.40299035983637893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0.53059199999999995</v>
      </c>
      <c r="E8" s="21">
        <v>0.53059199999999995</v>
      </c>
      <c r="F8" s="21">
        <f t="shared" ref="F8:F11" si="0">SUM(G8,H8,I8)</f>
        <v>6.5506169541030834E-2</v>
      </c>
      <c r="G8" s="21">
        <v>2.0311849541030824E-2</v>
      </c>
      <c r="H8" s="21">
        <v>2.5015800000000001E-2</v>
      </c>
      <c r="I8" s="21">
        <v>2.0178519999999998E-2</v>
      </c>
      <c r="J8" s="22">
        <f t="shared" ref="J8:J12" si="1">IFERROR(G8/E8,0)</f>
        <v>3.8281484720898214E-2</v>
      </c>
      <c r="K8" s="22">
        <f t="shared" ref="K8:K12" si="2">IFERROR(SUM(G8,H8)/E8,0)</f>
        <v>8.5428445097232589E-2</v>
      </c>
      <c r="L8" s="23">
        <f t="shared" ref="L8:L12" si="3">IFERROR(SUM(G8,H8,I8)/E8,0)</f>
        <v>0.12345864532641057</v>
      </c>
      <c r="M8" s="4"/>
    </row>
    <row r="9" spans="1:13" ht="25.5" x14ac:dyDescent="0.25">
      <c r="A9" s="17"/>
      <c r="B9" s="19">
        <v>3000511</v>
      </c>
      <c r="C9" s="19" t="s">
        <v>1091</v>
      </c>
      <c r="D9" s="20">
        <v>39.321710000000003</v>
      </c>
      <c r="E9" s="21">
        <v>40.817282999999996</v>
      </c>
      <c r="F9" s="21">
        <f t="shared" si="0"/>
        <v>18.220408210264011</v>
      </c>
      <c r="G9" s="21">
        <v>6.2489633202640107</v>
      </c>
      <c r="H9" s="21">
        <v>6.0663759299999995</v>
      </c>
      <c r="I9" s="21">
        <v>5.9050689600000004</v>
      </c>
      <c r="J9" s="22">
        <f t="shared" si="1"/>
        <v>0.15309601377102958</v>
      </c>
      <c r="K9" s="22">
        <f t="shared" si="2"/>
        <v>0.30171874130534387</v>
      </c>
      <c r="L9" s="23">
        <f t="shared" si="3"/>
        <v>0.44638954068216674</v>
      </c>
      <c r="M9" s="4"/>
    </row>
    <row r="10" spans="1:13" ht="25.5" x14ac:dyDescent="0.25">
      <c r="A10" s="17"/>
      <c r="B10" s="19">
        <v>3000512</v>
      </c>
      <c r="C10" s="19" t="s">
        <v>1092</v>
      </c>
      <c r="D10" s="20">
        <v>0.62233100000000008</v>
      </c>
      <c r="E10" s="21">
        <v>0.62233100000000008</v>
      </c>
      <c r="F10" s="21">
        <f t="shared" si="0"/>
        <v>0</v>
      </c>
      <c r="G10" s="21">
        <v>0</v>
      </c>
      <c r="H10" s="21">
        <v>0</v>
      </c>
      <c r="I10" s="21">
        <v>0</v>
      </c>
      <c r="J10" s="22">
        <f t="shared" si="1"/>
        <v>0</v>
      </c>
      <c r="K10" s="22">
        <f t="shared" si="2"/>
        <v>0</v>
      </c>
      <c r="L10" s="23">
        <f t="shared" si="3"/>
        <v>0</v>
      </c>
      <c r="M10" s="4"/>
    </row>
    <row r="11" spans="1:13" ht="25.5" x14ac:dyDescent="0.25">
      <c r="A11" s="17"/>
      <c r="B11" s="19">
        <v>3000513</v>
      </c>
      <c r="C11" s="19" t="s">
        <v>1093</v>
      </c>
      <c r="D11" s="20">
        <v>3.5081769999999999</v>
      </c>
      <c r="E11" s="21">
        <v>3.5081769999999999</v>
      </c>
      <c r="F11" s="21">
        <f t="shared" si="0"/>
        <v>4.143555014161393E-2</v>
      </c>
      <c r="G11" s="21">
        <v>4.143555014161393E-2</v>
      </c>
      <c r="H11" s="21">
        <v>0</v>
      </c>
      <c r="I11" s="21">
        <v>0</v>
      </c>
      <c r="J11" s="22">
        <f t="shared" si="1"/>
        <v>1.1811134427257784E-2</v>
      </c>
      <c r="K11" s="22">
        <f t="shared" si="2"/>
        <v>1.1811134427257784E-2</v>
      </c>
      <c r="L11" s="23">
        <f t="shared" si="3"/>
        <v>1.1811134427257784E-2</v>
      </c>
      <c r="M11" s="4"/>
    </row>
    <row r="12" spans="1:13" ht="15.75" thickBot="1" x14ac:dyDescent="0.3">
      <c r="A12" s="41" t="s">
        <v>293</v>
      </c>
      <c r="B12" s="43"/>
      <c r="C12" s="43"/>
      <c r="D12" s="44">
        <f ca="1">OFFSET(D12,-MATCH("PROYECTOS",$A$8:$A$50,0)-1,0)-(OFFSET(D12,-MATCH("PROYECTOS",$A$8:$A$50,0),0))</f>
        <v>0</v>
      </c>
      <c r="E12" s="45">
        <f t="shared" ref="E12:I12" ca="1" si="4">OFFSET(E12,-MATCH("PROYECTOS",$A$8:$A$50,0)-1,0)-(OFFSET(E12,-MATCH("PROYECTOS",$A$8:$A$50,0),0))</f>
        <v>0</v>
      </c>
      <c r="F12" s="45">
        <f t="shared" ca="1" si="4"/>
        <v>0</v>
      </c>
      <c r="G12" s="45">
        <f t="shared" ca="1" si="4"/>
        <v>0</v>
      </c>
      <c r="H12" s="45">
        <f t="shared" ca="1" si="4"/>
        <v>0</v>
      </c>
      <c r="I12" s="45">
        <f t="shared" ca="1" si="4"/>
        <v>0</v>
      </c>
      <c r="J12" s="46">
        <f t="shared" ca="1" si="1"/>
        <v>0</v>
      </c>
      <c r="K12" s="46">
        <f t="shared" ca="1" si="2"/>
        <v>0</v>
      </c>
      <c r="L12" s="47">
        <f t="shared" ca="1" si="3"/>
        <v>0</v>
      </c>
      <c r="M12" s="4"/>
    </row>
    <row r="13" spans="1:13" ht="15.75" thickBot="1" x14ac:dyDescent="0.3"/>
    <row r="14" spans="1:13" ht="15.75" thickBot="1" x14ac:dyDescent="0.3">
      <c r="A14" s="87" t="s">
        <v>315</v>
      </c>
      <c r="B14" s="88"/>
      <c r="C14" s="88"/>
      <c r="D14" s="89"/>
    </row>
    <row r="15" spans="1:13" ht="15.75" thickBot="1" x14ac:dyDescent="0.3">
      <c r="A15" s="1" t="s">
        <v>1579</v>
      </c>
    </row>
    <row r="16" spans="1:13" ht="45" customHeight="1" x14ac:dyDescent="0.25">
      <c r="A16" s="80" t="s">
        <v>317</v>
      </c>
      <c r="B16" s="81"/>
      <c r="C16" s="81"/>
      <c r="D16" s="92" t="s">
        <v>318</v>
      </c>
    </row>
    <row r="17" spans="1:4" ht="15.75" thickBot="1" x14ac:dyDescent="0.3">
      <c r="A17" s="90"/>
      <c r="B17" s="91"/>
      <c r="C17" s="91"/>
      <c r="D17" s="93"/>
    </row>
    <row r="18" spans="1:4" x14ac:dyDescent="0.25">
      <c r="A18" s="17"/>
      <c r="B18" s="19">
        <v>3000001</v>
      </c>
      <c r="C18" s="19" t="s">
        <v>275</v>
      </c>
      <c r="D18" s="23">
        <v>0.12345864532641057</v>
      </c>
    </row>
    <row r="19" spans="1:4" ht="25.5" x14ac:dyDescent="0.25">
      <c r="A19" s="17"/>
      <c r="B19" s="19">
        <v>3000512</v>
      </c>
      <c r="C19" s="19" t="s">
        <v>1092</v>
      </c>
      <c r="D19" s="23">
        <v>0</v>
      </c>
    </row>
    <row r="20" spans="1:4" ht="26.25" thickBot="1" x14ac:dyDescent="0.3">
      <c r="A20" s="24"/>
      <c r="B20" s="26">
        <v>3000513</v>
      </c>
      <c r="C20" s="26" t="s">
        <v>1093</v>
      </c>
      <c r="D20" s="30">
        <v>1.1811134427257784E-2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topLeftCell="A6" workbookViewId="0">
      <selection activeCell="A3" sqref="A3:P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99</v>
      </c>
      <c r="B1" s="49" t="s">
        <v>63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1574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43.982809999999994</v>
      </c>
      <c r="I6" s="14">
        <v>45.478383000000001</v>
      </c>
      <c r="J6" s="14">
        <v>18.327349929946653</v>
      </c>
      <c r="K6" s="14">
        <v>6.3107107199466554</v>
      </c>
      <c r="L6" s="14">
        <v>6.0913917299999998</v>
      </c>
      <c r="M6" s="14">
        <v>5.9252474800000003</v>
      </c>
      <c r="N6" s="15">
        <v>0.138762864984594</v>
      </c>
      <c r="O6" s="15">
        <v>0.27270324122884171</v>
      </c>
      <c r="P6" s="16">
        <v>0.40299035983637888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SUM(H8:OFFSET(H6,MATCH("PROYECTOS",$A$8:$A$17,0),0))</f>
        <v>43.982810000000015</v>
      </c>
      <c r="I7" s="37">
        <f ca="1">SUM(I8:OFFSET(I6,MATCH("PROYECTOS",$A$8:$A$17,0),0))</f>
        <v>45.478383000000008</v>
      </c>
      <c r="J7" s="37">
        <f ca="1">SUM(J8:OFFSET(J6,MATCH("PROYECTOS",$A$8:$A$17,0),0))</f>
        <v>18.327349929946656</v>
      </c>
      <c r="K7" s="38">
        <f>SUM(K8:K16)</f>
        <v>6.3107107199466554</v>
      </c>
      <c r="L7" s="38">
        <f>SUM(L8:L16)</f>
        <v>6.0913917299999998</v>
      </c>
      <c r="M7" s="38">
        <f>SUM(M8:M16)</f>
        <v>5.9252474800000012</v>
      </c>
      <c r="N7" s="39">
        <f ca="1">IFERROR(K7/I7,0)</f>
        <v>0.13876286498459398</v>
      </c>
      <c r="O7" s="39">
        <f ca="1">IFERROR(SUM(K7,L7)/I7,0)</f>
        <v>0.27270324122884171</v>
      </c>
      <c r="P7" s="40">
        <f ca="1">IFERROR(SUM(K7,L7,M7)/I7,0)</f>
        <v>0.40299035983637882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60</v>
      </c>
      <c r="G8" s="19" t="s">
        <v>309</v>
      </c>
      <c r="H8" s="20">
        <v>0.53059199999999995</v>
      </c>
      <c r="I8" s="21">
        <v>0.53059199999999995</v>
      </c>
      <c r="J8" s="21">
        <f t="shared" ref="J8:J16" si="0">SUM(K8,L8,M8)</f>
        <v>6.5506169541030834E-2</v>
      </c>
      <c r="K8" s="21">
        <v>2.0311849541030824E-2</v>
      </c>
      <c r="L8" s="21">
        <v>2.5015800000000001E-2</v>
      </c>
      <c r="M8" s="21">
        <v>2.0178519999999998E-2</v>
      </c>
      <c r="N8" s="22">
        <f t="shared" ref="N8:N17" si="1">IFERROR(K8/I8,0)</f>
        <v>3.8281484720898214E-2</v>
      </c>
      <c r="O8" s="22">
        <f t="shared" ref="O8:O17" si="2">IFERROR(SUM(K8,L8)/I8,0)</f>
        <v>8.5428445097232589E-2</v>
      </c>
      <c r="P8" s="23">
        <f t="shared" ref="P8:P17" si="3">IFERROR(SUM(K8,L8,M8)/I8,0)</f>
        <v>0.12345864532641057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5002360</v>
      </c>
      <c r="C9" s="19" t="s">
        <v>1095</v>
      </c>
      <c r="D9" s="68">
        <v>3000511</v>
      </c>
      <c r="E9" s="19" t="s">
        <v>1091</v>
      </c>
      <c r="F9" s="69">
        <v>105</v>
      </c>
      <c r="G9" s="19" t="s">
        <v>662</v>
      </c>
      <c r="H9" s="20">
        <v>38.608135000000004</v>
      </c>
      <c r="I9" s="21">
        <v>40.103707999999997</v>
      </c>
      <c r="J9" s="21">
        <f t="shared" si="0"/>
        <v>18.220408210264011</v>
      </c>
      <c r="K9" s="21">
        <v>6.2489633202640107</v>
      </c>
      <c r="L9" s="21">
        <v>6.0663759299999995</v>
      </c>
      <c r="M9" s="21">
        <v>5.9050689600000013</v>
      </c>
      <c r="N9" s="22">
        <f t="shared" si="1"/>
        <v>0.15582008826375882</v>
      </c>
      <c r="O9" s="22">
        <f t="shared" si="2"/>
        <v>0.30708729602419832</v>
      </c>
      <c r="P9" s="23">
        <f t="shared" si="3"/>
        <v>0.45433225801125454</v>
      </c>
      <c r="Q9" s="70">
        <v>0</v>
      </c>
      <c r="R9" s="21">
        <v>0</v>
      </c>
      <c r="S9" s="23">
        <f t="shared" ref="S9:S16" si="4">IFERROR(R9/Q9,0)</f>
        <v>0</v>
      </c>
    </row>
    <row r="10" spans="1:19" ht="38.25" x14ac:dyDescent="0.25">
      <c r="A10" s="17"/>
      <c r="B10" s="19">
        <v>5004127</v>
      </c>
      <c r="C10" s="19" t="s">
        <v>1096</v>
      </c>
      <c r="D10" s="68">
        <v>3000511</v>
      </c>
      <c r="E10" s="19" t="s">
        <v>1091</v>
      </c>
      <c r="F10" s="69">
        <v>578</v>
      </c>
      <c r="G10" s="19" t="s">
        <v>1102</v>
      </c>
      <c r="H10" s="20">
        <v>0.23338400000000001</v>
      </c>
      <c r="I10" s="21">
        <v>0.23338400000000001</v>
      </c>
      <c r="J10" s="21">
        <f t="shared" si="0"/>
        <v>0</v>
      </c>
      <c r="K10" s="21">
        <v>0</v>
      </c>
      <c r="L10" s="21">
        <v>0</v>
      </c>
      <c r="M10" s="21">
        <v>0</v>
      </c>
      <c r="N10" s="22">
        <f t="shared" si="1"/>
        <v>0</v>
      </c>
      <c r="O10" s="22">
        <f t="shared" si="2"/>
        <v>0</v>
      </c>
      <c r="P10" s="23">
        <f t="shared" si="3"/>
        <v>0</v>
      </c>
      <c r="Q10" s="70">
        <v>0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5004129</v>
      </c>
      <c r="C11" s="19" t="s">
        <v>1098</v>
      </c>
      <c r="D11" s="68">
        <v>3000512</v>
      </c>
      <c r="E11" s="19" t="s">
        <v>1092</v>
      </c>
      <c r="F11" s="69">
        <v>88</v>
      </c>
      <c r="G11" s="19" t="s">
        <v>755</v>
      </c>
      <c r="H11" s="20">
        <v>0.54634000000000005</v>
      </c>
      <c r="I11" s="21">
        <v>0.54634000000000005</v>
      </c>
      <c r="J11" s="21">
        <f t="shared" si="0"/>
        <v>0</v>
      </c>
      <c r="K11" s="21">
        <v>0</v>
      </c>
      <c r="L11" s="21">
        <v>0</v>
      </c>
      <c r="M11" s="21">
        <v>0</v>
      </c>
      <c r="N11" s="22">
        <f t="shared" si="1"/>
        <v>0</v>
      </c>
      <c r="O11" s="22">
        <f t="shared" si="2"/>
        <v>0</v>
      </c>
      <c r="P11" s="23">
        <f t="shared" si="3"/>
        <v>0</v>
      </c>
      <c r="Q11" s="70">
        <v>0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5004131</v>
      </c>
      <c r="C12" s="19" t="s">
        <v>1100</v>
      </c>
      <c r="D12" s="68">
        <v>3000513</v>
      </c>
      <c r="E12" s="19" t="s">
        <v>1093</v>
      </c>
      <c r="F12" s="69">
        <v>538</v>
      </c>
      <c r="G12" s="19" t="s">
        <v>1103</v>
      </c>
      <c r="H12" s="20">
        <v>0.92317700000000003</v>
      </c>
      <c r="I12" s="21">
        <v>0.92317700000000003</v>
      </c>
      <c r="J12" s="21">
        <f t="shared" si="0"/>
        <v>4.143555014161393E-2</v>
      </c>
      <c r="K12" s="21">
        <v>4.143555014161393E-2</v>
      </c>
      <c r="L12" s="21">
        <v>0</v>
      </c>
      <c r="M12" s="21">
        <v>0</v>
      </c>
      <c r="N12" s="22">
        <f t="shared" si="1"/>
        <v>4.4883646518071758E-2</v>
      </c>
      <c r="O12" s="22">
        <f t="shared" si="2"/>
        <v>4.4883646518071758E-2</v>
      </c>
      <c r="P12" s="23">
        <f t="shared" si="3"/>
        <v>4.4883646518071758E-2</v>
      </c>
      <c r="Q12" s="70">
        <v>0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5004132</v>
      </c>
      <c r="C13" s="19" t="s">
        <v>1101</v>
      </c>
      <c r="D13" s="68">
        <v>3000513</v>
      </c>
      <c r="E13" s="19" t="s">
        <v>1093</v>
      </c>
      <c r="F13" s="69">
        <v>538</v>
      </c>
      <c r="G13" s="19" t="s">
        <v>1103</v>
      </c>
      <c r="H13" s="20">
        <v>2.585</v>
      </c>
      <c r="I13" s="21">
        <v>2.585</v>
      </c>
      <c r="J13" s="21">
        <f t="shared" si="0"/>
        <v>0</v>
      </c>
      <c r="K13" s="21">
        <v>0</v>
      </c>
      <c r="L13" s="21">
        <v>0</v>
      </c>
      <c r="M13" s="21">
        <v>0</v>
      </c>
      <c r="N13" s="22">
        <f t="shared" si="1"/>
        <v>0</v>
      </c>
      <c r="O13" s="22">
        <f t="shared" si="2"/>
        <v>0</v>
      </c>
      <c r="P13" s="23">
        <f t="shared" si="3"/>
        <v>0</v>
      </c>
      <c r="Q13" s="70">
        <v>0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5004144</v>
      </c>
      <c r="C14" s="19" t="s">
        <v>1575</v>
      </c>
      <c r="D14" s="68">
        <v>3000511</v>
      </c>
      <c r="E14" s="19" t="s">
        <v>1091</v>
      </c>
      <c r="F14" s="69">
        <v>42</v>
      </c>
      <c r="G14" s="19" t="s">
        <v>534</v>
      </c>
      <c r="H14" s="20">
        <v>0.26459100000000002</v>
      </c>
      <c r="I14" s="21">
        <v>0.26459100000000002</v>
      </c>
      <c r="J14" s="21">
        <f t="shared" si="0"/>
        <v>0</v>
      </c>
      <c r="K14" s="21">
        <v>0</v>
      </c>
      <c r="L14" s="21">
        <v>0</v>
      </c>
      <c r="M14" s="21">
        <v>0</v>
      </c>
      <c r="N14" s="22">
        <f t="shared" si="1"/>
        <v>0</v>
      </c>
      <c r="O14" s="22">
        <f t="shared" si="2"/>
        <v>0</v>
      </c>
      <c r="P14" s="23">
        <f t="shared" si="3"/>
        <v>0</v>
      </c>
      <c r="Q14" s="70">
        <v>0</v>
      </c>
      <c r="R14" s="21">
        <v>0</v>
      </c>
      <c r="S14" s="23">
        <f t="shared" si="4"/>
        <v>0</v>
      </c>
    </row>
    <row r="15" spans="1:19" ht="25.5" x14ac:dyDescent="0.25">
      <c r="A15" s="17"/>
      <c r="B15" s="19">
        <v>5004145</v>
      </c>
      <c r="C15" s="19" t="s">
        <v>1576</v>
      </c>
      <c r="D15" s="68">
        <v>3000511</v>
      </c>
      <c r="E15" s="19" t="s">
        <v>1091</v>
      </c>
      <c r="F15" s="69">
        <v>42</v>
      </c>
      <c r="G15" s="19" t="s">
        <v>534</v>
      </c>
      <c r="H15" s="20">
        <v>0.21560000000000001</v>
      </c>
      <c r="I15" s="21">
        <v>0.21560000000000001</v>
      </c>
      <c r="J15" s="21">
        <f t="shared" si="0"/>
        <v>0</v>
      </c>
      <c r="K15" s="21">
        <v>0</v>
      </c>
      <c r="L15" s="21">
        <v>0</v>
      </c>
      <c r="M15" s="21">
        <v>0</v>
      </c>
      <c r="N15" s="22">
        <f t="shared" si="1"/>
        <v>0</v>
      </c>
      <c r="O15" s="22">
        <f t="shared" si="2"/>
        <v>0</v>
      </c>
      <c r="P15" s="23">
        <f t="shared" si="3"/>
        <v>0</v>
      </c>
      <c r="Q15" s="70">
        <v>0</v>
      </c>
      <c r="R15" s="21">
        <v>0</v>
      </c>
      <c r="S15" s="23">
        <f t="shared" si="4"/>
        <v>0</v>
      </c>
    </row>
    <row r="16" spans="1:19" ht="25.5" x14ac:dyDescent="0.25">
      <c r="A16" s="17"/>
      <c r="B16" s="19">
        <v>5004147</v>
      </c>
      <c r="C16" s="19" t="s">
        <v>1577</v>
      </c>
      <c r="D16" s="68">
        <v>3000512</v>
      </c>
      <c r="E16" s="19" t="s">
        <v>1092</v>
      </c>
      <c r="F16" s="69">
        <v>117</v>
      </c>
      <c r="G16" s="19" t="s">
        <v>687</v>
      </c>
      <c r="H16" s="20">
        <v>7.5991000000000003E-2</v>
      </c>
      <c r="I16" s="21">
        <v>7.5991000000000003E-2</v>
      </c>
      <c r="J16" s="21">
        <f t="shared" si="0"/>
        <v>0</v>
      </c>
      <c r="K16" s="21">
        <v>0</v>
      </c>
      <c r="L16" s="21">
        <v>0</v>
      </c>
      <c r="M16" s="21">
        <v>0</v>
      </c>
      <c r="N16" s="22">
        <f t="shared" si="1"/>
        <v>0</v>
      </c>
      <c r="O16" s="22">
        <f t="shared" si="2"/>
        <v>0</v>
      </c>
      <c r="P16" s="23">
        <f t="shared" si="3"/>
        <v>0</v>
      </c>
      <c r="Q16" s="70">
        <v>0</v>
      </c>
      <c r="R16" s="21">
        <v>0</v>
      </c>
      <c r="S16" s="23">
        <f t="shared" si="4"/>
        <v>0</v>
      </c>
    </row>
    <row r="17" spans="1:19" ht="15.75" thickBot="1" x14ac:dyDescent="0.3">
      <c r="A17" s="41" t="s">
        <v>293</v>
      </c>
      <c r="B17" s="43"/>
      <c r="C17" s="43"/>
      <c r="D17" s="65"/>
      <c r="E17" s="43"/>
      <c r="F17" s="66"/>
      <c r="G17" s="43"/>
      <c r="H17" s="44">
        <f ca="1">OFFSET(H17,-MATCH("PROYECTOS",$A$8:$A$17,0)-1,0)-(OFFSET(H17,-MATCH("PROYECTOS",$A$8:$A$17,0),0))</f>
        <v>0</v>
      </c>
      <c r="I17" s="44">
        <f t="shared" ref="I17:J17" ca="1" si="5">OFFSET(I17,-MATCH("PROYECTOS",$A$8:$A$17,0)-1,0)-(OFFSET(I17,-MATCH("PROYECTOS",$A$8:$A$17,0),0))</f>
        <v>0</v>
      </c>
      <c r="J17" s="44">
        <f t="shared" ca="1" si="5"/>
        <v>0</v>
      </c>
      <c r="K17" s="45">
        <f>K6-K7</f>
        <v>0</v>
      </c>
      <c r="L17" s="45">
        <f>L6-L7</f>
        <v>0</v>
      </c>
      <c r="M17" s="45">
        <f>M6-M7</f>
        <v>0</v>
      </c>
      <c r="N17" s="46">
        <f t="shared" ca="1" si="1"/>
        <v>0</v>
      </c>
      <c r="O17" s="46">
        <f t="shared" ca="1" si="2"/>
        <v>0</v>
      </c>
      <c r="P17" s="47">
        <f t="shared" ca="1" si="3"/>
        <v>0</v>
      </c>
      <c r="Q17" s="67"/>
      <c r="R17" s="45"/>
      <c r="S17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"/>
  <sheetViews>
    <sheetView workbookViewId="0">
      <selection activeCell="A23" sqref="A23:L23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101</v>
      </c>
      <c r="B1" s="50" t="s">
        <v>64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1580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301.73030299999999</v>
      </c>
      <c r="E6" s="14">
        <v>397.11599899999993</v>
      </c>
      <c r="F6" s="14">
        <v>54.629106744423915</v>
      </c>
      <c r="G6" s="14">
        <v>3.6887706244239098</v>
      </c>
      <c r="H6" s="14">
        <v>18.738354409999996</v>
      </c>
      <c r="I6" s="14">
        <v>32.201981710000005</v>
      </c>
      <c r="J6" s="15">
        <v>9.2888995500377981E-3</v>
      </c>
      <c r="K6" s="15">
        <v>5.6474997458926125E-2</v>
      </c>
      <c r="L6" s="16">
        <v>0.13756460802885939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155.22619500000005</v>
      </c>
      <c r="E7" s="38">
        <f ca="1">SUM(E8:OFFSET(E6,MATCH("GOBIERNOS REGIONALES",$A$8:$A$50,0),0))</f>
        <v>194.49018900000004</v>
      </c>
      <c r="F7" s="38">
        <f ca="1">SUM(F8:OFFSET(F6,MATCH("GOBIERNOS REGIONALES",$A$8:$A$50,0),0))</f>
        <v>26.674872131706916</v>
      </c>
      <c r="G7" s="38">
        <f ca="1">SUM(G8:OFFSET(G6,MATCH("GOBIERNOS REGIONALES",$A$8:$A$50,0),0))</f>
        <v>1.9830241717069157</v>
      </c>
      <c r="H7" s="38">
        <f ca="1">SUM(H8:OFFSET(H6,MATCH("GOBIERNOS REGIONALES",$A$8:$A$50,0),0))</f>
        <v>9.2474834199999982</v>
      </c>
      <c r="I7" s="38">
        <f ca="1">SUM(I8:OFFSET(I6,MATCH("GOBIERNOS REGIONALES",$A$8:$A$50,0),0))</f>
        <v>15.444364540000002</v>
      </c>
      <c r="J7" s="39">
        <f ca="1">IFERROR(G7/E7,0)</f>
        <v>1.0196011335599635E-2</v>
      </c>
      <c r="K7" s="39">
        <f ca="1">IFERROR(SUM(G7,H7)/E7,0)</f>
        <v>5.774331162641274E-2</v>
      </c>
      <c r="L7" s="40">
        <f ca="1">IFERROR(SUM(G7,H7,I7)/E7,0)</f>
        <v>0.13715279042536643</v>
      </c>
      <c r="M7" s="4"/>
    </row>
    <row r="8" spans="1:13" x14ac:dyDescent="0.25">
      <c r="A8" s="17"/>
      <c r="B8" s="18">
        <v>342</v>
      </c>
      <c r="C8" s="19" t="s">
        <v>160</v>
      </c>
      <c r="D8" s="20">
        <v>155.22619500000005</v>
      </c>
      <c r="E8" s="21">
        <v>194.49018900000004</v>
      </c>
      <c r="F8" s="21">
        <f t="shared" ref="F8:F24" si="0">SUM(G8,H8,I8)</f>
        <v>26.674872131706916</v>
      </c>
      <c r="G8" s="21">
        <v>1.9830241717069157</v>
      </c>
      <c r="H8" s="21">
        <v>9.2474834199999982</v>
      </c>
      <c r="I8" s="21">
        <v>15.444364540000002</v>
      </c>
      <c r="J8" s="22">
        <f t="shared" ref="J8:J24" si="1">IFERROR(G8/E8,0)</f>
        <v>1.0196011335599635E-2</v>
      </c>
      <c r="K8" s="22">
        <f t="shared" ref="K8:K24" si="2">IFERROR(SUM(G8,H8)/E8,0)</f>
        <v>5.774331162641274E-2</v>
      </c>
      <c r="L8" s="23">
        <f t="shared" ref="L8:L24" si="3">IFERROR(SUM(G8,H8,I8)/E8,0)</f>
        <v>0.13715279042536643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20.143667000000001</v>
      </c>
      <c r="E9" s="38">
        <f ca="1">SUM(E10:OFFSET(E8,(MATCH("GOBIERNOS LOCALES",$A$8:$A$50,0)-MATCH("GOBIERNOS REGIONALES",$A$8:$A$50,0)),0))</f>
        <v>19.924992</v>
      </c>
      <c r="F9" s="38">
        <f ca="1">SUM(F10:OFFSET(F8,(MATCH("GOBIERNOS LOCALES",$A$8:$A$50,0)-MATCH("GOBIERNOS REGIONALES",$A$8:$A$50,0)),0))</f>
        <v>2.9446098802481231</v>
      </c>
      <c r="G9" s="38">
        <f ca="1">SUM(G10:OFFSET(G8,(MATCH("GOBIERNOS LOCALES",$A$8:$A$50,0)-MATCH("GOBIERNOS REGIONALES",$A$8:$A$50,0)),0))</f>
        <v>4.4921590248122811E-2</v>
      </c>
      <c r="H9" s="38">
        <f ca="1">SUM(H10:OFFSET(H8,(MATCH("GOBIERNOS LOCALES",$A$8:$A$50,0)-MATCH("GOBIERNOS REGIONALES",$A$8:$A$50,0)),0))</f>
        <v>0.73328899999999997</v>
      </c>
      <c r="I9" s="38">
        <f ca="1">SUM(I10:OFFSET(I8,(MATCH("GOBIERNOS LOCALES",$A$8:$A$50,0)-MATCH("GOBIERNOS REGIONALES",$A$8:$A$50,0)),0))</f>
        <v>2.1663992900000002</v>
      </c>
      <c r="J9" s="39">
        <f t="shared" ca="1" si="1"/>
        <v>2.2545349201707489E-3</v>
      </c>
      <c r="K9" s="39">
        <f t="shared" ca="1" si="2"/>
        <v>3.9057008918654663E-2</v>
      </c>
      <c r="L9" s="40">
        <f t="shared" ca="1" si="3"/>
        <v>0.14778474592351773</v>
      </c>
      <c r="M9" s="4"/>
    </row>
    <row r="10" spans="1:13" x14ac:dyDescent="0.25">
      <c r="A10" s="17"/>
      <c r="B10" s="18">
        <v>440</v>
      </c>
      <c r="C10" s="19" t="s">
        <v>206</v>
      </c>
      <c r="D10" s="20">
        <v>0.49520999999999998</v>
      </c>
      <c r="E10" s="21">
        <v>2.5988259999999999</v>
      </c>
      <c r="F10" s="21">
        <f t="shared" si="0"/>
        <v>0.21618891999999998</v>
      </c>
      <c r="G10" s="21">
        <v>0</v>
      </c>
      <c r="H10" s="21">
        <v>0.21531740999999999</v>
      </c>
      <c r="I10" s="21">
        <v>8.7151000000000004E-4</v>
      </c>
      <c r="J10" s="22">
        <f t="shared" si="1"/>
        <v>0</v>
      </c>
      <c r="K10" s="22">
        <f t="shared" si="2"/>
        <v>8.2851799235500956E-2</v>
      </c>
      <c r="L10" s="23">
        <f t="shared" si="3"/>
        <v>8.318714681167573E-2</v>
      </c>
      <c r="M10" s="4"/>
    </row>
    <row r="11" spans="1:13" x14ac:dyDescent="0.25">
      <c r="A11" s="17"/>
      <c r="B11" s="18">
        <v>442</v>
      </c>
      <c r="C11" s="19" t="s">
        <v>208</v>
      </c>
      <c r="D11" s="20">
        <v>5.1270170000000004</v>
      </c>
      <c r="E11" s="21">
        <v>0.60002900000000003</v>
      </c>
      <c r="F11" s="21">
        <f t="shared" si="0"/>
        <v>4.3631850000000007E-2</v>
      </c>
      <c r="G11" s="21">
        <v>0</v>
      </c>
      <c r="H11" s="21">
        <v>3.3185000000000002E-4</v>
      </c>
      <c r="I11" s="21">
        <v>4.3300000000000005E-2</v>
      </c>
      <c r="J11" s="22">
        <f t="shared" si="1"/>
        <v>0</v>
      </c>
      <c r="K11" s="22">
        <f t="shared" si="2"/>
        <v>5.5305660226422386E-4</v>
      </c>
      <c r="L11" s="23">
        <f t="shared" si="3"/>
        <v>7.271623538195654E-2</v>
      </c>
      <c r="M11" s="4"/>
    </row>
    <row r="12" spans="1:13" x14ac:dyDescent="0.25">
      <c r="A12" s="17"/>
      <c r="B12" s="18">
        <v>447</v>
      </c>
      <c r="C12" s="19" t="s">
        <v>213</v>
      </c>
      <c r="D12" s="20">
        <v>8.5691609999999994</v>
      </c>
      <c r="E12" s="21">
        <v>4</v>
      </c>
      <c r="F12" s="21">
        <f t="shared" si="0"/>
        <v>1.0040050300000001</v>
      </c>
      <c r="G12" s="21">
        <v>0</v>
      </c>
      <c r="H12" s="21">
        <v>0</v>
      </c>
      <c r="I12" s="21">
        <v>1.0040050300000001</v>
      </c>
      <c r="J12" s="22">
        <f t="shared" si="1"/>
        <v>0</v>
      </c>
      <c r="K12" s="22">
        <f t="shared" si="2"/>
        <v>0</v>
      </c>
      <c r="L12" s="23">
        <f t="shared" si="3"/>
        <v>0.25100125750000002</v>
      </c>
      <c r="M12" s="4"/>
    </row>
    <row r="13" spans="1:13" x14ac:dyDescent="0.25">
      <c r="A13" s="17"/>
      <c r="B13" s="18">
        <v>448</v>
      </c>
      <c r="C13" s="19" t="s">
        <v>214</v>
      </c>
      <c r="D13" s="20">
        <v>0</v>
      </c>
      <c r="E13" s="21">
        <v>0.23926699999999998</v>
      </c>
      <c r="F13" s="21">
        <f t="shared" si="0"/>
        <v>1.2971E-2</v>
      </c>
      <c r="G13" s="21">
        <v>0</v>
      </c>
      <c r="H13" s="21">
        <v>1.2971E-2</v>
      </c>
      <c r="I13" s="21">
        <v>0</v>
      </c>
      <c r="J13" s="22">
        <f t="shared" si="1"/>
        <v>0</v>
      </c>
      <c r="K13" s="22">
        <f t="shared" si="2"/>
        <v>5.4211403996372261E-2</v>
      </c>
      <c r="L13" s="23">
        <f t="shared" si="3"/>
        <v>5.4211403996372261E-2</v>
      </c>
      <c r="M13" s="4"/>
    </row>
    <row r="14" spans="1:13" x14ac:dyDescent="0.25">
      <c r="A14" s="17"/>
      <c r="B14" s="18">
        <v>449</v>
      </c>
      <c r="C14" s="19" t="s">
        <v>215</v>
      </c>
      <c r="D14" s="20">
        <v>0</v>
      </c>
      <c r="E14" s="21">
        <v>1.4838659999999999</v>
      </c>
      <c r="F14" s="21">
        <f t="shared" si="0"/>
        <v>2E-3</v>
      </c>
      <c r="G14" s="21">
        <v>0</v>
      </c>
      <c r="H14" s="21">
        <v>0</v>
      </c>
      <c r="I14" s="21">
        <v>2E-3</v>
      </c>
      <c r="J14" s="22">
        <f t="shared" si="1"/>
        <v>0</v>
      </c>
      <c r="K14" s="22">
        <f t="shared" si="2"/>
        <v>0</v>
      </c>
      <c r="L14" s="23">
        <f t="shared" si="3"/>
        <v>1.3478305992589629E-3</v>
      </c>
      <c r="M14" s="4"/>
    </row>
    <row r="15" spans="1:13" x14ac:dyDescent="0.25">
      <c r="A15" s="17"/>
      <c r="B15" s="18">
        <v>452</v>
      </c>
      <c r="C15" s="19" t="s">
        <v>218</v>
      </c>
      <c r="D15" s="20">
        <v>6.8902000000000005E-2</v>
      </c>
      <c r="E15" s="21">
        <v>1.864873</v>
      </c>
      <c r="F15" s="21">
        <f t="shared" si="0"/>
        <v>1.2247022700000001</v>
      </c>
      <c r="G15" s="21">
        <v>0</v>
      </c>
      <c r="H15" s="21">
        <v>0.43982293</v>
      </c>
      <c r="I15" s="21">
        <v>0.78487934000000004</v>
      </c>
      <c r="J15" s="22">
        <f t="shared" si="1"/>
        <v>0</v>
      </c>
      <c r="K15" s="22">
        <f t="shared" si="2"/>
        <v>0.23584604957013158</v>
      </c>
      <c r="L15" s="23">
        <f t="shared" si="3"/>
        <v>0.65672154082342338</v>
      </c>
      <c r="M15" s="4"/>
    </row>
    <row r="16" spans="1:13" x14ac:dyDescent="0.25">
      <c r="A16" s="17"/>
      <c r="B16" s="18">
        <v>453</v>
      </c>
      <c r="C16" s="19" t="s">
        <v>219</v>
      </c>
      <c r="D16" s="20">
        <v>0.90667900000000001</v>
      </c>
      <c r="E16" s="21">
        <v>0.60708700000000004</v>
      </c>
      <c r="F16" s="21">
        <f t="shared" si="0"/>
        <v>4.0743000000000002E-4</v>
      </c>
      <c r="G16" s="21">
        <v>0</v>
      </c>
      <c r="H16" s="21">
        <v>4.0743000000000002E-4</v>
      </c>
      <c r="I16" s="21">
        <v>0</v>
      </c>
      <c r="J16" s="22">
        <f t="shared" si="1"/>
        <v>0</v>
      </c>
      <c r="K16" s="22">
        <f t="shared" si="2"/>
        <v>6.7112291977920789E-4</v>
      </c>
      <c r="L16" s="23">
        <f t="shared" si="3"/>
        <v>6.7112291977920789E-4</v>
      </c>
      <c r="M16" s="4"/>
    </row>
    <row r="17" spans="1:13" x14ac:dyDescent="0.25">
      <c r="A17" s="17"/>
      <c r="B17" s="18">
        <v>454</v>
      </c>
      <c r="C17" s="19" t="s">
        <v>220</v>
      </c>
      <c r="D17" s="20">
        <v>0</v>
      </c>
      <c r="E17" s="21">
        <v>4.3099999999999996E-3</v>
      </c>
      <c r="F17" s="21">
        <f t="shared" si="0"/>
        <v>0</v>
      </c>
      <c r="G17" s="21">
        <v>0</v>
      </c>
      <c r="H17" s="21">
        <v>0</v>
      </c>
      <c r="I17" s="21">
        <v>0</v>
      </c>
      <c r="J17" s="22">
        <f t="shared" si="1"/>
        <v>0</v>
      </c>
      <c r="K17" s="22">
        <f t="shared" si="2"/>
        <v>0</v>
      </c>
      <c r="L17" s="23">
        <f t="shared" si="3"/>
        <v>0</v>
      </c>
      <c r="M17" s="4"/>
    </row>
    <row r="18" spans="1:13" x14ac:dyDescent="0.25">
      <c r="A18" s="17"/>
      <c r="B18" s="18">
        <v>455</v>
      </c>
      <c r="C18" s="19" t="s">
        <v>221</v>
      </c>
      <c r="D18" s="20">
        <v>0</v>
      </c>
      <c r="E18" s="21">
        <v>0.01</v>
      </c>
      <c r="F18" s="21">
        <f t="shared" si="0"/>
        <v>0</v>
      </c>
      <c r="G18" s="21">
        <v>0</v>
      </c>
      <c r="H18" s="21">
        <v>0</v>
      </c>
      <c r="I18" s="21">
        <v>0</v>
      </c>
      <c r="J18" s="22">
        <f t="shared" si="1"/>
        <v>0</v>
      </c>
      <c r="K18" s="22">
        <f t="shared" si="2"/>
        <v>0</v>
      </c>
      <c r="L18" s="23">
        <f t="shared" si="3"/>
        <v>0</v>
      </c>
      <c r="M18" s="4"/>
    </row>
    <row r="19" spans="1:13" x14ac:dyDescent="0.25">
      <c r="A19" s="17"/>
      <c r="B19" s="18">
        <v>458</v>
      </c>
      <c r="C19" s="19" t="s">
        <v>224</v>
      </c>
      <c r="D19" s="20">
        <v>2.3140200000000002</v>
      </c>
      <c r="E19" s="21">
        <v>4.3374269999999999</v>
      </c>
      <c r="F19" s="21">
        <f t="shared" si="0"/>
        <v>0.15945844000000001</v>
      </c>
      <c r="G19" s="21">
        <v>0</v>
      </c>
      <c r="H19" s="21">
        <v>0</v>
      </c>
      <c r="I19" s="21">
        <v>0.15945844000000001</v>
      </c>
      <c r="J19" s="22">
        <f t="shared" si="1"/>
        <v>0</v>
      </c>
      <c r="K19" s="22">
        <f t="shared" si="2"/>
        <v>0</v>
      </c>
      <c r="L19" s="23">
        <f t="shared" si="3"/>
        <v>3.6763371464234446E-2</v>
      </c>
      <c r="M19" s="4"/>
    </row>
    <row r="20" spans="1:13" x14ac:dyDescent="0.25">
      <c r="A20" s="17"/>
      <c r="B20" s="18">
        <v>459</v>
      </c>
      <c r="C20" s="19" t="s">
        <v>225</v>
      </c>
      <c r="D20" s="20">
        <v>0</v>
      </c>
      <c r="E20" s="21">
        <v>0.16084399999999999</v>
      </c>
      <c r="F20" s="21">
        <f t="shared" si="0"/>
        <v>0</v>
      </c>
      <c r="G20" s="21">
        <v>0</v>
      </c>
      <c r="H20" s="21">
        <v>0</v>
      </c>
      <c r="I20" s="21">
        <v>0</v>
      </c>
      <c r="J20" s="22">
        <f t="shared" si="1"/>
        <v>0</v>
      </c>
      <c r="K20" s="22">
        <f t="shared" si="2"/>
        <v>0</v>
      </c>
      <c r="L20" s="23">
        <f t="shared" si="3"/>
        <v>0</v>
      </c>
      <c r="M20" s="4"/>
    </row>
    <row r="21" spans="1:13" x14ac:dyDescent="0.25">
      <c r="A21" s="17"/>
      <c r="B21" s="18">
        <v>460</v>
      </c>
      <c r="C21" s="19" t="s">
        <v>226</v>
      </c>
      <c r="D21" s="20">
        <v>0.08</v>
      </c>
      <c r="E21" s="21">
        <v>0.08</v>
      </c>
      <c r="F21" s="21">
        <f t="shared" si="0"/>
        <v>0</v>
      </c>
      <c r="G21" s="21">
        <v>0</v>
      </c>
      <c r="H21" s="21">
        <v>0</v>
      </c>
      <c r="I21" s="21">
        <v>0</v>
      </c>
      <c r="J21" s="22">
        <f t="shared" si="1"/>
        <v>0</v>
      </c>
      <c r="K21" s="22">
        <f t="shared" si="2"/>
        <v>0</v>
      </c>
      <c r="L21" s="23">
        <f t="shared" si="3"/>
        <v>0</v>
      </c>
      <c r="M21" s="4"/>
    </row>
    <row r="22" spans="1:13" x14ac:dyDescent="0.25">
      <c r="A22" s="17"/>
      <c r="B22" s="18">
        <v>462</v>
      </c>
      <c r="C22" s="19" t="s">
        <v>228</v>
      </c>
      <c r="D22" s="20">
        <v>0</v>
      </c>
      <c r="E22" s="21">
        <v>0.55030999999999997</v>
      </c>
      <c r="F22" s="21">
        <f t="shared" si="0"/>
        <v>5.1513000000000003E-2</v>
      </c>
      <c r="G22" s="21">
        <v>0</v>
      </c>
      <c r="H22" s="21">
        <v>0</v>
      </c>
      <c r="I22" s="21">
        <v>5.1513000000000003E-2</v>
      </c>
      <c r="J22" s="22">
        <f t="shared" si="1"/>
        <v>0</v>
      </c>
      <c r="K22" s="22">
        <f t="shared" si="2"/>
        <v>0</v>
      </c>
      <c r="L22" s="23">
        <f t="shared" si="3"/>
        <v>9.3607239555886693E-2</v>
      </c>
      <c r="M22" s="4"/>
    </row>
    <row r="23" spans="1:13" x14ac:dyDescent="0.25">
      <c r="A23" s="17"/>
      <c r="B23" s="18">
        <v>464</v>
      </c>
      <c r="C23" s="19" t="s">
        <v>230</v>
      </c>
      <c r="D23" s="20">
        <v>2.5826780000000005</v>
      </c>
      <c r="E23" s="21">
        <v>3.388153</v>
      </c>
      <c r="F23" s="21">
        <f t="shared" si="0"/>
        <v>0.22973194024812282</v>
      </c>
      <c r="G23" s="21">
        <v>4.4921590248122811E-2</v>
      </c>
      <c r="H23" s="21">
        <v>6.4438380000000003E-2</v>
      </c>
      <c r="I23" s="21">
        <v>0.12037196999999999</v>
      </c>
      <c r="J23" s="22">
        <f t="shared" si="1"/>
        <v>1.3258430256285005E-2</v>
      </c>
      <c r="K23" s="22">
        <f t="shared" si="2"/>
        <v>3.2277164061989765E-2</v>
      </c>
      <c r="L23" s="23">
        <f t="shared" si="3"/>
        <v>6.7804476435427447E-2</v>
      </c>
      <c r="M23" s="4"/>
    </row>
    <row r="24" spans="1:13" ht="15.75" thickBot="1" x14ac:dyDescent="0.3">
      <c r="A24" s="41" t="s">
        <v>232</v>
      </c>
      <c r="B24" s="58"/>
      <c r="C24" s="43"/>
      <c r="D24" s="44">
        <v>126.36044100000004</v>
      </c>
      <c r="E24" s="45">
        <v>182.7008179999998</v>
      </c>
      <c r="F24" s="45">
        <f t="shared" si="0"/>
        <v>25.009624732468868</v>
      </c>
      <c r="G24" s="45">
        <v>1.6608248624688713</v>
      </c>
      <c r="H24" s="45">
        <v>8.7575819899999967</v>
      </c>
      <c r="I24" s="45">
        <v>14.59121788</v>
      </c>
      <c r="J24" s="46">
        <f t="shared" si="1"/>
        <v>9.0904073700911019E-3</v>
      </c>
      <c r="K24" s="46">
        <f t="shared" si="2"/>
        <v>5.7024412733986111E-2</v>
      </c>
      <c r="L24" s="47">
        <f t="shared" si="3"/>
        <v>0.13688841137245975</v>
      </c>
      <c r="M24" s="4"/>
    </row>
    <row r="25" spans="1:13" x14ac:dyDescent="0.25">
      <c r="D25" s="5"/>
      <c r="E25" s="5"/>
      <c r="F25" s="5"/>
      <c r="G25" s="5"/>
      <c r="H25" s="5"/>
      <c r="I25" s="5"/>
      <c r="J25" s="4"/>
      <c r="K25" s="4"/>
      <c r="L25" s="4"/>
      <c r="M25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101</v>
      </c>
      <c r="B1" s="51" t="s">
        <v>64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1581</v>
      </c>
      <c r="N2" s="72" t="s">
        <v>1603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301.73030299999999</v>
      </c>
      <c r="E6" s="14">
        <f ca="1">SUM(E7:OFFSET(E7,50,0))</f>
        <v>397.11599899999993</v>
      </c>
      <c r="F6" s="14">
        <f ca="1">SUM(F7:OFFSET(F7,50,0))</f>
        <v>54.629106744423915</v>
      </c>
      <c r="G6" s="14">
        <f ca="1">SUM(G7:OFFSET(G7,50,0))</f>
        <v>3.6887706244239098</v>
      </c>
      <c r="H6" s="14">
        <f ca="1">SUM(H7:OFFSET(H7,50,0))</f>
        <v>18.738354409999996</v>
      </c>
      <c r="I6" s="14">
        <f ca="1">SUM(I7:OFFSET(I7,50,0))</f>
        <v>32.201981710000005</v>
      </c>
      <c r="J6" s="15">
        <f ca="1">IFERROR(G6/E6,0)</f>
        <v>9.2888995500377981E-3</v>
      </c>
      <c r="K6" s="15">
        <f ca="1">IFERROR(SUM(G6,H6)/E6,0)</f>
        <v>5.6474997458926125E-2</v>
      </c>
      <c r="L6" s="16">
        <f ca="1">IFERROR(SUM(G6,H6,I6)/E6,0)</f>
        <v>0.13756460802885939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0.90741000000000005</v>
      </c>
      <c r="E7" s="21">
        <v>3.0358859999999996</v>
      </c>
      <c r="F7" s="21">
        <f t="shared" ref="F7:F31" si="0">SUM(G7,H7,I7)</f>
        <v>0.26825173002372915</v>
      </c>
      <c r="G7" s="21">
        <v>6.3727500237291679E-3</v>
      </c>
      <c r="H7" s="21">
        <v>0.22316671000000002</v>
      </c>
      <c r="I7" s="21">
        <v>3.8712269999999993E-2</v>
      </c>
      <c r="J7" s="22">
        <f t="shared" ref="J7:J31" si="1">IFERROR(G7/E7,0)</f>
        <v>2.0991400941040503E-3</v>
      </c>
      <c r="K7" s="22">
        <f t="shared" ref="K7:K31" si="2">IFERROR(SUM(G7,H7)/E7,0)</f>
        <v>7.5608721810940596E-2</v>
      </c>
      <c r="L7" s="23">
        <f t="shared" ref="L7:L31" si="3">IFERROR(SUM(G7,H7,I7)/E7,0)</f>
        <v>8.8360277699402801E-2</v>
      </c>
      <c r="M7" s="4"/>
      <c r="N7" t="s">
        <v>272</v>
      </c>
      <c r="O7" s="5">
        <v>0.56845531991715947</v>
      </c>
      <c r="P7" s="71">
        <v>0.36950089078304554</v>
      </c>
    </row>
    <row r="8" spans="1:16" x14ac:dyDescent="0.25">
      <c r="A8" s="17"/>
      <c r="B8" s="55">
        <v>2</v>
      </c>
      <c r="C8" s="19" t="s">
        <v>250</v>
      </c>
      <c r="D8" s="20">
        <v>3.2473450000000001</v>
      </c>
      <c r="E8" s="21">
        <v>6.7274330000000013</v>
      </c>
      <c r="F8" s="21">
        <f t="shared" si="0"/>
        <v>1.3982576499852459</v>
      </c>
      <c r="G8" s="21">
        <v>8.6017499852459878E-3</v>
      </c>
      <c r="H8" s="21">
        <v>0.43753449000000005</v>
      </c>
      <c r="I8" s="21">
        <v>0.95212140999999983</v>
      </c>
      <c r="J8" s="22">
        <f t="shared" si="1"/>
        <v>1.278608049347498E-3</v>
      </c>
      <c r="K8" s="22">
        <f t="shared" si="2"/>
        <v>6.6315969253836635E-2</v>
      </c>
      <c r="L8" s="23">
        <f t="shared" si="3"/>
        <v>0.2078441583863036</v>
      </c>
      <c r="M8" s="4"/>
      <c r="N8" t="s">
        <v>270</v>
      </c>
      <c r="O8" s="5">
        <v>2.9315491092221597</v>
      </c>
      <c r="P8" s="71">
        <v>0.28776783941480288</v>
      </c>
    </row>
    <row r="9" spans="1:16" x14ac:dyDescent="0.25">
      <c r="A9" s="17"/>
      <c r="B9" s="55">
        <v>3</v>
      </c>
      <c r="C9" s="19" t="s">
        <v>251</v>
      </c>
      <c r="D9" s="20">
        <v>6.3357279999999996</v>
      </c>
      <c r="E9" s="21">
        <v>3.5748410000000002</v>
      </c>
      <c r="F9" s="21">
        <f t="shared" si="0"/>
        <v>0.19092376998526508</v>
      </c>
      <c r="G9" s="21">
        <v>1.6597499852650799E-3</v>
      </c>
      <c r="H9" s="21">
        <v>1.5619500000000001E-3</v>
      </c>
      <c r="I9" s="21">
        <v>0.18770207</v>
      </c>
      <c r="J9" s="22">
        <f t="shared" si="1"/>
        <v>4.6428637952431443E-4</v>
      </c>
      <c r="K9" s="22">
        <f t="shared" si="2"/>
        <v>9.0121490305864794E-4</v>
      </c>
      <c r="L9" s="23">
        <f t="shared" si="3"/>
        <v>5.3407625677691702E-2</v>
      </c>
      <c r="M9" s="4"/>
      <c r="N9" t="s">
        <v>259</v>
      </c>
      <c r="O9" s="5">
        <v>3.3303495503106202</v>
      </c>
      <c r="P9" s="71">
        <v>0.24891567123758571</v>
      </c>
    </row>
    <row r="10" spans="1:16" x14ac:dyDescent="0.25">
      <c r="A10" s="17"/>
      <c r="B10" s="55">
        <v>4</v>
      </c>
      <c r="C10" s="19" t="s">
        <v>252</v>
      </c>
      <c r="D10" s="20">
        <v>19.196999999999999</v>
      </c>
      <c r="E10" s="21">
        <v>35.393491999999995</v>
      </c>
      <c r="F10" s="21">
        <f t="shared" si="0"/>
        <v>2.9941200111609558</v>
      </c>
      <c r="G10" s="21">
        <v>0.13401974116095516</v>
      </c>
      <c r="H10" s="21">
        <v>0.55559815000000012</v>
      </c>
      <c r="I10" s="21">
        <v>2.3045021200000004</v>
      </c>
      <c r="J10" s="22">
        <f t="shared" si="1"/>
        <v>3.7865645232449847E-3</v>
      </c>
      <c r="K10" s="22">
        <f t="shared" si="2"/>
        <v>1.9484313420132588E-2</v>
      </c>
      <c r="L10" s="23">
        <f t="shared" si="3"/>
        <v>8.4595213469215086E-2</v>
      </c>
      <c r="M10" s="4"/>
      <c r="N10" t="s">
        <v>268</v>
      </c>
      <c r="O10" s="5">
        <v>2.8566270958429647</v>
      </c>
      <c r="P10" s="71">
        <v>0.24863990456299115</v>
      </c>
    </row>
    <row r="11" spans="1:16" x14ac:dyDescent="0.25">
      <c r="A11" s="17"/>
      <c r="B11" s="55">
        <v>5</v>
      </c>
      <c r="C11" s="19" t="s">
        <v>253</v>
      </c>
      <c r="D11" s="20">
        <v>1.2372759999999998</v>
      </c>
      <c r="E11" s="21">
        <v>1.2529030000000003</v>
      </c>
      <c r="F11" s="21">
        <f t="shared" si="0"/>
        <v>0.14353776967446114</v>
      </c>
      <c r="G11" s="21">
        <v>1.3489299674461108E-2</v>
      </c>
      <c r="H11" s="21">
        <v>9.1619750000000028E-2</v>
      </c>
      <c r="I11" s="21">
        <v>3.842872E-2</v>
      </c>
      <c r="J11" s="22">
        <f t="shared" si="1"/>
        <v>1.0766435769138636E-2</v>
      </c>
      <c r="K11" s="22">
        <f t="shared" si="2"/>
        <v>8.3892408011203665E-2</v>
      </c>
      <c r="L11" s="23">
        <f t="shared" si="3"/>
        <v>0.11456415195307307</v>
      </c>
      <c r="M11" s="4"/>
      <c r="N11" t="s">
        <v>261</v>
      </c>
      <c r="O11" s="5">
        <v>2.4141385902285539</v>
      </c>
      <c r="P11" s="71">
        <v>0.24346937355603968</v>
      </c>
    </row>
    <row r="12" spans="1:16" x14ac:dyDescent="0.25">
      <c r="A12" s="17"/>
      <c r="B12" s="55">
        <v>6</v>
      </c>
      <c r="C12" s="19" t="s">
        <v>254</v>
      </c>
      <c r="D12" s="20">
        <v>10.919577</v>
      </c>
      <c r="E12" s="21">
        <v>10.784398999999997</v>
      </c>
      <c r="F12" s="21">
        <f t="shared" si="0"/>
        <v>1.865743154982386</v>
      </c>
      <c r="G12" s="21">
        <v>0.20919992498238571</v>
      </c>
      <c r="H12" s="21">
        <v>0.63944649000000009</v>
      </c>
      <c r="I12" s="21">
        <v>1.0170967400000002</v>
      </c>
      <c r="J12" s="22">
        <f t="shared" si="1"/>
        <v>1.9398385110045147E-2</v>
      </c>
      <c r="K12" s="22">
        <f t="shared" si="2"/>
        <v>7.8692045331630073E-2</v>
      </c>
      <c r="L12" s="23">
        <f t="shared" si="3"/>
        <v>0.17300390638202337</v>
      </c>
      <c r="M12" s="4"/>
      <c r="N12" t="s">
        <v>258</v>
      </c>
      <c r="O12" s="5">
        <v>0.33596305120802561</v>
      </c>
      <c r="P12" s="71">
        <v>0.21726506356221037</v>
      </c>
    </row>
    <row r="13" spans="1:16" x14ac:dyDescent="0.25">
      <c r="A13" s="17"/>
      <c r="B13" s="55">
        <v>7</v>
      </c>
      <c r="C13" s="19" t="s">
        <v>255</v>
      </c>
      <c r="D13" s="20">
        <v>6.6880610000000003</v>
      </c>
      <c r="E13" s="21">
        <v>6.2196789999999993</v>
      </c>
      <c r="F13" s="21">
        <f t="shared" si="0"/>
        <v>0.70438525035541111</v>
      </c>
      <c r="G13" s="21">
        <v>8.7621590355411172E-2</v>
      </c>
      <c r="H13" s="21">
        <v>0.13949338</v>
      </c>
      <c r="I13" s="21">
        <v>0.47727027999999999</v>
      </c>
      <c r="J13" s="22">
        <f t="shared" si="1"/>
        <v>1.4087799443574368E-2</v>
      </c>
      <c r="K13" s="22">
        <f t="shared" si="2"/>
        <v>3.6515545312774372E-2</v>
      </c>
      <c r="L13" s="23">
        <f t="shared" si="3"/>
        <v>0.11325106172768903</v>
      </c>
      <c r="M13" s="4"/>
      <c r="N13" t="s">
        <v>250</v>
      </c>
      <c r="O13" s="5">
        <v>1.3982576499852459</v>
      </c>
      <c r="P13" s="71">
        <v>0.2078441583863036</v>
      </c>
    </row>
    <row r="14" spans="1:16" x14ac:dyDescent="0.25">
      <c r="A14" s="17"/>
      <c r="B14" s="55">
        <v>8</v>
      </c>
      <c r="C14" s="19" t="s">
        <v>256</v>
      </c>
      <c r="D14" s="20">
        <v>27.738679999999999</v>
      </c>
      <c r="E14" s="21">
        <v>35.086099999999988</v>
      </c>
      <c r="F14" s="21">
        <f t="shared" si="0"/>
        <v>1.9812406009576167</v>
      </c>
      <c r="G14" s="21">
        <v>2.7910590957617387E-2</v>
      </c>
      <c r="H14" s="21">
        <v>0.36958583999999994</v>
      </c>
      <c r="I14" s="21">
        <v>1.5837441699999995</v>
      </c>
      <c r="J14" s="22">
        <f t="shared" si="1"/>
        <v>7.9548855408886703E-4</v>
      </c>
      <c r="K14" s="22">
        <f t="shared" si="2"/>
        <v>1.1329171123539448E-2</v>
      </c>
      <c r="L14" s="23">
        <f t="shared" si="3"/>
        <v>5.6467963123790259E-2</v>
      </c>
      <c r="M14" s="4"/>
      <c r="N14" t="s">
        <v>263</v>
      </c>
      <c r="O14" s="5">
        <v>27.371060311208417</v>
      </c>
      <c r="P14" s="71">
        <v>0.1978353896325003</v>
      </c>
    </row>
    <row r="15" spans="1:16" x14ac:dyDescent="0.25">
      <c r="A15" s="17"/>
      <c r="B15" s="55">
        <v>9</v>
      </c>
      <c r="C15" s="19" t="s">
        <v>257</v>
      </c>
      <c r="D15" s="20">
        <v>11.836042000000001</v>
      </c>
      <c r="E15" s="21">
        <v>8.183128</v>
      </c>
      <c r="F15" s="21">
        <f t="shared" si="0"/>
        <v>1.0201780799190723</v>
      </c>
      <c r="G15" s="21">
        <v>8.1343999190721661E-3</v>
      </c>
      <c r="H15" s="21">
        <v>2.2460499999999999E-3</v>
      </c>
      <c r="I15" s="21">
        <v>1.00979763</v>
      </c>
      <c r="J15" s="22">
        <f t="shared" si="1"/>
        <v>9.9404529894585119E-4</v>
      </c>
      <c r="K15" s="22">
        <f t="shared" si="2"/>
        <v>1.2685185810453125E-3</v>
      </c>
      <c r="L15" s="23">
        <f t="shared" si="3"/>
        <v>0.12466847395263428</v>
      </c>
      <c r="M15" s="4"/>
      <c r="N15" t="s">
        <v>254</v>
      </c>
      <c r="O15" s="5">
        <v>1.865743154982386</v>
      </c>
      <c r="P15" s="71">
        <v>0.17300390638202337</v>
      </c>
    </row>
    <row r="16" spans="1:16" x14ac:dyDescent="0.25">
      <c r="A16" s="17"/>
      <c r="B16" s="55">
        <v>10</v>
      </c>
      <c r="C16" s="19" t="s">
        <v>258</v>
      </c>
      <c r="D16" s="20">
        <v>0.65180099999999996</v>
      </c>
      <c r="E16" s="21">
        <v>1.5463279999999999</v>
      </c>
      <c r="F16" s="21">
        <f t="shared" si="0"/>
        <v>0.33596305120802561</v>
      </c>
      <c r="G16" s="21">
        <v>0.28413385120802559</v>
      </c>
      <c r="H16" s="21">
        <v>2.3977850000000002E-2</v>
      </c>
      <c r="I16" s="21">
        <v>2.785135E-2</v>
      </c>
      <c r="J16" s="22">
        <f t="shared" si="1"/>
        <v>0.18374746574337761</v>
      </c>
      <c r="K16" s="22">
        <f t="shared" si="2"/>
        <v>0.19925378135041572</v>
      </c>
      <c r="L16" s="23">
        <f t="shared" si="3"/>
        <v>0.21726506356221037</v>
      </c>
      <c r="M16" s="4"/>
      <c r="N16" t="s">
        <v>273</v>
      </c>
      <c r="O16" s="5">
        <v>0.61395202926938175</v>
      </c>
      <c r="P16" s="71">
        <v>0.14019317326224676</v>
      </c>
    </row>
    <row r="17" spans="1:16" x14ac:dyDescent="0.25">
      <c r="A17" s="17"/>
      <c r="B17" s="55">
        <v>11</v>
      </c>
      <c r="C17" s="19" t="s">
        <v>259</v>
      </c>
      <c r="D17" s="20">
        <v>6.5722539999999983</v>
      </c>
      <c r="E17" s="21">
        <v>13.379429</v>
      </c>
      <c r="F17" s="21">
        <f t="shared" si="0"/>
        <v>3.3303495503106202</v>
      </c>
      <c r="G17" s="21">
        <v>3.3706400310620666E-2</v>
      </c>
      <c r="H17" s="21">
        <v>2.4422444999999997</v>
      </c>
      <c r="I17" s="21">
        <v>0.85439865000000004</v>
      </c>
      <c r="J17" s="22">
        <f t="shared" si="1"/>
        <v>2.5192704644286888E-3</v>
      </c>
      <c r="K17" s="22">
        <f t="shared" si="2"/>
        <v>0.18505654466349949</v>
      </c>
      <c r="L17" s="23">
        <f t="shared" si="3"/>
        <v>0.24891567123758571</v>
      </c>
      <c r="M17" s="4"/>
      <c r="N17" t="s">
        <v>257</v>
      </c>
      <c r="O17" s="5">
        <v>1.0201780799190723</v>
      </c>
      <c r="P17" s="71">
        <v>0.12466847395263428</v>
      </c>
    </row>
    <row r="18" spans="1:16" x14ac:dyDescent="0.25">
      <c r="A18" s="17"/>
      <c r="B18" s="55">
        <v>12</v>
      </c>
      <c r="C18" s="19" t="s">
        <v>260</v>
      </c>
      <c r="D18" s="20">
        <v>3.5036249999999995</v>
      </c>
      <c r="E18" s="21">
        <v>5.5490999999999993</v>
      </c>
      <c r="F18" s="21">
        <f t="shared" si="0"/>
        <v>0.51168682908941121</v>
      </c>
      <c r="G18" s="21">
        <v>8.1014219089411199E-2</v>
      </c>
      <c r="H18" s="21">
        <v>0.14956843999999997</v>
      </c>
      <c r="I18" s="21">
        <v>0.28110416999999999</v>
      </c>
      <c r="J18" s="22">
        <f t="shared" si="1"/>
        <v>1.4599524083078555E-2</v>
      </c>
      <c r="K18" s="22">
        <f t="shared" si="2"/>
        <v>4.1553163411978733E-2</v>
      </c>
      <c r="L18" s="23">
        <f t="shared" si="3"/>
        <v>9.2210778160316323E-2</v>
      </c>
      <c r="M18" s="4"/>
      <c r="N18" t="s">
        <v>265</v>
      </c>
      <c r="O18" s="5">
        <v>7.7998350025154664E-2</v>
      </c>
      <c r="P18" s="71">
        <v>0.11477704826205426</v>
      </c>
    </row>
    <row r="19" spans="1:16" x14ac:dyDescent="0.25">
      <c r="A19" s="17"/>
      <c r="B19" s="55">
        <v>13</v>
      </c>
      <c r="C19" s="19" t="s">
        <v>261</v>
      </c>
      <c r="D19" s="20">
        <v>6.9395480000000003</v>
      </c>
      <c r="E19" s="21">
        <v>9.9155739999999977</v>
      </c>
      <c r="F19" s="21">
        <f t="shared" si="0"/>
        <v>2.4141385902285539</v>
      </c>
      <c r="G19" s="21">
        <v>8.235175022855401E-2</v>
      </c>
      <c r="H19" s="21">
        <v>0.88201071999999991</v>
      </c>
      <c r="I19" s="21">
        <v>1.4497761200000001</v>
      </c>
      <c r="J19" s="22">
        <f t="shared" si="1"/>
        <v>8.3052932920024622E-3</v>
      </c>
      <c r="K19" s="22">
        <f t="shared" si="2"/>
        <v>9.7257351942364012E-2</v>
      </c>
      <c r="L19" s="23">
        <f t="shared" si="3"/>
        <v>0.24346937355603968</v>
      </c>
      <c r="M19" s="4"/>
      <c r="N19" t="s">
        <v>253</v>
      </c>
      <c r="O19" s="5">
        <v>0.14353776967446114</v>
      </c>
      <c r="P19" s="71">
        <v>0.11456415195307307</v>
      </c>
    </row>
    <row r="20" spans="1:16" x14ac:dyDescent="0.25">
      <c r="A20" s="17"/>
      <c r="B20" s="55">
        <v>14</v>
      </c>
      <c r="C20" s="19" t="s">
        <v>262</v>
      </c>
      <c r="D20" s="20">
        <v>35.939560000000007</v>
      </c>
      <c r="E20" s="21">
        <v>53.564253000000008</v>
      </c>
      <c r="F20" s="21">
        <f t="shared" si="0"/>
        <v>1.4616463606227899</v>
      </c>
      <c r="G20" s="21">
        <v>5.3068810622789897E-2</v>
      </c>
      <c r="H20" s="21">
        <v>0.56725397</v>
      </c>
      <c r="I20" s="21">
        <v>0.84132358000000007</v>
      </c>
      <c r="J20" s="22">
        <f t="shared" si="1"/>
        <v>9.9075050337750232E-4</v>
      </c>
      <c r="K20" s="22">
        <f t="shared" si="2"/>
        <v>1.1580909765002973E-2</v>
      </c>
      <c r="L20" s="23">
        <f t="shared" si="3"/>
        <v>2.7287720424716642E-2</v>
      </c>
      <c r="M20" s="4"/>
      <c r="N20" t="s">
        <v>255</v>
      </c>
      <c r="O20" s="5">
        <v>0.70438525035541111</v>
      </c>
      <c r="P20" s="71">
        <v>0.11325106172768903</v>
      </c>
    </row>
    <row r="21" spans="1:16" x14ac:dyDescent="0.25">
      <c r="A21" s="17"/>
      <c r="B21" s="55">
        <v>15</v>
      </c>
      <c r="C21" s="19" t="s">
        <v>263</v>
      </c>
      <c r="D21" s="20">
        <v>113.31133600000001</v>
      </c>
      <c r="E21" s="21">
        <v>138.35269999999997</v>
      </c>
      <c r="F21" s="21">
        <f t="shared" si="0"/>
        <v>27.371060311208417</v>
      </c>
      <c r="G21" s="21">
        <v>1.7440967512084171</v>
      </c>
      <c r="H21" s="21">
        <v>9.5883319499999971</v>
      </c>
      <c r="I21" s="21">
        <v>16.038631610000003</v>
      </c>
      <c r="J21" s="22">
        <f t="shared" si="1"/>
        <v>1.2606163459104286E-2</v>
      </c>
      <c r="K21" s="22">
        <f t="shared" si="2"/>
        <v>8.1909703975480183E-2</v>
      </c>
      <c r="L21" s="23">
        <f t="shared" si="3"/>
        <v>0.1978353896325003</v>
      </c>
      <c r="M21" s="4"/>
      <c r="N21" t="s">
        <v>260</v>
      </c>
      <c r="O21" s="5">
        <v>0.51168682908941121</v>
      </c>
      <c r="P21" s="71">
        <v>9.2210778160316323E-2</v>
      </c>
    </row>
    <row r="22" spans="1:16" x14ac:dyDescent="0.25">
      <c r="A22" s="17"/>
      <c r="B22" s="55">
        <v>16</v>
      </c>
      <c r="C22" s="19" t="s">
        <v>264</v>
      </c>
      <c r="D22" s="20">
        <v>9.0834519999999994</v>
      </c>
      <c r="E22" s="21">
        <v>9.2056340000000016</v>
      </c>
      <c r="F22" s="21">
        <f t="shared" si="0"/>
        <v>0.2672285298038703</v>
      </c>
      <c r="G22" s="21">
        <v>4.8268598038703203E-3</v>
      </c>
      <c r="H22" s="21">
        <v>0.14043932999999997</v>
      </c>
      <c r="I22" s="21">
        <v>0.12196234</v>
      </c>
      <c r="J22" s="22">
        <f t="shared" si="1"/>
        <v>5.2433757456252542E-4</v>
      </c>
      <c r="K22" s="22">
        <f t="shared" si="2"/>
        <v>1.5780139619266883E-2</v>
      </c>
      <c r="L22" s="23">
        <f t="shared" si="3"/>
        <v>2.9028802340378756E-2</v>
      </c>
      <c r="M22" s="4"/>
      <c r="N22" t="s">
        <v>266</v>
      </c>
      <c r="O22" s="5">
        <v>0.38062633061350737</v>
      </c>
      <c r="P22" s="71">
        <v>8.9631896625144522E-2</v>
      </c>
    </row>
    <row r="23" spans="1:16" x14ac:dyDescent="0.25">
      <c r="A23" s="17"/>
      <c r="B23" s="55">
        <v>17</v>
      </c>
      <c r="C23" s="19" t="s">
        <v>265</v>
      </c>
      <c r="D23" s="20">
        <v>0.36627299999999996</v>
      </c>
      <c r="E23" s="21">
        <v>0.67956400000000017</v>
      </c>
      <c r="F23" s="21">
        <f t="shared" si="0"/>
        <v>7.7998350025154664E-2</v>
      </c>
      <c r="G23" s="21">
        <v>3.7796000251546502E-3</v>
      </c>
      <c r="H23" s="21">
        <v>7.5794000000000009E-3</v>
      </c>
      <c r="I23" s="21">
        <v>6.6639350000000014E-2</v>
      </c>
      <c r="J23" s="22">
        <f t="shared" si="1"/>
        <v>5.5618014273190594E-3</v>
      </c>
      <c r="K23" s="22">
        <f t="shared" si="2"/>
        <v>1.671512914921133E-2</v>
      </c>
      <c r="L23" s="23">
        <f t="shared" si="3"/>
        <v>0.11477704826205426</v>
      </c>
      <c r="M23" s="4"/>
      <c r="N23" t="s">
        <v>249</v>
      </c>
      <c r="O23" s="5">
        <v>0.26825173002372915</v>
      </c>
      <c r="P23" s="71">
        <v>8.8360277699402801E-2</v>
      </c>
    </row>
    <row r="24" spans="1:16" x14ac:dyDescent="0.25">
      <c r="A24" s="17"/>
      <c r="B24" s="55">
        <v>18</v>
      </c>
      <c r="C24" s="19" t="s">
        <v>266</v>
      </c>
      <c r="D24" s="20">
        <v>3.9668360000000003</v>
      </c>
      <c r="E24" s="21">
        <v>4.2465499999999992</v>
      </c>
      <c r="F24" s="21">
        <f t="shared" si="0"/>
        <v>0.38062633061350737</v>
      </c>
      <c r="G24" s="21">
        <v>5.753073061350733E-2</v>
      </c>
      <c r="H24" s="21">
        <v>0.13778445000000003</v>
      </c>
      <c r="I24" s="21">
        <v>0.18531114999999998</v>
      </c>
      <c r="J24" s="22">
        <f t="shared" si="1"/>
        <v>1.3547639993290398E-2</v>
      </c>
      <c r="K24" s="22">
        <f t="shared" si="2"/>
        <v>4.5993849269055448E-2</v>
      </c>
      <c r="L24" s="23">
        <f t="shared" si="3"/>
        <v>8.9631896625144522E-2</v>
      </c>
      <c r="M24" s="4"/>
      <c r="N24" t="s">
        <v>252</v>
      </c>
      <c r="O24" s="5">
        <v>2.9941200111609558</v>
      </c>
      <c r="P24" s="71">
        <v>8.4595213469215086E-2</v>
      </c>
    </row>
    <row r="25" spans="1:16" x14ac:dyDescent="0.25">
      <c r="A25" s="17"/>
      <c r="B25" s="55">
        <v>19</v>
      </c>
      <c r="C25" s="19" t="s">
        <v>267</v>
      </c>
      <c r="D25" s="20">
        <v>0.72879899999999997</v>
      </c>
      <c r="E25" s="21">
        <v>0.61744199999999994</v>
      </c>
      <c r="F25" s="21">
        <f t="shared" si="0"/>
        <v>1.3082390085416437E-2</v>
      </c>
      <c r="G25" s="21">
        <v>3.2677000854164362E-3</v>
      </c>
      <c r="H25" s="21">
        <v>6.8466400000000011E-3</v>
      </c>
      <c r="I25" s="21">
        <v>2.9680499999999999E-3</v>
      </c>
      <c r="J25" s="22">
        <f t="shared" si="1"/>
        <v>5.2923190929940571E-3</v>
      </c>
      <c r="K25" s="22">
        <f t="shared" si="2"/>
        <v>1.6381036737728304E-2</v>
      </c>
      <c r="L25" s="23">
        <f t="shared" si="3"/>
        <v>2.1188046950833338E-2</v>
      </c>
      <c r="M25" s="4"/>
      <c r="N25" t="s">
        <v>256</v>
      </c>
      <c r="O25" s="5">
        <v>1.9812406009576167</v>
      </c>
      <c r="P25" s="71">
        <v>5.6467963123790259E-2</v>
      </c>
    </row>
    <row r="26" spans="1:16" x14ac:dyDescent="0.25">
      <c r="A26" s="17"/>
      <c r="B26" s="55">
        <v>20</v>
      </c>
      <c r="C26" s="19" t="s">
        <v>268</v>
      </c>
      <c r="D26" s="20">
        <v>6.5638719999999982</v>
      </c>
      <c r="E26" s="21">
        <v>11.489013</v>
      </c>
      <c r="F26" s="21">
        <f t="shared" si="0"/>
        <v>2.8566270958429647</v>
      </c>
      <c r="G26" s="21">
        <v>0.70304077584296465</v>
      </c>
      <c r="H26" s="21">
        <v>1.2775690900000001</v>
      </c>
      <c r="I26" s="21">
        <v>0.87601722999999987</v>
      </c>
      <c r="J26" s="22">
        <f t="shared" si="1"/>
        <v>6.1192443236243586E-2</v>
      </c>
      <c r="K26" s="22">
        <f t="shared" si="2"/>
        <v>0.17239164633576137</v>
      </c>
      <c r="L26" s="23">
        <f t="shared" si="3"/>
        <v>0.24863990456299115</v>
      </c>
      <c r="M26" s="4"/>
      <c r="N26" t="s">
        <v>251</v>
      </c>
      <c r="O26" s="5">
        <v>0.19092376998526508</v>
      </c>
      <c r="P26" s="71">
        <v>5.3407625677691702E-2</v>
      </c>
    </row>
    <row r="27" spans="1:16" x14ac:dyDescent="0.25">
      <c r="A27" s="17"/>
      <c r="B27" s="55">
        <v>21</v>
      </c>
      <c r="C27" s="19" t="s">
        <v>269</v>
      </c>
      <c r="D27" s="20">
        <v>13.754392999999999</v>
      </c>
      <c r="E27" s="21">
        <v>18.944896</v>
      </c>
      <c r="F27" s="21">
        <f t="shared" si="0"/>
        <v>0.85567121978085869</v>
      </c>
      <c r="G27" s="21">
        <v>3.8212719780858606E-2</v>
      </c>
      <c r="H27" s="21">
        <v>0.41252806000000003</v>
      </c>
      <c r="I27" s="21">
        <v>0.40493044</v>
      </c>
      <c r="J27" s="22">
        <f t="shared" si="1"/>
        <v>2.017045634922388E-3</v>
      </c>
      <c r="K27" s="22">
        <f t="shared" si="2"/>
        <v>2.3792201328572016E-2</v>
      </c>
      <c r="L27" s="23">
        <f t="shared" si="3"/>
        <v>4.5166319191240673E-2</v>
      </c>
      <c r="M27" s="4"/>
      <c r="N27" t="s">
        <v>269</v>
      </c>
      <c r="O27" s="5">
        <v>0.85567121978085869</v>
      </c>
      <c r="P27" s="71">
        <v>4.5166319191240673E-2</v>
      </c>
    </row>
    <row r="28" spans="1:16" x14ac:dyDescent="0.25">
      <c r="A28" s="17"/>
      <c r="B28" s="55">
        <v>22</v>
      </c>
      <c r="C28" s="19" t="s">
        <v>270</v>
      </c>
      <c r="D28" s="20">
        <v>5.0211549999999994</v>
      </c>
      <c r="E28" s="21">
        <v>10.187202000000003</v>
      </c>
      <c r="F28" s="21">
        <f t="shared" si="0"/>
        <v>2.9315491092221597</v>
      </c>
      <c r="G28" s="21">
        <v>3.4174999222159386E-2</v>
      </c>
      <c r="H28" s="21">
        <v>9.3975080000000016E-2</v>
      </c>
      <c r="I28" s="21">
        <v>2.8033990300000005</v>
      </c>
      <c r="J28" s="22">
        <f t="shared" si="1"/>
        <v>3.354699280740617E-3</v>
      </c>
      <c r="K28" s="22">
        <f t="shared" si="2"/>
        <v>1.2579516850864385E-2</v>
      </c>
      <c r="L28" s="23">
        <f t="shared" si="3"/>
        <v>0.28776783941480288</v>
      </c>
      <c r="M28" s="4"/>
      <c r="N28" t="s">
        <v>264</v>
      </c>
      <c r="O28" s="5">
        <v>0.2672285298038703</v>
      </c>
      <c r="P28" s="71">
        <v>2.9028802340378756E-2</v>
      </c>
    </row>
    <row r="29" spans="1:16" x14ac:dyDescent="0.25">
      <c r="A29" s="17"/>
      <c r="B29" s="55">
        <v>23</v>
      </c>
      <c r="C29" s="19" t="s">
        <v>271</v>
      </c>
      <c r="D29" s="20">
        <v>3.8898520000000003</v>
      </c>
      <c r="E29" s="21">
        <v>3.262683</v>
      </c>
      <c r="F29" s="21">
        <f t="shared" si="0"/>
        <v>7.2433660151475857E-2</v>
      </c>
      <c r="G29" s="21">
        <v>2.4791710151475854E-2</v>
      </c>
      <c r="H29" s="21">
        <v>2.8304259999999998E-2</v>
      </c>
      <c r="I29" s="21">
        <v>1.9337690000000001E-2</v>
      </c>
      <c r="J29" s="22">
        <f t="shared" si="1"/>
        <v>7.5985653989296088E-3</v>
      </c>
      <c r="K29" s="22">
        <f t="shared" si="2"/>
        <v>1.6273714041932928E-2</v>
      </c>
      <c r="L29" s="23">
        <f t="shared" si="3"/>
        <v>2.2200642891594388E-2</v>
      </c>
      <c r="M29" s="4"/>
      <c r="N29" t="s">
        <v>262</v>
      </c>
      <c r="O29" s="5">
        <v>1.4616463606227899</v>
      </c>
      <c r="P29" s="71">
        <v>2.7287720424716642E-2</v>
      </c>
    </row>
    <row r="30" spans="1:16" x14ac:dyDescent="0.25">
      <c r="A30" s="17"/>
      <c r="B30" s="55">
        <v>24</v>
      </c>
      <c r="C30" s="19" t="s">
        <v>272</v>
      </c>
      <c r="D30" s="20">
        <v>1.0996109999999999</v>
      </c>
      <c r="E30" s="21">
        <v>1.5384410000000002</v>
      </c>
      <c r="F30" s="21">
        <f t="shared" si="0"/>
        <v>0.56845531991715947</v>
      </c>
      <c r="G30" s="21">
        <v>9.1225599171593785E-3</v>
      </c>
      <c r="H30" s="21">
        <v>0.27719191000000004</v>
      </c>
      <c r="I30" s="21">
        <v>0.28214085000000005</v>
      </c>
      <c r="J30" s="22">
        <f t="shared" si="1"/>
        <v>5.9297431082240898E-3</v>
      </c>
      <c r="K30" s="22">
        <f t="shared" si="2"/>
        <v>0.18610688997313474</v>
      </c>
      <c r="L30" s="23">
        <f t="shared" si="3"/>
        <v>0.36950089078304554</v>
      </c>
      <c r="M30" s="4"/>
      <c r="N30" t="s">
        <v>271</v>
      </c>
      <c r="O30" s="5">
        <v>7.2433660151475857E-2</v>
      </c>
      <c r="P30" s="71">
        <v>2.2200642891594388E-2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2.230817</v>
      </c>
      <c r="E31" s="28">
        <v>4.3793289999999994</v>
      </c>
      <c r="F31" s="28">
        <f t="shared" si="0"/>
        <v>0.61395202926938175</v>
      </c>
      <c r="G31" s="28">
        <v>3.4641389269381762E-2</v>
      </c>
      <c r="H31" s="28">
        <v>0.24249595000000002</v>
      </c>
      <c r="I31" s="28">
        <v>0.33681468999999997</v>
      </c>
      <c r="J31" s="29">
        <f t="shared" si="1"/>
        <v>7.9102047983564978E-3</v>
      </c>
      <c r="K31" s="29">
        <f t="shared" si="2"/>
        <v>6.3283059863595961E-2</v>
      </c>
      <c r="L31" s="30">
        <f t="shared" si="3"/>
        <v>0.14019317326224676</v>
      </c>
      <c r="M31" s="4"/>
      <c r="N31" t="s">
        <v>267</v>
      </c>
      <c r="O31" s="5">
        <v>1.3082390085416437E-2</v>
      </c>
      <c r="P31" s="71">
        <v>2.1188046950833338E-2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topLeftCell="A11" workbookViewId="0">
      <selection activeCell="A20" sqref="A20:D2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101</v>
      </c>
      <c r="B1" s="49" t="s">
        <v>64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1582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301.73030299999999</v>
      </c>
      <c r="E6" s="14">
        <v>397.11599899999993</v>
      </c>
      <c r="F6" s="14">
        <v>54.629106744423915</v>
      </c>
      <c r="G6" s="14">
        <v>3.6887706244239098</v>
      </c>
      <c r="H6" s="14">
        <v>18.738354409999996</v>
      </c>
      <c r="I6" s="14">
        <v>32.201981710000005</v>
      </c>
      <c r="J6" s="15">
        <v>9.2888995500377981E-3</v>
      </c>
      <c r="K6" s="15">
        <v>5.6474997458926125E-2</v>
      </c>
      <c r="L6" s="16">
        <v>0.13756460802885939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112.53086500000002</v>
      </c>
      <c r="E7" s="38">
        <f ca="1">SUM(E8:OFFSET(E6,MATCH("PROYECTOS",$A$8:$A$50,0),0))</f>
        <v>130.35921900000005</v>
      </c>
      <c r="F7" s="38">
        <f ca="1">SUM(F8:OFFSET(F6,MATCH("PROYECTOS",$A$8:$A$50,0),0))</f>
        <v>24.509966081982252</v>
      </c>
      <c r="G7" s="38">
        <f ca="1">SUM(G8:OFFSET(G6,MATCH("PROYECTOS",$A$8:$A$50,0),0))</f>
        <v>1.9488458619822495</v>
      </c>
      <c r="H7" s="38">
        <f ca="1">SUM(H8:OFFSET(H6,MATCH("PROYECTOS",$A$8:$A$50,0),0))</f>
        <v>8.7942999700000009</v>
      </c>
      <c r="I7" s="38">
        <f ca="1">SUM(I8:OFFSET(I6,MATCH("PROYECTOS",$A$8:$A$50,0),0))</f>
        <v>13.766820249999999</v>
      </c>
      <c r="J7" s="39">
        <f ca="1">IFERROR(G7/E7,0)</f>
        <v>1.4949812348770276E-2</v>
      </c>
      <c r="K7" s="39">
        <f ca="1">IFERROR(SUM(G7,H7)/E7,0)</f>
        <v>8.2411860966904421E-2</v>
      </c>
      <c r="L7" s="40">
        <f ca="1">IFERROR(SUM(G7,H7,I7)/E7,0)</f>
        <v>0.18801866312180221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10.6</v>
      </c>
      <c r="E8" s="21">
        <v>10.050253</v>
      </c>
      <c r="F8" s="21">
        <f t="shared" ref="F8:F11" si="0">SUM(G8,H8,I8)</f>
        <v>0</v>
      </c>
      <c r="G8" s="21">
        <v>0</v>
      </c>
      <c r="H8" s="21">
        <v>0</v>
      </c>
      <c r="I8" s="21">
        <v>0</v>
      </c>
      <c r="J8" s="22">
        <f t="shared" ref="J8:J12" si="1">IFERROR(G8/E8,0)</f>
        <v>0</v>
      </c>
      <c r="K8" s="22">
        <f t="shared" ref="K8:K12" si="2">IFERROR(SUM(G8,H8)/E8,0)</f>
        <v>0</v>
      </c>
      <c r="L8" s="23">
        <f t="shared" ref="L8:L12" si="3">IFERROR(SUM(G8,H8,I8)/E8,0)</f>
        <v>0</v>
      </c>
      <c r="M8" s="4"/>
    </row>
    <row r="9" spans="1:13" ht="38.25" x14ac:dyDescent="0.25">
      <c r="A9" s="17"/>
      <c r="B9" s="19">
        <v>3000399</v>
      </c>
      <c r="C9" s="19" t="s">
        <v>1584</v>
      </c>
      <c r="D9" s="20">
        <v>33.043111000000003</v>
      </c>
      <c r="E9" s="21">
        <v>35.051133</v>
      </c>
      <c r="F9" s="21">
        <f t="shared" si="0"/>
        <v>5.0343643507022549</v>
      </c>
      <c r="G9" s="21">
        <v>0.70259777070225482</v>
      </c>
      <c r="H9" s="21">
        <v>1.959811</v>
      </c>
      <c r="I9" s="21">
        <v>2.3719555800000003</v>
      </c>
      <c r="J9" s="22">
        <f t="shared" si="1"/>
        <v>2.0044937511784707E-2</v>
      </c>
      <c r="K9" s="22">
        <f t="shared" si="2"/>
        <v>7.5957851938830478E-2</v>
      </c>
      <c r="L9" s="23">
        <f t="shared" si="3"/>
        <v>0.14362914747155975</v>
      </c>
      <c r="M9" s="4"/>
    </row>
    <row r="10" spans="1:13" ht="25.5" x14ac:dyDescent="0.25">
      <c r="A10" s="17"/>
      <c r="B10" s="19">
        <v>3000423</v>
      </c>
      <c r="C10" s="19" t="s">
        <v>1585</v>
      </c>
      <c r="D10" s="20">
        <v>60.392866000000012</v>
      </c>
      <c r="E10" s="21">
        <v>76.762945000000045</v>
      </c>
      <c r="F10" s="21">
        <f t="shared" si="0"/>
        <v>18.755129680452164</v>
      </c>
      <c r="G10" s="21">
        <v>1.1672224204521626</v>
      </c>
      <c r="H10" s="21">
        <v>6.6380602700000013</v>
      </c>
      <c r="I10" s="21">
        <v>10.949846989999999</v>
      </c>
      <c r="J10" s="22">
        <f t="shared" si="1"/>
        <v>1.5205545077148381E-2</v>
      </c>
      <c r="K10" s="22">
        <f t="shared" si="2"/>
        <v>0.10168034447417514</v>
      </c>
      <c r="L10" s="23">
        <f t="shared" si="3"/>
        <v>0.24432530149087106</v>
      </c>
      <c r="M10" s="4"/>
    </row>
    <row r="11" spans="1:13" ht="38.25" x14ac:dyDescent="0.25">
      <c r="A11" s="17"/>
      <c r="B11" s="19">
        <v>3000544</v>
      </c>
      <c r="C11" s="19" t="s">
        <v>1586</v>
      </c>
      <c r="D11" s="20">
        <v>8.4948879999999996</v>
      </c>
      <c r="E11" s="21">
        <v>8.4948879999999996</v>
      </c>
      <c r="F11" s="21">
        <f t="shared" si="0"/>
        <v>0.72047205082783206</v>
      </c>
      <c r="G11" s="21">
        <v>7.9025670827832073E-2</v>
      </c>
      <c r="H11" s="21">
        <v>0.19642870000000001</v>
      </c>
      <c r="I11" s="21">
        <v>0.44501767999999997</v>
      </c>
      <c r="J11" s="22">
        <f t="shared" si="1"/>
        <v>9.3027325172306066E-3</v>
      </c>
      <c r="K11" s="22">
        <f t="shared" si="2"/>
        <v>3.2425897884449106E-2</v>
      </c>
      <c r="L11" s="23">
        <f t="shared" si="3"/>
        <v>8.4812424934599742E-2</v>
      </c>
      <c r="M11" s="4"/>
    </row>
    <row r="12" spans="1:13" ht="15.75" thickBot="1" x14ac:dyDescent="0.3">
      <c r="A12" s="41" t="s">
        <v>293</v>
      </c>
      <c r="B12" s="43"/>
      <c r="C12" s="43"/>
      <c r="D12" s="44">
        <f ca="1">OFFSET(D12,-MATCH("PROYECTOS",$A$8:$A$50,0)-1,0)-(OFFSET(D12,-MATCH("PROYECTOS",$A$8:$A$50,0),0))</f>
        <v>189.19943799999999</v>
      </c>
      <c r="E12" s="45">
        <f t="shared" ref="E12:I12" ca="1" si="4">OFFSET(E12,-MATCH("PROYECTOS",$A$8:$A$50,0)-1,0)-(OFFSET(E12,-MATCH("PROYECTOS",$A$8:$A$50,0),0))</f>
        <v>266.75677999999988</v>
      </c>
      <c r="F12" s="45">
        <f t="shared" ca="1" si="4"/>
        <v>30.119140662441662</v>
      </c>
      <c r="G12" s="45">
        <f t="shared" ca="1" si="4"/>
        <v>1.7399247624416603</v>
      </c>
      <c r="H12" s="45">
        <f t="shared" ca="1" si="4"/>
        <v>9.9440544399999951</v>
      </c>
      <c r="I12" s="45">
        <f t="shared" ca="1" si="4"/>
        <v>18.435161460000007</v>
      </c>
      <c r="J12" s="46">
        <f t="shared" ca="1" si="1"/>
        <v>6.5225137387010784E-3</v>
      </c>
      <c r="K12" s="46">
        <f t="shared" ca="1" si="2"/>
        <v>4.3800120853316873E-2</v>
      </c>
      <c r="L12" s="47">
        <f t="shared" ca="1" si="3"/>
        <v>0.11290862283778383</v>
      </c>
      <c r="M12" s="4"/>
    </row>
    <row r="13" spans="1:13" ht="15.75" thickBot="1" x14ac:dyDescent="0.3"/>
    <row r="14" spans="1:13" ht="15.75" thickBot="1" x14ac:dyDescent="0.3">
      <c r="A14" s="87" t="s">
        <v>315</v>
      </c>
      <c r="B14" s="88"/>
      <c r="C14" s="88"/>
      <c r="D14" s="89"/>
    </row>
    <row r="15" spans="1:13" ht="15.75" thickBot="1" x14ac:dyDescent="0.3">
      <c r="A15" s="1" t="s">
        <v>1604</v>
      </c>
    </row>
    <row r="16" spans="1:13" ht="45" customHeight="1" x14ac:dyDescent="0.25">
      <c r="A16" s="80" t="s">
        <v>317</v>
      </c>
      <c r="B16" s="81"/>
      <c r="C16" s="81"/>
      <c r="D16" s="92" t="s">
        <v>318</v>
      </c>
    </row>
    <row r="17" spans="1:4" ht="15.75" thickBot="1" x14ac:dyDescent="0.3">
      <c r="A17" s="90"/>
      <c r="B17" s="91"/>
      <c r="C17" s="91"/>
      <c r="D17" s="93"/>
    </row>
    <row r="18" spans="1:4" x14ac:dyDescent="0.25">
      <c r="A18" s="17"/>
      <c r="B18" s="19">
        <v>3000001</v>
      </c>
      <c r="C18" s="19" t="s">
        <v>275</v>
      </c>
      <c r="D18" s="23">
        <v>0</v>
      </c>
    </row>
    <row r="19" spans="1:4" ht="38.25" x14ac:dyDescent="0.25">
      <c r="A19" s="17"/>
      <c r="B19" s="19">
        <v>3000399</v>
      </c>
      <c r="C19" s="19" t="s">
        <v>1584</v>
      </c>
      <c r="D19" s="23">
        <v>0.14362914747155975</v>
      </c>
    </row>
    <row r="20" spans="1:4" ht="39" thickBot="1" x14ac:dyDescent="0.3">
      <c r="A20" s="24"/>
      <c r="B20" s="26">
        <v>3000544</v>
      </c>
      <c r="C20" s="26" t="s">
        <v>1586</v>
      </c>
      <c r="D20" s="30">
        <v>8.4812424934599742E-2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topLeftCell="A30" workbookViewId="0">
      <selection activeCell="A38" sqref="A38:D3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18</v>
      </c>
      <c r="B1" s="49" t="s">
        <v>17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426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341.32211699999999</v>
      </c>
      <c r="E6" s="14">
        <v>354.41430299999996</v>
      </c>
      <c r="F6" s="14">
        <v>72.049340825624256</v>
      </c>
      <c r="G6" s="14">
        <v>22.18023222562428</v>
      </c>
      <c r="H6" s="14">
        <v>22.054529070000001</v>
      </c>
      <c r="I6" s="14">
        <v>27.814579530000003</v>
      </c>
      <c r="J6" s="15">
        <v>6.2582779639184835E-2</v>
      </c>
      <c r="K6" s="15">
        <v>0.12481088071556831</v>
      </c>
      <c r="L6" s="16">
        <v>0.20329128992749565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340.32211700000005</v>
      </c>
      <c r="E7" s="38">
        <f ca="1">SUM(E8:OFFSET(E6,MATCH("PROYECTOS",$A$8:$A$50,0),0))</f>
        <v>351.79600199999999</v>
      </c>
      <c r="F7" s="38">
        <f ca="1">SUM(F8:OFFSET(F6,MATCH("PROYECTOS",$A$8:$A$50,0),0))</f>
        <v>72.046340825624284</v>
      </c>
      <c r="G7" s="38">
        <f ca="1">SUM(G8:OFFSET(G6,MATCH("PROYECTOS",$A$8:$A$50,0),0))</f>
        <v>22.18023222562428</v>
      </c>
      <c r="H7" s="38">
        <f ca="1">SUM(H8:OFFSET(H6,MATCH("PROYECTOS",$A$8:$A$50,0),0))</f>
        <v>22.054529070000008</v>
      </c>
      <c r="I7" s="38">
        <f ca="1">SUM(I8:OFFSET(I6,MATCH("PROYECTOS",$A$8:$A$50,0),0))</f>
        <v>27.81157953000001</v>
      </c>
      <c r="J7" s="39">
        <f ca="1">IFERROR(G7/E7,0)</f>
        <v>6.3048562517843174E-2</v>
      </c>
      <c r="K7" s="39">
        <f ca="1">IFERROR(SUM(G7,H7)/E7,0)</f>
        <v>0.12573980671794072</v>
      </c>
      <c r="L7" s="40">
        <f ca="1">IFERROR(SUM(G7,H7,I7)/E7,0)</f>
        <v>0.20479579192495856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30.534986000000018</v>
      </c>
      <c r="E8" s="21">
        <v>31.385159000000019</v>
      </c>
      <c r="F8" s="21">
        <f t="shared" ref="F8:F26" si="0">SUM(G8,H8,I8)</f>
        <v>4.6191950477627834</v>
      </c>
      <c r="G8" s="21">
        <v>1.8763543277627832</v>
      </c>
      <c r="H8" s="21">
        <v>1.2260108000000003</v>
      </c>
      <c r="I8" s="21">
        <v>1.5168299199999997</v>
      </c>
      <c r="J8" s="22">
        <f t="shared" ref="J8:J27" si="1">IFERROR(G8/E8,0)</f>
        <v>5.9784764122519887E-2</v>
      </c>
      <c r="K8" s="22">
        <f t="shared" ref="K8:K27" si="2">IFERROR(SUM(G8,H8)/E8,0)</f>
        <v>9.8848157110269258E-2</v>
      </c>
      <c r="L8" s="23">
        <f t="shared" ref="L8:L27" si="3">IFERROR(SUM(G8,H8,I8)/E8,0)</f>
        <v>0.14717768508876378</v>
      </c>
      <c r="M8" s="4"/>
    </row>
    <row r="9" spans="1:13" ht="38.25" x14ac:dyDescent="0.25">
      <c r="A9" s="17"/>
      <c r="B9" s="19">
        <v>3000009</v>
      </c>
      <c r="C9" s="19" t="s">
        <v>428</v>
      </c>
      <c r="D9" s="20">
        <v>3.8035570000000005</v>
      </c>
      <c r="E9" s="21">
        <v>3.8933130000000009</v>
      </c>
      <c r="F9" s="21">
        <f t="shared" si="0"/>
        <v>0.76329192274991176</v>
      </c>
      <c r="G9" s="21">
        <v>0.21503428274991165</v>
      </c>
      <c r="H9" s="21">
        <v>0.24004318999999999</v>
      </c>
      <c r="I9" s="21">
        <v>0.30821445000000008</v>
      </c>
      <c r="J9" s="22">
        <f t="shared" si="1"/>
        <v>5.5231696693769962E-2</v>
      </c>
      <c r="K9" s="22">
        <f t="shared" si="2"/>
        <v>0.11688694763300857</v>
      </c>
      <c r="L9" s="23">
        <f t="shared" si="3"/>
        <v>0.19605203145750461</v>
      </c>
      <c r="M9" s="4"/>
    </row>
    <row r="10" spans="1:13" ht="38.25" x14ac:dyDescent="0.25">
      <c r="A10" s="17"/>
      <c r="B10" s="19">
        <v>3000010</v>
      </c>
      <c r="C10" s="19" t="s">
        <v>429</v>
      </c>
      <c r="D10" s="20">
        <v>3.151189</v>
      </c>
      <c r="E10" s="21">
        <v>3.1642389999999998</v>
      </c>
      <c r="F10" s="21">
        <f t="shared" si="0"/>
        <v>0.40890623108696955</v>
      </c>
      <c r="G10" s="21">
        <v>9.5851251086969569E-2</v>
      </c>
      <c r="H10" s="21">
        <v>0.11503973000000001</v>
      </c>
      <c r="I10" s="21">
        <v>0.19801524999999998</v>
      </c>
      <c r="J10" s="22">
        <f t="shared" si="1"/>
        <v>3.0292038966389573E-2</v>
      </c>
      <c r="K10" s="22">
        <f t="shared" si="2"/>
        <v>6.664824657270503E-2</v>
      </c>
      <c r="L10" s="23">
        <f t="shared" si="3"/>
        <v>0.12922735327102966</v>
      </c>
      <c r="M10" s="4"/>
    </row>
    <row r="11" spans="1:13" ht="25.5" x14ac:dyDescent="0.25">
      <c r="A11" s="17"/>
      <c r="B11" s="19">
        <v>3000011</v>
      </c>
      <c r="C11" s="19" t="s">
        <v>430</v>
      </c>
      <c r="D11" s="20">
        <v>14.046180999999997</v>
      </c>
      <c r="E11" s="21">
        <v>14.024092999999997</v>
      </c>
      <c r="F11" s="21">
        <f t="shared" si="0"/>
        <v>2.9418816738525662</v>
      </c>
      <c r="G11" s="21">
        <v>0.94734918385256606</v>
      </c>
      <c r="H11" s="21">
        <v>0.99228619000000029</v>
      </c>
      <c r="I11" s="21">
        <v>1.0022462999999999</v>
      </c>
      <c r="J11" s="22">
        <f t="shared" si="1"/>
        <v>6.7551547458546246E-2</v>
      </c>
      <c r="K11" s="22">
        <f t="shared" si="2"/>
        <v>0.13830736674753702</v>
      </c>
      <c r="L11" s="23">
        <f t="shared" si="3"/>
        <v>0.20977340023718943</v>
      </c>
      <c r="M11" s="4"/>
    </row>
    <row r="12" spans="1:13" ht="25.5" x14ac:dyDescent="0.25">
      <c r="A12" s="17"/>
      <c r="B12" s="19">
        <v>3000012</v>
      </c>
      <c r="C12" s="19" t="s">
        <v>431</v>
      </c>
      <c r="D12" s="20">
        <v>9.6981849999999987</v>
      </c>
      <c r="E12" s="21">
        <v>9.6859409999999979</v>
      </c>
      <c r="F12" s="21">
        <f t="shared" si="0"/>
        <v>1.2809999425626715</v>
      </c>
      <c r="G12" s="21">
        <v>0.39001184256267152</v>
      </c>
      <c r="H12" s="21">
        <v>0.41134805000000002</v>
      </c>
      <c r="I12" s="21">
        <v>0.47964004999999987</v>
      </c>
      <c r="J12" s="22">
        <f t="shared" si="1"/>
        <v>4.0265766905112431E-2</v>
      </c>
      <c r="K12" s="22">
        <f t="shared" si="2"/>
        <v>8.2734335524310101E-2</v>
      </c>
      <c r="L12" s="23">
        <f t="shared" si="3"/>
        <v>0.13225353556899341</v>
      </c>
      <c r="M12" s="4"/>
    </row>
    <row r="13" spans="1:13" ht="25.5" x14ac:dyDescent="0.25">
      <c r="A13" s="17"/>
      <c r="B13" s="19">
        <v>3000013</v>
      </c>
      <c r="C13" s="19" t="s">
        <v>432</v>
      </c>
      <c r="D13" s="20">
        <v>10.568758000000001</v>
      </c>
      <c r="E13" s="21">
        <v>10.942504000000005</v>
      </c>
      <c r="F13" s="21">
        <f t="shared" si="0"/>
        <v>2.3470943873971573</v>
      </c>
      <c r="G13" s="21">
        <v>0.74613002739715739</v>
      </c>
      <c r="H13" s="21">
        <v>0.7389659300000001</v>
      </c>
      <c r="I13" s="21">
        <v>0.86199842999999998</v>
      </c>
      <c r="J13" s="22">
        <f t="shared" si="1"/>
        <v>6.818640663939049E-2</v>
      </c>
      <c r="K13" s="22">
        <f t="shared" si="2"/>
        <v>0.13571810962071906</v>
      </c>
      <c r="L13" s="23">
        <f t="shared" si="3"/>
        <v>0.21449335429963345</v>
      </c>
      <c r="M13" s="4"/>
    </row>
    <row r="14" spans="1:13" ht="25.5" x14ac:dyDescent="0.25">
      <c r="A14" s="17"/>
      <c r="B14" s="19">
        <v>3000014</v>
      </c>
      <c r="C14" s="19" t="s">
        <v>433</v>
      </c>
      <c r="D14" s="20">
        <v>4.5937669999999988</v>
      </c>
      <c r="E14" s="21">
        <v>4.5501539999999991</v>
      </c>
      <c r="F14" s="21">
        <f t="shared" si="0"/>
        <v>0.99852342103835245</v>
      </c>
      <c r="G14" s="21">
        <v>0.20796585103835241</v>
      </c>
      <c r="H14" s="21">
        <v>0.42273537000000005</v>
      </c>
      <c r="I14" s="21">
        <v>0.36782219999999999</v>
      </c>
      <c r="J14" s="22">
        <f t="shared" si="1"/>
        <v>4.5705233501624878E-2</v>
      </c>
      <c r="K14" s="22">
        <f t="shared" si="2"/>
        <v>0.13861096152753349</v>
      </c>
      <c r="L14" s="23">
        <f t="shared" si="3"/>
        <v>0.21944826945161694</v>
      </c>
      <c r="M14" s="4"/>
    </row>
    <row r="15" spans="1:13" ht="38.25" x14ac:dyDescent="0.25">
      <c r="A15" s="17"/>
      <c r="B15" s="19">
        <v>3000015</v>
      </c>
      <c r="C15" s="19" t="s">
        <v>434</v>
      </c>
      <c r="D15" s="20">
        <v>27.209561000000001</v>
      </c>
      <c r="E15" s="21">
        <v>28.341495000000002</v>
      </c>
      <c r="F15" s="21">
        <f t="shared" si="0"/>
        <v>4.6942482155463505</v>
      </c>
      <c r="G15" s="21">
        <v>1.4493974155463505</v>
      </c>
      <c r="H15" s="21">
        <v>1.5992921100000006</v>
      </c>
      <c r="I15" s="21">
        <v>1.6455586899999999</v>
      </c>
      <c r="J15" s="22">
        <f t="shared" si="1"/>
        <v>5.1140471437598839E-2</v>
      </c>
      <c r="K15" s="22">
        <f t="shared" si="2"/>
        <v>0.10756982034809211</v>
      </c>
      <c r="L15" s="23">
        <f t="shared" si="3"/>
        <v>0.16563163712945808</v>
      </c>
      <c r="M15" s="4"/>
    </row>
    <row r="16" spans="1:13" ht="25.5" x14ac:dyDescent="0.25">
      <c r="A16" s="17"/>
      <c r="B16" s="19">
        <v>3000016</v>
      </c>
      <c r="C16" s="19" t="s">
        <v>435</v>
      </c>
      <c r="D16" s="20">
        <v>83.916714999999996</v>
      </c>
      <c r="E16" s="21">
        <v>86.391161999999952</v>
      </c>
      <c r="F16" s="21">
        <f t="shared" si="0"/>
        <v>16.066286191962106</v>
      </c>
      <c r="G16" s="21">
        <v>5.2052777319621057</v>
      </c>
      <c r="H16" s="21">
        <v>4.7039834600000008</v>
      </c>
      <c r="I16" s="21">
        <v>6.1570249999999991</v>
      </c>
      <c r="J16" s="22">
        <f t="shared" si="1"/>
        <v>6.0252433367687645E-2</v>
      </c>
      <c r="K16" s="22">
        <f t="shared" si="2"/>
        <v>0.11470225614006803</v>
      </c>
      <c r="L16" s="23">
        <f t="shared" si="3"/>
        <v>0.18597140980650445</v>
      </c>
      <c r="M16" s="4"/>
    </row>
    <row r="17" spans="1:13" ht="25.5" x14ac:dyDescent="0.25">
      <c r="A17" s="17"/>
      <c r="B17" s="19">
        <v>3000017</v>
      </c>
      <c r="C17" s="19" t="s">
        <v>436</v>
      </c>
      <c r="D17" s="20">
        <v>31.237422999999978</v>
      </c>
      <c r="E17" s="21">
        <v>34.530025999999999</v>
      </c>
      <c r="F17" s="21">
        <f t="shared" si="0"/>
        <v>9.1749100557913756</v>
      </c>
      <c r="G17" s="21">
        <v>2.1856854557913721</v>
      </c>
      <c r="H17" s="21">
        <v>1.8919640600000007</v>
      </c>
      <c r="I17" s="21">
        <v>5.0972605400000033</v>
      </c>
      <c r="J17" s="22">
        <f t="shared" si="1"/>
        <v>6.3298112077626936E-2</v>
      </c>
      <c r="K17" s="22">
        <f t="shared" si="2"/>
        <v>0.11808996366789221</v>
      </c>
      <c r="L17" s="23">
        <f t="shared" si="3"/>
        <v>0.26570817107960981</v>
      </c>
      <c r="M17" s="4"/>
    </row>
    <row r="18" spans="1:13" x14ac:dyDescent="0.25">
      <c r="A18" s="17"/>
      <c r="B18" s="19">
        <v>3000680</v>
      </c>
      <c r="C18" s="19" t="s">
        <v>437</v>
      </c>
      <c r="D18" s="20">
        <v>35.573595000000012</v>
      </c>
      <c r="E18" s="21">
        <v>37.167372000000036</v>
      </c>
      <c r="F18" s="21">
        <f t="shared" si="0"/>
        <v>9.3660994653203407</v>
      </c>
      <c r="G18" s="21">
        <v>2.6937446853203397</v>
      </c>
      <c r="H18" s="21">
        <v>3.1831861900000002</v>
      </c>
      <c r="I18" s="21">
        <v>3.4891685900000002</v>
      </c>
      <c r="J18" s="22">
        <f t="shared" si="1"/>
        <v>7.24760600593536E-2</v>
      </c>
      <c r="K18" s="22">
        <f t="shared" si="2"/>
        <v>0.15812069993327305</v>
      </c>
      <c r="L18" s="23">
        <f t="shared" si="3"/>
        <v>0.25199789388715271</v>
      </c>
      <c r="M18" s="4"/>
    </row>
    <row r="19" spans="1:13" x14ac:dyDescent="0.25">
      <c r="A19" s="17"/>
      <c r="B19" s="19">
        <v>3000681</v>
      </c>
      <c r="C19" s="19" t="s">
        <v>438</v>
      </c>
      <c r="D19" s="20">
        <v>23.214016000000015</v>
      </c>
      <c r="E19" s="21">
        <v>24.427508000000003</v>
      </c>
      <c r="F19" s="21">
        <f t="shared" si="0"/>
        <v>5.6710332718906571</v>
      </c>
      <c r="G19" s="21">
        <v>1.7818534818906571</v>
      </c>
      <c r="H19" s="21">
        <v>1.9932849900000007</v>
      </c>
      <c r="I19" s="21">
        <v>1.8958947999999998</v>
      </c>
      <c r="J19" s="22">
        <f t="shared" si="1"/>
        <v>7.294454603763334E-2</v>
      </c>
      <c r="K19" s="22">
        <f t="shared" si="2"/>
        <v>0.15454455984174306</v>
      </c>
      <c r="L19" s="23">
        <f t="shared" si="3"/>
        <v>0.23215766716321029</v>
      </c>
      <c r="M19" s="4"/>
    </row>
    <row r="20" spans="1:13" x14ac:dyDescent="0.25">
      <c r="A20" s="17"/>
      <c r="B20" s="19">
        <v>3000682</v>
      </c>
      <c r="C20" s="19" t="s">
        <v>439</v>
      </c>
      <c r="D20" s="20">
        <v>15.052786999999995</v>
      </c>
      <c r="E20" s="21">
        <v>15.415148999999996</v>
      </c>
      <c r="F20" s="21">
        <f t="shared" si="0"/>
        <v>3.3525366951989062</v>
      </c>
      <c r="G20" s="21">
        <v>1.0967732751989061</v>
      </c>
      <c r="H20" s="21">
        <v>1.0399585500000001</v>
      </c>
      <c r="I20" s="21">
        <v>1.2158048699999997</v>
      </c>
      <c r="J20" s="22">
        <f t="shared" si="1"/>
        <v>7.1149054426843772E-2</v>
      </c>
      <c r="K20" s="22">
        <f t="shared" si="2"/>
        <v>0.13861246655474474</v>
      </c>
      <c r="L20" s="23">
        <f t="shared" si="3"/>
        <v>0.21748324944500419</v>
      </c>
      <c r="M20" s="4"/>
    </row>
    <row r="21" spans="1:13" ht="76.5" x14ac:dyDescent="0.25">
      <c r="A21" s="17"/>
      <c r="B21" s="19">
        <v>3043987</v>
      </c>
      <c r="C21" s="19" t="s">
        <v>440</v>
      </c>
      <c r="D21" s="20">
        <v>18.213916999999995</v>
      </c>
      <c r="E21" s="21">
        <v>18.836395999999993</v>
      </c>
      <c r="F21" s="21">
        <f t="shared" si="0"/>
        <v>4.2168564164219227</v>
      </c>
      <c r="G21" s="21">
        <v>1.3861233064219221</v>
      </c>
      <c r="H21" s="21">
        <v>1.3577271500000001</v>
      </c>
      <c r="I21" s="21">
        <v>1.4730059600000003</v>
      </c>
      <c r="J21" s="22">
        <f t="shared" si="1"/>
        <v>7.3587500837311054E-2</v>
      </c>
      <c r="K21" s="22">
        <f t="shared" si="2"/>
        <v>0.14566748630799242</v>
      </c>
      <c r="L21" s="23">
        <f t="shared" si="3"/>
        <v>0.22386747530801138</v>
      </c>
      <c r="M21" s="4"/>
    </row>
    <row r="22" spans="1:13" ht="89.25" x14ac:dyDescent="0.25">
      <c r="A22" s="17"/>
      <c r="B22" s="19">
        <v>3043988</v>
      </c>
      <c r="C22" s="19" t="s">
        <v>441</v>
      </c>
      <c r="D22" s="20">
        <v>8.2212270000000007</v>
      </c>
      <c r="E22" s="21">
        <v>9.0097040000000028</v>
      </c>
      <c r="F22" s="21">
        <f t="shared" si="0"/>
        <v>1.9437615978497487</v>
      </c>
      <c r="G22" s="21">
        <v>0.56822604784974828</v>
      </c>
      <c r="H22" s="21">
        <v>0.66378444999999997</v>
      </c>
      <c r="I22" s="21">
        <v>0.71175110000000019</v>
      </c>
      <c r="J22" s="22">
        <f t="shared" si="1"/>
        <v>6.3068225976097333E-2</v>
      </c>
      <c r="K22" s="22">
        <f t="shared" si="2"/>
        <v>0.13674261638892332</v>
      </c>
      <c r="L22" s="23">
        <f t="shared" si="3"/>
        <v>0.21574089424577633</v>
      </c>
      <c r="M22" s="4"/>
    </row>
    <row r="23" spans="1:13" ht="89.25" x14ac:dyDescent="0.25">
      <c r="A23" s="17"/>
      <c r="B23" s="19">
        <v>3043989</v>
      </c>
      <c r="C23" s="19" t="s">
        <v>442</v>
      </c>
      <c r="D23" s="20">
        <v>4.5792869999999972</v>
      </c>
      <c r="E23" s="21">
        <v>5.1661389999999985</v>
      </c>
      <c r="F23" s="21">
        <f t="shared" si="0"/>
        <v>1.3325840940350662</v>
      </c>
      <c r="G23" s="21">
        <v>0.46624560403506621</v>
      </c>
      <c r="H23" s="21">
        <v>0.38073517000000001</v>
      </c>
      <c r="I23" s="21">
        <v>0.48560331999999995</v>
      </c>
      <c r="J23" s="22">
        <f t="shared" si="1"/>
        <v>9.0250301827935003E-2</v>
      </c>
      <c r="K23" s="22">
        <f t="shared" si="2"/>
        <v>0.1639485066187856</v>
      </c>
      <c r="L23" s="23">
        <f t="shared" si="3"/>
        <v>0.2579458458309129</v>
      </c>
      <c r="M23" s="4"/>
    </row>
    <row r="24" spans="1:13" ht="63.75" x14ac:dyDescent="0.25">
      <c r="A24" s="17"/>
      <c r="B24" s="19">
        <v>3043990</v>
      </c>
      <c r="C24" s="19" t="s">
        <v>443</v>
      </c>
      <c r="D24" s="20">
        <v>1.7813859999999997</v>
      </c>
      <c r="E24" s="21">
        <v>1.9571119999999997</v>
      </c>
      <c r="F24" s="21">
        <f t="shared" si="0"/>
        <v>0.47400157917690633</v>
      </c>
      <c r="G24" s="21">
        <v>0.16139087917690631</v>
      </c>
      <c r="H24" s="21">
        <v>0.13632255999999998</v>
      </c>
      <c r="I24" s="21">
        <v>0.17628814000000001</v>
      </c>
      <c r="J24" s="22">
        <f t="shared" si="1"/>
        <v>8.2463793169172905E-2</v>
      </c>
      <c r="K24" s="22">
        <f t="shared" si="2"/>
        <v>0.15211875415249937</v>
      </c>
      <c r="L24" s="23">
        <f t="shared" si="3"/>
        <v>0.24219440644015591</v>
      </c>
      <c r="M24" s="4"/>
    </row>
    <row r="25" spans="1:13" ht="38.25" x14ac:dyDescent="0.25">
      <c r="A25" s="17"/>
      <c r="B25" s="19">
        <v>3043994</v>
      </c>
      <c r="C25" s="19" t="s">
        <v>444</v>
      </c>
      <c r="D25" s="20">
        <v>2.6750880000000001</v>
      </c>
      <c r="E25" s="21">
        <v>2.8494209999999995</v>
      </c>
      <c r="F25" s="21">
        <f t="shared" si="0"/>
        <v>0.55775524016495859</v>
      </c>
      <c r="G25" s="21">
        <v>0.18911111016495852</v>
      </c>
      <c r="H25" s="21">
        <v>0.20863274000000001</v>
      </c>
      <c r="I25" s="21">
        <v>0.16001139000000003</v>
      </c>
      <c r="J25" s="22">
        <f t="shared" si="1"/>
        <v>6.6368258732198065E-2</v>
      </c>
      <c r="K25" s="22">
        <f t="shared" si="2"/>
        <v>0.13958760399567441</v>
      </c>
      <c r="L25" s="23">
        <f t="shared" si="3"/>
        <v>0.19574335984923205</v>
      </c>
      <c r="M25" s="4"/>
    </row>
    <row r="26" spans="1:13" ht="25.5" x14ac:dyDescent="0.25">
      <c r="A26" s="17"/>
      <c r="B26" s="19">
        <v>3043997</v>
      </c>
      <c r="C26" s="19" t="s">
        <v>445</v>
      </c>
      <c r="D26" s="20">
        <v>12.250492000000003</v>
      </c>
      <c r="E26" s="21">
        <v>10.059115</v>
      </c>
      <c r="F26" s="21">
        <f t="shared" si="0"/>
        <v>1.8363753758155357</v>
      </c>
      <c r="G26" s="21">
        <v>0.51770646581553592</v>
      </c>
      <c r="H26" s="21">
        <v>0.74922837999999992</v>
      </c>
      <c r="I26" s="21">
        <v>0.56944052999999983</v>
      </c>
      <c r="J26" s="22">
        <f t="shared" si="1"/>
        <v>5.1466402940570408E-2</v>
      </c>
      <c r="K26" s="22">
        <f t="shared" si="2"/>
        <v>0.12594893743788949</v>
      </c>
      <c r="L26" s="23">
        <f t="shared" si="3"/>
        <v>0.18255834393140308</v>
      </c>
      <c r="M26" s="4"/>
    </row>
    <row r="27" spans="1:13" ht="15.75" thickBot="1" x14ac:dyDescent="0.3">
      <c r="A27" s="41" t="s">
        <v>293</v>
      </c>
      <c r="B27" s="43"/>
      <c r="C27" s="43"/>
      <c r="D27" s="44">
        <f ca="1">OFFSET(D27,-MATCH("PROYECTOS",$A$8:$A$50,0)-1,0)-(OFFSET(D27,-MATCH("PROYECTOS",$A$8:$A$50,0),0))</f>
        <v>0.99999999999994316</v>
      </c>
      <c r="E27" s="45">
        <f t="shared" ref="E27:I27" ca="1" si="4">OFFSET(E27,-MATCH("PROYECTOS",$A$8:$A$50,0)-1,0)-(OFFSET(E27,-MATCH("PROYECTOS",$A$8:$A$50,0),0))</f>
        <v>2.618300999999974</v>
      </c>
      <c r="F27" s="45">
        <f t="shared" ca="1" si="4"/>
        <v>2.999999999971692E-3</v>
      </c>
      <c r="G27" s="45">
        <f t="shared" ca="1" si="4"/>
        <v>0</v>
      </c>
      <c r="H27" s="45">
        <f t="shared" ca="1" si="4"/>
        <v>0</v>
      </c>
      <c r="I27" s="45">
        <f t="shared" ca="1" si="4"/>
        <v>2.9999999999930083E-3</v>
      </c>
      <c r="J27" s="46">
        <f t="shared" ca="1" si="1"/>
        <v>0</v>
      </c>
      <c r="K27" s="46">
        <f t="shared" ca="1" si="2"/>
        <v>0</v>
      </c>
      <c r="L27" s="47">
        <f t="shared" ca="1" si="3"/>
        <v>1.1457811764167061E-3</v>
      </c>
      <c r="M27" s="4"/>
    </row>
    <row r="28" spans="1:13" ht="15.75" thickBot="1" x14ac:dyDescent="0.3"/>
    <row r="29" spans="1:13" ht="15.75" thickBot="1" x14ac:dyDescent="0.3">
      <c r="A29" s="87" t="s">
        <v>315</v>
      </c>
      <c r="B29" s="88"/>
      <c r="C29" s="88"/>
      <c r="D29" s="89"/>
    </row>
    <row r="30" spans="1:13" ht="15.75" thickBot="1" x14ac:dyDescent="0.3">
      <c r="A30" s="1" t="s">
        <v>456</v>
      </c>
    </row>
    <row r="31" spans="1:13" ht="45" customHeight="1" x14ac:dyDescent="0.25">
      <c r="A31" s="80" t="s">
        <v>317</v>
      </c>
      <c r="B31" s="81"/>
      <c r="C31" s="81"/>
      <c r="D31" s="92" t="s">
        <v>318</v>
      </c>
    </row>
    <row r="32" spans="1:13" ht="15.75" thickBot="1" x14ac:dyDescent="0.3">
      <c r="A32" s="90"/>
      <c r="B32" s="91"/>
      <c r="C32" s="91"/>
      <c r="D32" s="93"/>
    </row>
    <row r="33" spans="1:4" x14ac:dyDescent="0.25">
      <c r="A33" s="17"/>
      <c r="B33" s="19">
        <v>3000001</v>
      </c>
      <c r="C33" s="19" t="s">
        <v>275</v>
      </c>
      <c r="D33" s="23">
        <v>0.14717768508876378</v>
      </c>
    </row>
    <row r="34" spans="1:4" ht="38.25" x14ac:dyDescent="0.25">
      <c r="A34" s="17"/>
      <c r="B34" s="19">
        <v>3000010</v>
      </c>
      <c r="C34" s="19" t="s">
        <v>429</v>
      </c>
      <c r="D34" s="23">
        <v>0.12922735327102966</v>
      </c>
    </row>
    <row r="35" spans="1:4" ht="25.5" x14ac:dyDescent="0.25">
      <c r="A35" s="17"/>
      <c r="B35" s="19">
        <v>3000012</v>
      </c>
      <c r="C35" s="19" t="s">
        <v>431</v>
      </c>
      <c r="D35" s="23">
        <v>0.13225353556899341</v>
      </c>
    </row>
    <row r="36" spans="1:4" ht="38.25" x14ac:dyDescent="0.25">
      <c r="A36" s="17"/>
      <c r="B36" s="19">
        <v>3000015</v>
      </c>
      <c r="C36" s="19" t="s">
        <v>434</v>
      </c>
      <c r="D36" s="23">
        <v>0.16563163712945808</v>
      </c>
    </row>
    <row r="37" spans="1:4" ht="25.5" x14ac:dyDescent="0.25">
      <c r="A37" s="17"/>
      <c r="B37" s="19">
        <v>3000016</v>
      </c>
      <c r="C37" s="19" t="s">
        <v>435</v>
      </c>
      <c r="D37" s="23">
        <v>0.18597140980650445</v>
      </c>
    </row>
    <row r="38" spans="1:4" ht="26.25" thickBot="1" x14ac:dyDescent="0.3">
      <c r="A38" s="24"/>
      <c r="B38" s="26">
        <v>3043997</v>
      </c>
      <c r="C38" s="26" t="s">
        <v>445</v>
      </c>
      <c r="D38" s="30">
        <v>0.18255834393140308</v>
      </c>
    </row>
  </sheetData>
  <mergeCells count="10">
    <mergeCell ref="A29:D29"/>
    <mergeCell ref="A31:C32"/>
    <mergeCell ref="D31:D32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2"/>
  <sheetViews>
    <sheetView topLeftCell="A14" workbookViewId="0">
      <selection activeCell="A3" sqref="A3:P22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101</v>
      </c>
      <c r="B1" s="49" t="s">
        <v>64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1583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301.73030299999999</v>
      </c>
      <c r="I6" s="14">
        <v>397.11599899999993</v>
      </c>
      <c r="J6" s="14">
        <v>54.629106744423915</v>
      </c>
      <c r="K6" s="14">
        <v>3.6887706244239098</v>
      </c>
      <c r="L6" s="14">
        <v>18.738354409999996</v>
      </c>
      <c r="M6" s="14">
        <v>32.201981710000005</v>
      </c>
      <c r="N6" s="15">
        <v>9.2888995500377981E-3</v>
      </c>
      <c r="O6" s="15">
        <v>5.6474997458926125E-2</v>
      </c>
      <c r="P6" s="16">
        <v>0.13756460802885939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SUM(H8:OFFSET(H6,MATCH("PROYECTOS",$A$8:$A$22,0),0))</f>
        <v>112.53086500000001</v>
      </c>
      <c r="I7" s="37">
        <f ca="1">SUM(I8:OFFSET(I6,MATCH("PROYECTOS",$A$8:$A$22,0),0))</f>
        <v>130.35921900000002</v>
      </c>
      <c r="J7" s="37">
        <f ca="1">SUM(J8:OFFSET(J6,MATCH("PROYECTOS",$A$8:$A$22,0),0))</f>
        <v>24.509966081982252</v>
      </c>
      <c r="K7" s="38">
        <f>SUM(K8:K21)</f>
        <v>1.9488458619822495</v>
      </c>
      <c r="L7" s="38">
        <f t="shared" ref="L7:M7" si="0">SUM(L8:L21)</f>
        <v>8.7942999700000009</v>
      </c>
      <c r="M7" s="38">
        <f t="shared" si="0"/>
        <v>13.766820249999999</v>
      </c>
      <c r="N7" s="39">
        <f ca="1">IFERROR(K7/I7,0)</f>
        <v>1.4949812348770278E-2</v>
      </c>
      <c r="O7" s="39">
        <f ca="1">IFERROR(SUM(K7,L7)/I7,0)</f>
        <v>8.2411860966904449E-2</v>
      </c>
      <c r="P7" s="40">
        <f ca="1">IFERROR(SUM(K7,L7,M7)/I7,0)</f>
        <v>0.18801866312180227</v>
      </c>
      <c r="Q7" s="64"/>
      <c r="R7" s="38"/>
      <c r="S7" s="40"/>
    </row>
    <row r="8" spans="1:19" ht="25.5" x14ac:dyDescent="0.25">
      <c r="A8" s="17"/>
      <c r="B8" s="19">
        <v>5001253</v>
      </c>
      <c r="C8" s="19" t="s">
        <v>867</v>
      </c>
      <c r="D8" s="68">
        <v>3000001</v>
      </c>
      <c r="E8" s="19" t="s">
        <v>275</v>
      </c>
      <c r="F8" s="69">
        <v>96</v>
      </c>
      <c r="G8" s="19" t="s">
        <v>822</v>
      </c>
      <c r="H8" s="20">
        <v>10.6</v>
      </c>
      <c r="I8" s="21">
        <v>10.050253</v>
      </c>
      <c r="J8" s="21">
        <f t="shared" ref="J8:J21" si="1">SUM(K8,L8,M8)</f>
        <v>0</v>
      </c>
      <c r="K8" s="21">
        <v>0</v>
      </c>
      <c r="L8" s="21">
        <v>0</v>
      </c>
      <c r="M8" s="21">
        <v>0</v>
      </c>
      <c r="N8" s="22">
        <f t="shared" ref="N8:N22" si="2">IFERROR(K8/I8,0)</f>
        <v>0</v>
      </c>
      <c r="O8" s="22">
        <f t="shared" ref="O8:O22" si="3">IFERROR(SUM(K8,L8)/I8,0)</f>
        <v>0</v>
      </c>
      <c r="P8" s="23">
        <f t="shared" ref="P8:P22" si="4">IFERROR(SUM(K8,L8,M8)/I8,0)</f>
        <v>0</v>
      </c>
      <c r="Q8" s="70">
        <v>0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5001510</v>
      </c>
      <c r="C9" s="19" t="s">
        <v>1587</v>
      </c>
      <c r="D9" s="68">
        <v>3000544</v>
      </c>
      <c r="E9" s="19" t="s">
        <v>1586</v>
      </c>
      <c r="F9" s="69">
        <v>10</v>
      </c>
      <c r="G9" s="19" t="s">
        <v>1599</v>
      </c>
      <c r="H9" s="20">
        <v>4.1929679999999996</v>
      </c>
      <c r="I9" s="21">
        <v>4.1929679999999987</v>
      </c>
      <c r="J9" s="21">
        <f t="shared" si="1"/>
        <v>0.43489658160453537</v>
      </c>
      <c r="K9" s="21">
        <v>4.4891801604535431E-2</v>
      </c>
      <c r="L9" s="21">
        <v>0.12814633</v>
      </c>
      <c r="M9" s="21">
        <v>0.26185844999999996</v>
      </c>
      <c r="N9" s="22">
        <f t="shared" si="2"/>
        <v>1.0706449847586589E-2</v>
      </c>
      <c r="O9" s="22">
        <f t="shared" si="3"/>
        <v>4.1268650656178511E-2</v>
      </c>
      <c r="P9" s="23">
        <f t="shared" si="4"/>
        <v>0.10372046283313766</v>
      </c>
      <c r="Q9" s="70">
        <v>0</v>
      </c>
      <c r="R9" s="21">
        <v>0</v>
      </c>
      <c r="S9" s="23">
        <f t="shared" ref="S9:S21" si="5">IFERROR(R9/Q9,0)</f>
        <v>0</v>
      </c>
    </row>
    <row r="10" spans="1:19" ht="38.25" x14ac:dyDescent="0.25">
      <c r="A10" s="17"/>
      <c r="B10" s="19">
        <v>5001511</v>
      </c>
      <c r="C10" s="19" t="s">
        <v>1588</v>
      </c>
      <c r="D10" s="68">
        <v>3000544</v>
      </c>
      <c r="E10" s="19" t="s">
        <v>1586</v>
      </c>
      <c r="F10" s="69">
        <v>10</v>
      </c>
      <c r="G10" s="19" t="s">
        <v>1599</v>
      </c>
      <c r="H10" s="20">
        <v>2</v>
      </c>
      <c r="I10" s="21">
        <v>2</v>
      </c>
      <c r="J10" s="21">
        <f t="shared" si="1"/>
        <v>0.20257376926960946</v>
      </c>
      <c r="K10" s="21">
        <v>2.5899369269609451E-2</v>
      </c>
      <c r="L10" s="21">
        <v>5.3998420000000005E-2</v>
      </c>
      <c r="M10" s="21">
        <v>0.12267598</v>
      </c>
      <c r="N10" s="22">
        <f t="shared" si="2"/>
        <v>1.2949684634804726E-2</v>
      </c>
      <c r="O10" s="22">
        <f t="shared" si="3"/>
        <v>3.9948894634804728E-2</v>
      </c>
      <c r="P10" s="23">
        <f t="shared" si="4"/>
        <v>0.10128688463480473</v>
      </c>
      <c r="Q10" s="70">
        <v>0</v>
      </c>
      <c r="R10" s="21">
        <v>0</v>
      </c>
      <c r="S10" s="23">
        <f t="shared" si="5"/>
        <v>0</v>
      </c>
    </row>
    <row r="11" spans="1:19" ht="25.5" x14ac:dyDescent="0.25">
      <c r="A11" s="17"/>
      <c r="B11" s="19">
        <v>5001515</v>
      </c>
      <c r="C11" s="19" t="s">
        <v>1589</v>
      </c>
      <c r="D11" s="68">
        <v>3000423</v>
      </c>
      <c r="E11" s="19" t="s">
        <v>1585</v>
      </c>
      <c r="F11" s="69">
        <v>502</v>
      </c>
      <c r="G11" s="19" t="s">
        <v>1600</v>
      </c>
      <c r="H11" s="20">
        <v>1.5532360000000001</v>
      </c>
      <c r="I11" s="21">
        <v>1.5532359999999998</v>
      </c>
      <c r="J11" s="21">
        <f t="shared" si="1"/>
        <v>0.14343350008695721</v>
      </c>
      <c r="K11" s="21">
        <v>2.7920850086957216E-2</v>
      </c>
      <c r="L11" s="21">
        <v>5.2417919999999993E-2</v>
      </c>
      <c r="M11" s="21">
        <v>6.3094729999999988E-2</v>
      </c>
      <c r="N11" s="22">
        <f t="shared" si="2"/>
        <v>1.7975922581602036E-2</v>
      </c>
      <c r="O11" s="22">
        <f t="shared" si="3"/>
        <v>5.1723479295456204E-2</v>
      </c>
      <c r="P11" s="23">
        <f t="shared" si="4"/>
        <v>9.234494956784238E-2</v>
      </c>
      <c r="Q11" s="70">
        <v>0</v>
      </c>
      <c r="R11" s="21">
        <v>0</v>
      </c>
      <c r="S11" s="23">
        <f t="shared" si="5"/>
        <v>0</v>
      </c>
    </row>
    <row r="12" spans="1:19" ht="25.5" x14ac:dyDescent="0.25">
      <c r="A12" s="17"/>
      <c r="B12" s="19">
        <v>5003176</v>
      </c>
      <c r="C12" s="19" t="s">
        <v>1590</v>
      </c>
      <c r="D12" s="68">
        <v>3000423</v>
      </c>
      <c r="E12" s="19" t="s">
        <v>1585</v>
      </c>
      <c r="F12" s="69">
        <v>502</v>
      </c>
      <c r="G12" s="19" t="s">
        <v>1600</v>
      </c>
      <c r="H12" s="20">
        <v>11.202438000000001</v>
      </c>
      <c r="I12" s="21">
        <v>11.202438000000001</v>
      </c>
      <c r="J12" s="21">
        <f t="shared" si="1"/>
        <v>2.1392608399999999</v>
      </c>
      <c r="K12" s="21">
        <v>0</v>
      </c>
      <c r="L12" s="21">
        <v>1.08949951</v>
      </c>
      <c r="M12" s="21">
        <v>1.0497613299999999</v>
      </c>
      <c r="N12" s="22">
        <f t="shared" si="2"/>
        <v>0</v>
      </c>
      <c r="O12" s="22">
        <f t="shared" si="3"/>
        <v>9.7255571510415847E-2</v>
      </c>
      <c r="P12" s="23">
        <f t="shared" si="4"/>
        <v>0.19096386340187732</v>
      </c>
      <c r="Q12" s="70">
        <v>0</v>
      </c>
      <c r="R12" s="21">
        <v>0</v>
      </c>
      <c r="S12" s="23">
        <f t="shared" si="5"/>
        <v>0</v>
      </c>
    </row>
    <row r="13" spans="1:19" ht="38.25" x14ac:dyDescent="0.25">
      <c r="A13" s="17"/>
      <c r="B13" s="19">
        <v>5003177</v>
      </c>
      <c r="C13" s="19" t="s">
        <v>1591</v>
      </c>
      <c r="D13" s="68">
        <v>3000544</v>
      </c>
      <c r="E13" s="19" t="s">
        <v>1586</v>
      </c>
      <c r="F13" s="69">
        <v>10</v>
      </c>
      <c r="G13" s="19" t="s">
        <v>1599</v>
      </c>
      <c r="H13" s="20">
        <v>1.5000000000000002</v>
      </c>
      <c r="I13" s="21">
        <v>1.5</v>
      </c>
      <c r="J13" s="21">
        <f t="shared" si="1"/>
        <v>7.2876699953687188E-2</v>
      </c>
      <c r="K13" s="21">
        <v>8.234499953687191E-3</v>
      </c>
      <c r="L13" s="21">
        <v>1.428395E-2</v>
      </c>
      <c r="M13" s="21">
        <v>5.035825E-2</v>
      </c>
      <c r="N13" s="22">
        <f t="shared" si="2"/>
        <v>5.489666635791461E-3</v>
      </c>
      <c r="O13" s="22">
        <f t="shared" si="3"/>
        <v>1.5012299969124794E-2</v>
      </c>
      <c r="P13" s="23">
        <f t="shared" si="4"/>
        <v>4.8584466635791461E-2</v>
      </c>
      <c r="Q13" s="70">
        <v>0</v>
      </c>
      <c r="R13" s="21">
        <v>0</v>
      </c>
      <c r="S13" s="23">
        <f t="shared" si="5"/>
        <v>0</v>
      </c>
    </row>
    <row r="14" spans="1:19" ht="25.5" x14ac:dyDescent="0.25">
      <c r="A14" s="17"/>
      <c r="B14" s="19">
        <v>5003182</v>
      </c>
      <c r="C14" s="19" t="s">
        <v>1592</v>
      </c>
      <c r="D14" s="68">
        <v>3000423</v>
      </c>
      <c r="E14" s="19" t="s">
        <v>1585</v>
      </c>
      <c r="F14" s="69">
        <v>500</v>
      </c>
      <c r="G14" s="19" t="s">
        <v>1601</v>
      </c>
      <c r="H14" s="20">
        <v>5.3058480000000001</v>
      </c>
      <c r="I14" s="21">
        <v>5.3058480000000001</v>
      </c>
      <c r="J14" s="21">
        <f t="shared" si="1"/>
        <v>8.101630999999998E-2</v>
      </c>
      <c r="K14" s="21">
        <v>0</v>
      </c>
      <c r="L14" s="21">
        <v>3.1837779999999996E-2</v>
      </c>
      <c r="M14" s="21">
        <v>4.9178529999999991E-2</v>
      </c>
      <c r="N14" s="22">
        <f t="shared" si="2"/>
        <v>0</v>
      </c>
      <c r="O14" s="22">
        <f t="shared" si="3"/>
        <v>6.0005073647040009E-3</v>
      </c>
      <c r="P14" s="23">
        <f t="shared" si="4"/>
        <v>1.5269248195575897E-2</v>
      </c>
      <c r="Q14" s="70">
        <v>0</v>
      </c>
      <c r="R14" s="21">
        <v>0</v>
      </c>
      <c r="S14" s="23">
        <f t="shared" si="5"/>
        <v>0</v>
      </c>
    </row>
    <row r="15" spans="1:19" ht="38.25" x14ac:dyDescent="0.25">
      <c r="A15" s="17"/>
      <c r="B15" s="19">
        <v>5003185</v>
      </c>
      <c r="C15" s="19" t="s">
        <v>1593</v>
      </c>
      <c r="D15" s="68">
        <v>3000399</v>
      </c>
      <c r="E15" s="19" t="s">
        <v>1584</v>
      </c>
      <c r="F15" s="69">
        <v>86</v>
      </c>
      <c r="G15" s="19" t="s">
        <v>500</v>
      </c>
      <c r="H15" s="20">
        <v>13.739735</v>
      </c>
      <c r="I15" s="21">
        <v>14.634744999999999</v>
      </c>
      <c r="J15" s="21">
        <f t="shared" si="1"/>
        <v>1.9402395302090774</v>
      </c>
      <c r="K15" s="21">
        <v>0.1379555402090773</v>
      </c>
      <c r="L15" s="21">
        <v>0.74765301000000006</v>
      </c>
      <c r="M15" s="21">
        <v>1.05463098</v>
      </c>
      <c r="N15" s="22">
        <f t="shared" si="2"/>
        <v>9.426576288761937E-3</v>
      </c>
      <c r="O15" s="22">
        <f t="shared" si="3"/>
        <v>6.051410873295554E-2</v>
      </c>
      <c r="P15" s="23">
        <f t="shared" si="4"/>
        <v>0.1325776110351822</v>
      </c>
      <c r="Q15" s="70">
        <v>0</v>
      </c>
      <c r="R15" s="21">
        <v>0</v>
      </c>
      <c r="S15" s="23">
        <f t="shared" si="5"/>
        <v>0</v>
      </c>
    </row>
    <row r="16" spans="1:19" ht="38.25" x14ac:dyDescent="0.25">
      <c r="A16" s="17"/>
      <c r="B16" s="19">
        <v>5003191</v>
      </c>
      <c r="C16" s="19" t="s">
        <v>1594</v>
      </c>
      <c r="D16" s="68">
        <v>3000399</v>
      </c>
      <c r="E16" s="19" t="s">
        <v>1584</v>
      </c>
      <c r="F16" s="69">
        <v>86</v>
      </c>
      <c r="G16" s="19" t="s">
        <v>500</v>
      </c>
      <c r="H16" s="20">
        <v>3.9015640000000005</v>
      </c>
      <c r="I16" s="21">
        <v>3.9015640000000014</v>
      </c>
      <c r="J16" s="21">
        <f t="shared" si="1"/>
        <v>0.30259160985275135</v>
      </c>
      <c r="K16" s="21">
        <v>5.9344959852751344E-2</v>
      </c>
      <c r="L16" s="21">
        <v>0.12027376000000001</v>
      </c>
      <c r="M16" s="21">
        <v>0.12297289</v>
      </c>
      <c r="N16" s="22">
        <f t="shared" si="2"/>
        <v>1.5210556549309796E-2</v>
      </c>
      <c r="O16" s="22">
        <f t="shared" si="3"/>
        <v>4.6037619747555415E-2</v>
      </c>
      <c r="P16" s="23">
        <f t="shared" si="4"/>
        <v>7.7556490128766628E-2</v>
      </c>
      <c r="Q16" s="70">
        <v>0</v>
      </c>
      <c r="R16" s="21">
        <v>0</v>
      </c>
      <c r="S16" s="23">
        <f t="shared" si="5"/>
        <v>0</v>
      </c>
    </row>
    <row r="17" spans="1:19" ht="38.25" x14ac:dyDescent="0.25">
      <c r="A17" s="17"/>
      <c r="B17" s="19">
        <v>5003191</v>
      </c>
      <c r="C17" s="19" t="s">
        <v>1594</v>
      </c>
      <c r="D17" s="68">
        <v>3000544</v>
      </c>
      <c r="E17" s="19" t="s">
        <v>1586</v>
      </c>
      <c r="F17" s="69">
        <v>86</v>
      </c>
      <c r="G17" s="19" t="s">
        <v>500</v>
      </c>
      <c r="H17" s="20">
        <v>0.80191999999999997</v>
      </c>
      <c r="I17" s="21">
        <v>0.80191999999999997</v>
      </c>
      <c r="J17" s="21">
        <f t="shared" si="1"/>
        <v>1.0125E-2</v>
      </c>
      <c r="K17" s="21">
        <v>0</v>
      </c>
      <c r="L17" s="21">
        <v>0</v>
      </c>
      <c r="M17" s="21">
        <v>1.0125E-2</v>
      </c>
      <c r="N17" s="22">
        <f t="shared" si="2"/>
        <v>0</v>
      </c>
      <c r="O17" s="22">
        <f t="shared" si="3"/>
        <v>0</v>
      </c>
      <c r="P17" s="23">
        <f t="shared" si="4"/>
        <v>1.26259477254589E-2</v>
      </c>
      <c r="Q17" s="70">
        <v>0</v>
      </c>
      <c r="R17" s="21">
        <v>0</v>
      </c>
      <c r="S17" s="23">
        <f t="shared" si="5"/>
        <v>0</v>
      </c>
    </row>
    <row r="18" spans="1:19" ht="25.5" x14ac:dyDescent="0.25">
      <c r="A18" s="17"/>
      <c r="B18" s="19">
        <v>5003258</v>
      </c>
      <c r="C18" s="19" t="s">
        <v>1595</v>
      </c>
      <c r="D18" s="68">
        <v>3000423</v>
      </c>
      <c r="E18" s="19" t="s">
        <v>1585</v>
      </c>
      <c r="F18" s="69">
        <v>502</v>
      </c>
      <c r="G18" s="19" t="s">
        <v>1600</v>
      </c>
      <c r="H18" s="20">
        <v>41.331344000000016</v>
      </c>
      <c r="I18" s="21">
        <v>57.701423000000005</v>
      </c>
      <c r="J18" s="21">
        <f t="shared" si="1"/>
        <v>16.391419030365206</v>
      </c>
      <c r="K18" s="21">
        <v>1.1393015703652054</v>
      </c>
      <c r="L18" s="21">
        <v>5.4643050600000009</v>
      </c>
      <c r="M18" s="21">
        <v>9.7878124</v>
      </c>
      <c r="N18" s="22">
        <f t="shared" si="2"/>
        <v>1.9744774238326934E-2</v>
      </c>
      <c r="O18" s="22">
        <f t="shared" si="3"/>
        <v>0.11444443285853116</v>
      </c>
      <c r="P18" s="23">
        <f t="shared" si="4"/>
        <v>0.28407304669704947</v>
      </c>
      <c r="Q18" s="70">
        <v>100</v>
      </c>
      <c r="R18" s="21">
        <v>0</v>
      </c>
      <c r="S18" s="23">
        <f t="shared" si="5"/>
        <v>0</v>
      </c>
    </row>
    <row r="19" spans="1:19" ht="38.25" x14ac:dyDescent="0.25">
      <c r="A19" s="17"/>
      <c r="B19" s="19">
        <v>5004208</v>
      </c>
      <c r="C19" s="19" t="s">
        <v>1596</v>
      </c>
      <c r="D19" s="68">
        <v>3000399</v>
      </c>
      <c r="E19" s="19" t="s">
        <v>1584</v>
      </c>
      <c r="F19" s="69">
        <v>23</v>
      </c>
      <c r="G19" s="19" t="s">
        <v>1602</v>
      </c>
      <c r="H19" s="20">
        <v>1.5083329999999999</v>
      </c>
      <c r="I19" s="21">
        <v>2.4943979999999999</v>
      </c>
      <c r="J19" s="21">
        <f t="shared" si="1"/>
        <v>0.30779743017187355</v>
      </c>
      <c r="K19" s="21">
        <v>5.1493340171873569E-2</v>
      </c>
      <c r="L19" s="21">
        <v>0.1197154</v>
      </c>
      <c r="M19" s="21">
        <v>0.13658869000000001</v>
      </c>
      <c r="N19" s="22">
        <f t="shared" si="2"/>
        <v>2.0643594234710568E-2</v>
      </c>
      <c r="O19" s="22">
        <f t="shared" si="3"/>
        <v>6.8637298527289378E-2</v>
      </c>
      <c r="P19" s="23">
        <f t="shared" si="4"/>
        <v>0.1233954766528331</v>
      </c>
      <c r="Q19" s="70">
        <v>0</v>
      </c>
      <c r="R19" s="21">
        <v>0</v>
      </c>
      <c r="S19" s="23">
        <f t="shared" si="5"/>
        <v>0</v>
      </c>
    </row>
    <row r="20" spans="1:19" ht="38.25" x14ac:dyDescent="0.25">
      <c r="A20" s="17"/>
      <c r="B20" s="19">
        <v>5004209</v>
      </c>
      <c r="C20" s="19" t="s">
        <v>1597</v>
      </c>
      <c r="D20" s="68">
        <v>3000399</v>
      </c>
      <c r="E20" s="19" t="s">
        <v>1584</v>
      </c>
      <c r="F20" s="69">
        <v>500</v>
      </c>
      <c r="G20" s="19" t="s">
        <v>1601</v>
      </c>
      <c r="H20" s="20">
        <v>13.893478999999997</v>
      </c>
      <c r="I20" s="21">
        <v>14.020426000000002</v>
      </c>
      <c r="J20" s="21">
        <f t="shared" si="1"/>
        <v>2.4837357804685523</v>
      </c>
      <c r="K20" s="21">
        <v>0.45380393046855261</v>
      </c>
      <c r="L20" s="21">
        <v>0.97216882999999998</v>
      </c>
      <c r="M20" s="21">
        <v>1.0577630199999999</v>
      </c>
      <c r="N20" s="22">
        <f t="shared" si="2"/>
        <v>3.2367342509318373E-2</v>
      </c>
      <c r="O20" s="22">
        <f t="shared" si="3"/>
        <v>0.10170680694499243</v>
      </c>
      <c r="P20" s="23">
        <f t="shared" si="4"/>
        <v>0.17715123495309998</v>
      </c>
      <c r="Q20" s="70">
        <v>0</v>
      </c>
      <c r="R20" s="21">
        <v>0</v>
      </c>
      <c r="S20" s="23">
        <f t="shared" si="5"/>
        <v>0</v>
      </c>
    </row>
    <row r="21" spans="1:19" ht="25.5" x14ac:dyDescent="0.25">
      <c r="A21" s="17"/>
      <c r="B21" s="19">
        <v>5004210</v>
      </c>
      <c r="C21" s="19" t="s">
        <v>1598</v>
      </c>
      <c r="D21" s="68">
        <v>3000423</v>
      </c>
      <c r="E21" s="19" t="s">
        <v>1585</v>
      </c>
      <c r="F21" s="69">
        <v>42</v>
      </c>
      <c r="G21" s="19" t="s">
        <v>534</v>
      </c>
      <c r="H21" s="20">
        <v>1</v>
      </c>
      <c r="I21" s="21">
        <v>1</v>
      </c>
      <c r="J21" s="21">
        <f t="shared" si="1"/>
        <v>0</v>
      </c>
      <c r="K21" s="21">
        <v>0</v>
      </c>
      <c r="L21" s="21">
        <v>0</v>
      </c>
      <c r="M21" s="21">
        <v>0</v>
      </c>
      <c r="N21" s="22">
        <f t="shared" si="2"/>
        <v>0</v>
      </c>
      <c r="O21" s="22">
        <f t="shared" si="3"/>
        <v>0</v>
      </c>
      <c r="P21" s="23">
        <f t="shared" si="4"/>
        <v>0</v>
      </c>
      <c r="Q21" s="70">
        <v>0</v>
      </c>
      <c r="R21" s="21">
        <v>0</v>
      </c>
      <c r="S21" s="23">
        <f t="shared" si="5"/>
        <v>0</v>
      </c>
    </row>
    <row r="22" spans="1:19" ht="15.75" thickBot="1" x14ac:dyDescent="0.3">
      <c r="A22" s="41" t="s">
        <v>293</v>
      </c>
      <c r="B22" s="43"/>
      <c r="C22" s="43"/>
      <c r="D22" s="65"/>
      <c r="E22" s="43"/>
      <c r="F22" s="66"/>
      <c r="G22" s="43"/>
      <c r="H22" s="44">
        <f ca="1">OFFSET(H22,-MATCH("PROYECTOS",$A$8:$A$22,0)-1,0)-(OFFSET(H22,-MATCH("PROYECTOS",$A$8:$A$22,0),0))</f>
        <v>189.19943799999999</v>
      </c>
      <c r="I22" s="44">
        <f t="shared" ref="I22:J22" ca="1" si="6">OFFSET(I22,-MATCH("PROYECTOS",$A$8:$A$22,0)-1,0)-(OFFSET(I22,-MATCH("PROYECTOS",$A$8:$A$22,0),0))</f>
        <v>266.75677999999994</v>
      </c>
      <c r="J22" s="44">
        <f t="shared" ca="1" si="6"/>
        <v>30.119140662441662</v>
      </c>
      <c r="K22" s="45">
        <f>K6-K7</f>
        <v>1.7399247624416603</v>
      </c>
      <c r="L22" s="45">
        <f t="shared" ref="L22:M22" si="7">L6-L7</f>
        <v>9.9440544399999951</v>
      </c>
      <c r="M22" s="45">
        <f t="shared" si="7"/>
        <v>18.435161460000007</v>
      </c>
      <c r="N22" s="46">
        <f t="shared" ca="1" si="2"/>
        <v>6.5225137387010775E-3</v>
      </c>
      <c r="O22" s="46">
        <f t="shared" ca="1" si="3"/>
        <v>4.380012085331686E-2</v>
      </c>
      <c r="P22" s="47">
        <f t="shared" ca="1" si="4"/>
        <v>0.1129086228377838</v>
      </c>
      <c r="Q22" s="67"/>
      <c r="R22" s="45"/>
      <c r="S22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"/>
  <sheetViews>
    <sheetView workbookViewId="0">
      <selection activeCell="A12" sqref="A12:L12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103</v>
      </c>
      <c r="B1" s="50" t="s">
        <v>65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1605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65.063928000000004</v>
      </c>
      <c r="E6" s="14">
        <v>70.866916000000032</v>
      </c>
      <c r="F6" s="14">
        <v>14.109452822333239</v>
      </c>
      <c r="G6" s="14">
        <v>4.4618741023332404</v>
      </c>
      <c r="H6" s="14">
        <v>4.75705081</v>
      </c>
      <c r="I6" s="14">
        <v>4.8905279100000003</v>
      </c>
      <c r="J6" s="15">
        <v>6.2961313320495538E-2</v>
      </c>
      <c r="K6" s="15">
        <v>0.13008785245195706</v>
      </c>
      <c r="L6" s="16">
        <v>0.19909788119371855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64.49958700000002</v>
      </c>
      <c r="E7" s="38">
        <f ca="1">SUM(E8:OFFSET(E6,MATCH("GOBIERNOS REGIONALES",$A$8:$A$50,0),0))</f>
        <v>70.223975000000038</v>
      </c>
      <c r="F7" s="38">
        <f ca="1">SUM(F8:OFFSET(F6,MATCH("GOBIERNOS REGIONALES",$A$8:$A$50,0),0))</f>
        <v>14.061987462333239</v>
      </c>
      <c r="G7" s="38">
        <f ca="1">SUM(G8:OFFSET(G6,MATCH("GOBIERNOS REGIONALES",$A$8:$A$50,0),0))</f>
        <v>4.4618741023332404</v>
      </c>
      <c r="H7" s="38">
        <f ca="1">SUM(H8:OFFSET(H6,MATCH("GOBIERNOS REGIONALES",$A$8:$A$50,0),0))</f>
        <v>4.74953045</v>
      </c>
      <c r="I7" s="38">
        <f ca="1">SUM(I8:OFFSET(I6,MATCH("GOBIERNOS REGIONALES",$A$8:$A$50,0),0))</f>
        <v>4.85058291</v>
      </c>
      <c r="J7" s="39">
        <f ca="1">IFERROR(G7/E7,0)</f>
        <v>6.3537760463335174E-2</v>
      </c>
      <c r="K7" s="39">
        <f ca="1">IFERROR(SUM(G7,H7)/E7,0)</f>
        <v>0.13117179072151974</v>
      </c>
      <c r="L7" s="40">
        <f ca="1">IFERROR(SUM(G7,H7,I7)/E7,0)</f>
        <v>0.20024482325777249</v>
      </c>
      <c r="M7" s="4"/>
    </row>
    <row r="8" spans="1:13" ht="25.5" x14ac:dyDescent="0.25">
      <c r="A8" s="17"/>
      <c r="B8" s="18">
        <v>12</v>
      </c>
      <c r="C8" s="19" t="s">
        <v>113</v>
      </c>
      <c r="D8" s="20">
        <v>9.6831559999999985</v>
      </c>
      <c r="E8" s="21">
        <v>9.6831559999999985</v>
      </c>
      <c r="F8" s="21">
        <f t="shared" ref="F8:F13" si="0">SUM(G8,H8,I8)</f>
        <v>1.0897210129258537</v>
      </c>
      <c r="G8" s="21">
        <v>0.34258417292585364</v>
      </c>
      <c r="H8" s="21">
        <v>0.34441401999999999</v>
      </c>
      <c r="I8" s="21">
        <v>0.40272281999999998</v>
      </c>
      <c r="J8" s="22">
        <f t="shared" ref="J8:J13" si="1">IFERROR(G8/E8,0)</f>
        <v>3.5379392103757672E-2</v>
      </c>
      <c r="K8" s="22">
        <f t="shared" ref="K8:K13" si="2">IFERROR(SUM(G8,H8)/E8,0)</f>
        <v>7.0947756384989943E-2</v>
      </c>
      <c r="L8" s="23">
        <f t="shared" ref="L8:L13" si="3">IFERROR(SUM(G8,H8,I8)/E8,0)</f>
        <v>0.1125377937653647</v>
      </c>
      <c r="M8" s="4"/>
    </row>
    <row r="9" spans="1:13" ht="25.5" x14ac:dyDescent="0.25">
      <c r="A9" s="17"/>
      <c r="B9" s="18">
        <v>121</v>
      </c>
      <c r="C9" s="19" t="s">
        <v>142</v>
      </c>
      <c r="D9" s="20">
        <v>54.816431000000023</v>
      </c>
      <c r="E9" s="21">
        <v>60.540819000000035</v>
      </c>
      <c r="F9" s="21">
        <f t="shared" si="0"/>
        <v>12.972266449407385</v>
      </c>
      <c r="G9" s="21">
        <v>4.1192899294073868</v>
      </c>
      <c r="H9" s="21">
        <v>4.4051164299999996</v>
      </c>
      <c r="I9" s="21">
        <v>4.4478600899999998</v>
      </c>
      <c r="J9" s="22">
        <f t="shared" si="1"/>
        <v>6.8041529623300678E-2</v>
      </c>
      <c r="K9" s="22">
        <f t="shared" si="2"/>
        <v>0.14080427883553048</v>
      </c>
      <c r="L9" s="23">
        <f t="shared" si="3"/>
        <v>0.21427305846997838</v>
      </c>
      <c r="M9" s="4"/>
    </row>
    <row r="10" spans="1:13" x14ac:dyDescent="0.25">
      <c r="A10" s="34" t="s">
        <v>205</v>
      </c>
      <c r="B10" s="57"/>
      <c r="C10" s="36"/>
      <c r="D10" s="37">
        <f ca="1">SUM(D11:OFFSET(D9,(MATCH("GOBIERNOS LOCALES",$A$8:$A$50,0)-MATCH("GOBIERNOS REGIONALES",$A$8:$A$50,0)),0))</f>
        <v>0.56434100000000009</v>
      </c>
      <c r="E10" s="38">
        <f ca="1">SUM(E11:OFFSET(E9,(MATCH("GOBIERNOS LOCALES",$A$8:$A$50,0)-MATCH("GOBIERNOS REGIONALES",$A$8:$A$50,0)),0))</f>
        <v>0.6429410000000001</v>
      </c>
      <c r="F10" s="38">
        <f ca="1">SUM(F11:OFFSET(F9,(MATCH("GOBIERNOS LOCALES",$A$8:$A$50,0)-MATCH("GOBIERNOS REGIONALES",$A$8:$A$50,0)),0))</f>
        <v>4.7465359999999998E-2</v>
      </c>
      <c r="G10" s="38">
        <f ca="1">SUM(G11:OFFSET(G9,(MATCH("GOBIERNOS LOCALES",$A$8:$A$50,0)-MATCH("GOBIERNOS REGIONALES",$A$8:$A$50,0)),0))</f>
        <v>0</v>
      </c>
      <c r="H10" s="38">
        <f ca="1">SUM(H11:OFFSET(H9,(MATCH("GOBIERNOS LOCALES",$A$8:$A$50,0)-MATCH("GOBIERNOS REGIONALES",$A$8:$A$50,0)),0))</f>
        <v>7.5203599999999994E-3</v>
      </c>
      <c r="I10" s="38">
        <f ca="1">SUM(I11:OFFSET(I9,(MATCH("GOBIERNOS LOCALES",$A$8:$A$50,0)-MATCH("GOBIERNOS REGIONALES",$A$8:$A$50,0)),0))</f>
        <v>3.9945000000000001E-2</v>
      </c>
      <c r="J10" s="39">
        <f t="shared" ca="1" si="1"/>
        <v>0</v>
      </c>
      <c r="K10" s="39">
        <f t="shared" ca="1" si="2"/>
        <v>1.1696811993635495E-2</v>
      </c>
      <c r="L10" s="40">
        <f t="shared" ca="1" si="3"/>
        <v>7.3825374334503466E-2</v>
      </c>
      <c r="M10" s="4"/>
    </row>
    <row r="11" spans="1:13" x14ac:dyDescent="0.25">
      <c r="A11" s="17"/>
      <c r="B11" s="18">
        <v>445</v>
      </c>
      <c r="C11" s="19" t="s">
        <v>211</v>
      </c>
      <c r="D11" s="20">
        <v>0.16894100000000001</v>
      </c>
      <c r="E11" s="21">
        <v>0.16894100000000001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</row>
    <row r="12" spans="1:13" ht="15.75" thickBot="1" x14ac:dyDescent="0.3">
      <c r="A12" s="24"/>
      <c r="B12" s="25">
        <v>457</v>
      </c>
      <c r="C12" s="26" t="s">
        <v>223</v>
      </c>
      <c r="D12" s="27">
        <v>0.39540000000000008</v>
      </c>
      <c r="E12" s="28">
        <v>0.47400000000000009</v>
      </c>
      <c r="F12" s="28">
        <f t="shared" si="0"/>
        <v>4.7465359999999998E-2</v>
      </c>
      <c r="G12" s="28">
        <v>0</v>
      </c>
      <c r="H12" s="28">
        <v>7.5203599999999994E-3</v>
      </c>
      <c r="I12" s="28">
        <v>3.9945000000000001E-2</v>
      </c>
      <c r="J12" s="29">
        <f t="shared" si="1"/>
        <v>0</v>
      </c>
      <c r="K12" s="29">
        <f t="shared" si="2"/>
        <v>1.5865738396624467E-2</v>
      </c>
      <c r="L12" s="30">
        <f t="shared" si="3"/>
        <v>0.10013789029535863</v>
      </c>
      <c r="M12" s="4"/>
    </row>
    <row r="13" spans="1:13" x14ac:dyDescent="0.25">
      <c r="A13" t="s">
        <v>232</v>
      </c>
      <c r="D13" s="5"/>
      <c r="E13" s="5"/>
      <c r="F13" s="5">
        <f t="shared" si="0"/>
        <v>0</v>
      </c>
      <c r="G13" s="5"/>
      <c r="H13" s="5"/>
      <c r="I13" s="5"/>
      <c r="J13" s="4">
        <f t="shared" si="1"/>
        <v>0</v>
      </c>
      <c r="K13" s="4">
        <f t="shared" si="2"/>
        <v>0</v>
      </c>
      <c r="L13" s="4">
        <f t="shared" si="3"/>
        <v>0</v>
      </c>
      <c r="M13" s="4"/>
    </row>
    <row r="14" spans="1:13" x14ac:dyDescent="0.25">
      <c r="D14" s="5"/>
      <c r="E14" s="5"/>
      <c r="F14" s="5"/>
      <c r="G14" s="5"/>
      <c r="H14" s="5"/>
      <c r="I14" s="5"/>
      <c r="J14" s="4"/>
      <c r="K14" s="4"/>
      <c r="L14" s="4"/>
      <c r="M14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103</v>
      </c>
      <c r="B1" s="51" t="s">
        <v>65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1606</v>
      </c>
      <c r="N2" s="72" t="s">
        <v>1615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65.063928000000004</v>
      </c>
      <c r="E6" s="14">
        <f ca="1">SUM(E7:OFFSET(E7,50,0))</f>
        <v>70.866916000000032</v>
      </c>
      <c r="F6" s="14">
        <f ca="1">SUM(F7:OFFSET(F7,50,0))</f>
        <v>14.109452822333239</v>
      </c>
      <c r="G6" s="14">
        <f ca="1">SUM(G7:OFFSET(G7,50,0))</f>
        <v>4.4618741023332404</v>
      </c>
      <c r="H6" s="14">
        <f ca="1">SUM(H7:OFFSET(H7,50,0))</f>
        <v>4.75705081</v>
      </c>
      <c r="I6" s="14">
        <f ca="1">SUM(I7:OFFSET(I7,50,0))</f>
        <v>4.8905279100000003</v>
      </c>
      <c r="J6" s="15">
        <f ca="1">IFERROR(G6/E6,0)</f>
        <v>6.2961313320495538E-2</v>
      </c>
      <c r="K6" s="15">
        <f ca="1">IFERROR(SUM(G6,H6)/E6,0)</f>
        <v>0.13008785245195706</v>
      </c>
      <c r="L6" s="16">
        <f ca="1">IFERROR(SUM(G6,H6,I6)/E6,0)</f>
        <v>0.19909788119371855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2</v>
      </c>
      <c r="C7" s="19" t="s">
        <v>250</v>
      </c>
      <c r="D7" s="20">
        <v>0</v>
      </c>
      <c r="E7" s="21">
        <v>0.65341400000000005</v>
      </c>
      <c r="F7" s="21">
        <f t="shared" ref="F7:F16" si="0">SUM(G7,H7,I7)</f>
        <v>0.18325686002374872</v>
      </c>
      <c r="G7" s="21">
        <v>5.0000002374872565E-4</v>
      </c>
      <c r="H7" s="21">
        <v>5.8188509999999999E-2</v>
      </c>
      <c r="I7" s="21">
        <v>0.12456834999999999</v>
      </c>
      <c r="J7" s="22">
        <f t="shared" ref="J7:J16" si="1">IFERROR(G7/E7,0)</f>
        <v>7.6521167858161225E-4</v>
      </c>
      <c r="K7" s="22">
        <f t="shared" ref="K7:K16" si="2">IFERROR(SUM(G7,H7)/E7,0)</f>
        <v>8.9818262271314536E-2</v>
      </c>
      <c r="L7" s="23">
        <f t="shared" ref="L7:L16" si="3">IFERROR(SUM(G7,H7,I7)/E7,0)</f>
        <v>0.28046056561957455</v>
      </c>
      <c r="M7" s="4"/>
      <c r="N7" t="s">
        <v>250</v>
      </c>
      <c r="O7" s="5">
        <v>0.18325686002374872</v>
      </c>
      <c r="P7" s="71">
        <v>0.28046056561957455</v>
      </c>
    </row>
    <row r="8" spans="1:16" x14ac:dyDescent="0.25">
      <c r="A8" s="17"/>
      <c r="B8" s="55">
        <v>6</v>
      </c>
      <c r="C8" s="19" t="s">
        <v>254</v>
      </c>
      <c r="D8" s="20">
        <v>0.16894100000000001</v>
      </c>
      <c r="E8" s="21">
        <v>0.59221100000000004</v>
      </c>
      <c r="F8" s="21">
        <f t="shared" si="0"/>
        <v>9.6632470013038513E-2</v>
      </c>
      <c r="G8" s="21">
        <v>1.500000013038516E-3</v>
      </c>
      <c r="H8" s="21">
        <v>5.3966619999999993E-2</v>
      </c>
      <c r="I8" s="21">
        <v>4.1165850000000004E-2</v>
      </c>
      <c r="J8" s="22">
        <f t="shared" si="1"/>
        <v>2.5328810390866023E-3</v>
      </c>
      <c r="K8" s="22">
        <f t="shared" si="2"/>
        <v>9.3660232608037519E-2</v>
      </c>
      <c r="L8" s="23">
        <f t="shared" si="3"/>
        <v>0.16317236595240295</v>
      </c>
      <c r="M8" s="4"/>
      <c r="N8" t="s">
        <v>266</v>
      </c>
      <c r="O8" s="5">
        <v>0.11132448001303852</v>
      </c>
      <c r="P8" s="71">
        <v>0.26242775986666633</v>
      </c>
    </row>
    <row r="9" spans="1:16" x14ac:dyDescent="0.25">
      <c r="A9" s="17"/>
      <c r="B9" s="55">
        <v>10</v>
      </c>
      <c r="C9" s="19" t="s">
        <v>258</v>
      </c>
      <c r="D9" s="20">
        <v>0</v>
      </c>
      <c r="E9" s="21">
        <v>0.45868600000000009</v>
      </c>
      <c r="F9" s="21">
        <f t="shared" si="0"/>
        <v>0.11744514000212458</v>
      </c>
      <c r="G9" s="21">
        <v>1.5000000021245796E-3</v>
      </c>
      <c r="H9" s="21">
        <v>5.9394280000000001E-2</v>
      </c>
      <c r="I9" s="21">
        <v>5.6550860000000001E-2</v>
      </c>
      <c r="J9" s="22">
        <f t="shared" si="1"/>
        <v>3.2702109986452155E-3</v>
      </c>
      <c r="K9" s="22">
        <f t="shared" si="2"/>
        <v>0.13275809595698271</v>
      </c>
      <c r="L9" s="23">
        <f t="shared" si="3"/>
        <v>0.25604692535225526</v>
      </c>
      <c r="M9" s="4"/>
      <c r="N9" t="s">
        <v>258</v>
      </c>
      <c r="O9" s="5">
        <v>0.11744514000212458</v>
      </c>
      <c r="P9" s="71">
        <v>0.25604692535225526</v>
      </c>
    </row>
    <row r="10" spans="1:16" x14ac:dyDescent="0.25">
      <c r="A10" s="17"/>
      <c r="B10" s="55">
        <v>11</v>
      </c>
      <c r="C10" s="19" t="s">
        <v>259</v>
      </c>
      <c r="D10" s="20">
        <v>0</v>
      </c>
      <c r="E10" s="21">
        <v>0.55895000000000006</v>
      </c>
      <c r="F10" s="21">
        <f t="shared" si="0"/>
        <v>0.11079702995915702</v>
      </c>
      <c r="G10" s="21">
        <v>1.2603949959157035E-2</v>
      </c>
      <c r="H10" s="21">
        <v>4.7417450000000007E-2</v>
      </c>
      <c r="I10" s="21">
        <v>5.0775629999999988E-2</v>
      </c>
      <c r="J10" s="22">
        <f t="shared" si="1"/>
        <v>2.254933349880496E-2</v>
      </c>
      <c r="K10" s="22">
        <f t="shared" si="2"/>
        <v>0.10738241338072642</v>
      </c>
      <c r="L10" s="23">
        <f t="shared" si="3"/>
        <v>0.19822350829082566</v>
      </c>
      <c r="M10" s="4"/>
      <c r="N10" t="s">
        <v>264</v>
      </c>
      <c r="O10" s="5">
        <v>0.14898814998098492</v>
      </c>
      <c r="P10" s="71">
        <v>0.25010265093130346</v>
      </c>
    </row>
    <row r="11" spans="1:16" x14ac:dyDescent="0.25">
      <c r="A11" s="17"/>
      <c r="B11" s="55">
        <v>13</v>
      </c>
      <c r="C11" s="19" t="s">
        <v>261</v>
      </c>
      <c r="D11" s="20">
        <v>0</v>
      </c>
      <c r="E11" s="21">
        <v>0.49053600000000003</v>
      </c>
      <c r="F11" s="21">
        <f t="shared" si="0"/>
        <v>8.2153150015977991E-2</v>
      </c>
      <c r="G11" s="21">
        <v>7.0000000159780029E-3</v>
      </c>
      <c r="H11" s="21">
        <v>2.3979599999999997E-2</v>
      </c>
      <c r="I11" s="21">
        <v>5.1173549999999991E-2</v>
      </c>
      <c r="J11" s="22">
        <f t="shared" si="1"/>
        <v>1.4270104571281216E-2</v>
      </c>
      <c r="K11" s="22">
        <f t="shared" si="2"/>
        <v>6.3154590113626716E-2</v>
      </c>
      <c r="L11" s="23">
        <f t="shared" si="3"/>
        <v>0.16747629127317462</v>
      </c>
      <c r="M11" s="4"/>
      <c r="N11" t="s">
        <v>272</v>
      </c>
      <c r="O11" s="5">
        <v>0.10559472996772386</v>
      </c>
      <c r="P11" s="71">
        <v>0.23755844762142597</v>
      </c>
    </row>
    <row r="12" spans="1:16" x14ac:dyDescent="0.25">
      <c r="A12" s="17"/>
      <c r="B12" s="55">
        <v>15</v>
      </c>
      <c r="C12" s="19" t="s">
        <v>263</v>
      </c>
      <c r="D12" s="20">
        <v>64.499587000000005</v>
      </c>
      <c r="E12" s="21">
        <v>66.174701000000013</v>
      </c>
      <c r="F12" s="21">
        <f t="shared" si="0"/>
        <v>13.105795452357444</v>
      </c>
      <c r="G12" s="21">
        <v>4.4179162023574463</v>
      </c>
      <c r="H12" s="21">
        <v>4.3422615499999999</v>
      </c>
      <c r="I12" s="21">
        <v>4.3456176999999991</v>
      </c>
      <c r="J12" s="22">
        <f t="shared" si="1"/>
        <v>6.6761407843118861E-2</v>
      </c>
      <c r="K12" s="22">
        <f t="shared" si="2"/>
        <v>0.13237955925720685</v>
      </c>
      <c r="L12" s="23">
        <f t="shared" si="3"/>
        <v>0.19804842718303242</v>
      </c>
      <c r="M12" s="4"/>
      <c r="N12" t="s">
        <v>259</v>
      </c>
      <c r="O12" s="5">
        <v>0.11079702995915702</v>
      </c>
      <c r="P12" s="71">
        <v>0.19822350829082566</v>
      </c>
    </row>
    <row r="13" spans="1:16" x14ac:dyDescent="0.25">
      <c r="A13" s="17"/>
      <c r="B13" s="55">
        <v>16</v>
      </c>
      <c r="C13" s="19" t="s">
        <v>264</v>
      </c>
      <c r="D13" s="20">
        <v>0</v>
      </c>
      <c r="E13" s="21">
        <v>0.59570800000000002</v>
      </c>
      <c r="F13" s="21">
        <f t="shared" si="0"/>
        <v>0.14898814998098492</v>
      </c>
      <c r="G13" s="21">
        <v>1.2603949980984908E-2</v>
      </c>
      <c r="H13" s="21">
        <v>5.8716959999999999E-2</v>
      </c>
      <c r="I13" s="21">
        <v>7.7667239999999999E-2</v>
      </c>
      <c r="J13" s="22">
        <f t="shared" si="1"/>
        <v>2.1157933049388136E-2</v>
      </c>
      <c r="K13" s="22">
        <f t="shared" si="2"/>
        <v>0.11972461336927639</v>
      </c>
      <c r="L13" s="23">
        <f t="shared" si="3"/>
        <v>0.25010265093130346</v>
      </c>
      <c r="M13" s="4"/>
      <c r="N13" t="s">
        <v>263</v>
      </c>
      <c r="O13" s="5">
        <v>13.105795452357444</v>
      </c>
      <c r="P13" s="71">
        <v>0.19804842718303242</v>
      </c>
    </row>
    <row r="14" spans="1:16" x14ac:dyDescent="0.25">
      <c r="A14" s="17"/>
      <c r="B14" s="55">
        <v>18</v>
      </c>
      <c r="C14" s="19" t="s">
        <v>266</v>
      </c>
      <c r="D14" s="20">
        <v>0</v>
      </c>
      <c r="E14" s="21">
        <v>0.42420999999999998</v>
      </c>
      <c r="F14" s="21">
        <f t="shared" si="0"/>
        <v>0.11132448001303852</v>
      </c>
      <c r="G14" s="21">
        <v>1.500000013038516E-3</v>
      </c>
      <c r="H14" s="21">
        <v>5.7639999999999997E-2</v>
      </c>
      <c r="I14" s="21">
        <v>5.2184480000000005E-2</v>
      </c>
      <c r="J14" s="22">
        <f t="shared" si="1"/>
        <v>3.535984566696957E-3</v>
      </c>
      <c r="K14" s="22">
        <f t="shared" si="2"/>
        <v>0.1394120836685569</v>
      </c>
      <c r="L14" s="23">
        <f t="shared" si="3"/>
        <v>0.26242775986666633</v>
      </c>
      <c r="M14" s="4"/>
      <c r="N14" t="s">
        <v>261</v>
      </c>
      <c r="O14" s="5">
        <v>8.2153150015977991E-2</v>
      </c>
      <c r="P14" s="71">
        <v>0.16747629127317462</v>
      </c>
    </row>
    <row r="15" spans="1:16" x14ac:dyDescent="0.25">
      <c r="A15" s="17"/>
      <c r="B15" s="55">
        <v>20</v>
      </c>
      <c r="C15" s="19" t="s">
        <v>268</v>
      </c>
      <c r="D15" s="20">
        <v>0.39540000000000008</v>
      </c>
      <c r="E15" s="21">
        <v>0.47400000000000009</v>
      </c>
      <c r="F15" s="21">
        <f t="shared" si="0"/>
        <v>4.7465359999999998E-2</v>
      </c>
      <c r="G15" s="21">
        <v>0</v>
      </c>
      <c r="H15" s="21">
        <v>7.5203599999999994E-3</v>
      </c>
      <c r="I15" s="21">
        <v>3.9945000000000001E-2</v>
      </c>
      <c r="J15" s="22">
        <f t="shared" si="1"/>
        <v>0</v>
      </c>
      <c r="K15" s="22">
        <f t="shared" si="2"/>
        <v>1.5865738396624467E-2</v>
      </c>
      <c r="L15" s="23">
        <f t="shared" si="3"/>
        <v>0.10013789029535863</v>
      </c>
      <c r="M15" s="4"/>
      <c r="N15" t="s">
        <v>254</v>
      </c>
      <c r="O15" s="5">
        <v>9.6632470013038513E-2</v>
      </c>
      <c r="P15" s="71">
        <v>0.16317236595240295</v>
      </c>
    </row>
    <row r="16" spans="1:16" ht="15.75" thickBot="1" x14ac:dyDescent="0.3">
      <c r="A16" s="24"/>
      <c r="B16" s="56">
        <v>24</v>
      </c>
      <c r="C16" s="26" t="s">
        <v>272</v>
      </c>
      <c r="D16" s="27">
        <v>0</v>
      </c>
      <c r="E16" s="28">
        <v>0.44450000000000006</v>
      </c>
      <c r="F16" s="28">
        <f t="shared" si="0"/>
        <v>0.10559472996772386</v>
      </c>
      <c r="G16" s="28">
        <v>6.749999967723852E-3</v>
      </c>
      <c r="H16" s="28">
        <v>4.7965480000000005E-2</v>
      </c>
      <c r="I16" s="28">
        <v>5.0879250000000001E-2</v>
      </c>
      <c r="J16" s="29">
        <f t="shared" si="1"/>
        <v>1.5185601727162769E-2</v>
      </c>
      <c r="K16" s="29">
        <f t="shared" si="2"/>
        <v>0.12309444312198842</v>
      </c>
      <c r="L16" s="30">
        <f t="shared" si="3"/>
        <v>0.23755844762142597</v>
      </c>
      <c r="M16" s="4"/>
      <c r="N16" t="s">
        <v>268</v>
      </c>
      <c r="O16" s="5">
        <v>4.7465359999999998E-2</v>
      </c>
      <c r="P16" s="71">
        <v>0.10013789029535863</v>
      </c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topLeftCell="A5" workbookViewId="0">
      <selection activeCell="A15" sqref="A15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7109375" customWidth="1"/>
    <col min="6" max="6" width="13.5703125" customWidth="1"/>
    <col min="7" max="9" width="0" hidden="1" customWidth="1"/>
  </cols>
  <sheetData>
    <row r="1" spans="1:13" ht="15.75" x14ac:dyDescent="0.25">
      <c r="A1" s="50">
        <v>103</v>
      </c>
      <c r="B1" s="49" t="s">
        <v>65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1607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65.063928000000004</v>
      </c>
      <c r="E6" s="14">
        <v>70.866916000000032</v>
      </c>
      <c r="F6" s="14">
        <v>14.109452822333239</v>
      </c>
      <c r="G6" s="14">
        <v>4.4618741023332404</v>
      </c>
      <c r="H6" s="14">
        <v>4.75705081</v>
      </c>
      <c r="I6" s="14">
        <v>4.8905279100000003</v>
      </c>
      <c r="J6" s="15">
        <v>6.2961313320495538E-2</v>
      </c>
      <c r="K6" s="15">
        <v>0.13008785245195706</v>
      </c>
      <c r="L6" s="16">
        <v>0.19909788119371855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65.063928000000018</v>
      </c>
      <c r="E7" s="38">
        <f ca="1">SUM(E8:OFFSET(E6,MATCH("PROYECTOS",$A$8:$A$50,0),0))</f>
        <v>70.866916000000018</v>
      </c>
      <c r="F7" s="38">
        <f ca="1">SUM(F8:OFFSET(F6,MATCH("PROYECTOS",$A$8:$A$50,0),0))</f>
        <v>14.109452822333242</v>
      </c>
      <c r="G7" s="38">
        <f ca="1">SUM(G8:OFFSET(G6,MATCH("PROYECTOS",$A$8:$A$50,0),0))</f>
        <v>4.4618741023332404</v>
      </c>
      <c r="H7" s="38">
        <f ca="1">SUM(H8:OFFSET(H6,MATCH("PROYECTOS",$A$8:$A$50,0),0))</f>
        <v>4.7570508100000009</v>
      </c>
      <c r="I7" s="38">
        <f ca="1">SUM(I8:OFFSET(I6,MATCH("PROYECTOS",$A$8:$A$50,0),0))</f>
        <v>4.8905279100000003</v>
      </c>
      <c r="J7" s="39">
        <f ca="1">IFERROR(G7/E7,0)</f>
        <v>6.2961313320495552E-2</v>
      </c>
      <c r="K7" s="39">
        <f ca="1">IFERROR(SUM(G7,H7)/E7,0)</f>
        <v>0.13008785245195711</v>
      </c>
      <c r="L7" s="40">
        <f ca="1">IFERROR(SUM(G7,H7,I7)/E7,0)</f>
        <v>0.19909788119371866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5.8284590000000005</v>
      </c>
      <c r="E8" s="21">
        <v>4.1826639999999999</v>
      </c>
      <c r="F8" s="21">
        <f t="shared" ref="F8:F10" si="0">SUM(G8,H8,I8)</f>
        <v>0.96918574001261404</v>
      </c>
      <c r="G8" s="21">
        <v>0.30155957001261413</v>
      </c>
      <c r="H8" s="21">
        <v>0.36262267999999998</v>
      </c>
      <c r="I8" s="21">
        <v>0.30500348999999999</v>
      </c>
      <c r="J8" s="22">
        <f t="shared" ref="J8:J11" si="1">IFERROR(G8/E8,0)</f>
        <v>7.2097488589237424E-2</v>
      </c>
      <c r="K8" s="22">
        <f t="shared" ref="K8:K11" si="2">IFERROR(SUM(G8,H8)/E8,0)</f>
        <v>0.15879407239324367</v>
      </c>
      <c r="L8" s="23">
        <f t="shared" ref="L8:L11" si="3">IFERROR(SUM(G8,H8,I8)/E8,0)</f>
        <v>0.23171494052895811</v>
      </c>
      <c r="M8" s="4"/>
    </row>
    <row r="9" spans="1:13" ht="25.5" x14ac:dyDescent="0.25">
      <c r="A9" s="17"/>
      <c r="B9" s="19">
        <v>3000572</v>
      </c>
      <c r="C9" s="19" t="s">
        <v>1609</v>
      </c>
      <c r="D9" s="20">
        <v>52.644689000000021</v>
      </c>
      <c r="E9" s="21">
        <v>62.247104000000029</v>
      </c>
      <c r="F9" s="21">
        <f t="shared" si="0"/>
        <v>12.354430968623408</v>
      </c>
      <c r="G9" s="21">
        <v>3.9541964486234065</v>
      </c>
      <c r="H9" s="21">
        <v>4.0724566800000002</v>
      </c>
      <c r="I9" s="21">
        <v>4.3277778400000004</v>
      </c>
      <c r="J9" s="22">
        <f t="shared" si="1"/>
        <v>6.3524183368007039E-2</v>
      </c>
      <c r="K9" s="22">
        <f t="shared" si="2"/>
        <v>0.12894821787409425</v>
      </c>
      <c r="L9" s="23">
        <f t="shared" si="3"/>
        <v>0.19847398794044141</v>
      </c>
      <c r="M9" s="4"/>
    </row>
    <row r="10" spans="1:13" ht="51" x14ac:dyDescent="0.25">
      <c r="A10" s="17"/>
      <c r="B10" s="19">
        <v>3000635</v>
      </c>
      <c r="C10" s="19" t="s">
        <v>1610</v>
      </c>
      <c r="D10" s="20">
        <v>6.5907799999999988</v>
      </c>
      <c r="E10" s="21">
        <v>4.4371479999999996</v>
      </c>
      <c r="F10" s="21">
        <f t="shared" si="0"/>
        <v>0.78583611369721984</v>
      </c>
      <c r="G10" s="21">
        <v>0.20611808369721984</v>
      </c>
      <c r="H10" s="21">
        <v>0.32197144999999999</v>
      </c>
      <c r="I10" s="21">
        <v>0.25774658</v>
      </c>
      <c r="J10" s="22">
        <f t="shared" si="1"/>
        <v>4.645283044361375E-2</v>
      </c>
      <c r="K10" s="22">
        <f t="shared" si="2"/>
        <v>0.11901553288220718</v>
      </c>
      <c r="L10" s="23">
        <f t="shared" si="3"/>
        <v>0.17710387701677291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0</v>
      </c>
      <c r="F11" s="45">
        <f t="shared" ca="1" si="4"/>
        <v>0</v>
      </c>
      <c r="G11" s="45">
        <f t="shared" ca="1" si="4"/>
        <v>0</v>
      </c>
      <c r="H11" s="45">
        <f t="shared" ca="1" si="4"/>
        <v>0</v>
      </c>
      <c r="I11" s="45">
        <f t="shared" ca="1" si="4"/>
        <v>0</v>
      </c>
      <c r="J11" s="46">
        <f t="shared" ca="1" si="1"/>
        <v>0</v>
      </c>
      <c r="K11" s="46">
        <f t="shared" ca="1" si="2"/>
        <v>0</v>
      </c>
      <c r="L11" s="47">
        <f t="shared" ca="1" si="3"/>
        <v>0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1616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83"/>
      <c r="B16" s="84"/>
      <c r="C16" s="84"/>
      <c r="D16" s="103"/>
    </row>
    <row r="17" spans="1:4" ht="51.75" thickBot="1" x14ac:dyDescent="0.3">
      <c r="A17" s="73"/>
      <c r="B17" s="74">
        <v>3000635</v>
      </c>
      <c r="C17" s="74" t="s">
        <v>1610</v>
      </c>
      <c r="D17" s="75">
        <v>0.17710387701677291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"/>
  <sheetViews>
    <sheetView topLeftCell="A3" workbookViewId="0">
      <selection activeCell="A3" sqref="A3:P1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103</v>
      </c>
      <c r="B1" s="49" t="s">
        <v>65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1608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65.063928000000004</v>
      </c>
      <c r="I6" s="14">
        <v>70.866916000000032</v>
      </c>
      <c r="J6" s="14">
        <v>14.109452822333239</v>
      </c>
      <c r="K6" s="14">
        <v>4.4618741023332404</v>
      </c>
      <c r="L6" s="14">
        <v>4.75705081</v>
      </c>
      <c r="M6" s="14">
        <v>4.8905279100000003</v>
      </c>
      <c r="N6" s="15">
        <v>6.2961313320495538E-2</v>
      </c>
      <c r="O6" s="15">
        <v>0.13008785245195706</v>
      </c>
      <c r="P6" s="16">
        <v>0.19909788119371855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SUM(H8:OFFSET(H6,MATCH("PROYECTOS",$A$8:$A$13,0),0))</f>
        <v>65.063928000000018</v>
      </c>
      <c r="I7" s="37">
        <f ca="1">SUM(I8:OFFSET(I6,MATCH("PROYECTOS",$A$8:$A$13,0),0))</f>
        <v>70.866916000000032</v>
      </c>
      <c r="J7" s="37">
        <f ca="1">SUM(J8:OFFSET(J6,MATCH("PROYECTOS",$A$8:$A$13,0),0))</f>
        <v>14.109452822333239</v>
      </c>
      <c r="K7" s="38">
        <f>SUM(K8:K12)</f>
        <v>4.4618741023332404</v>
      </c>
      <c r="L7" s="38">
        <f>SUM(L8:L12)</f>
        <v>4.7570508099999991</v>
      </c>
      <c r="M7" s="38">
        <f>SUM(M8:M12)</f>
        <v>4.8905279100000003</v>
      </c>
      <c r="N7" s="39">
        <f ca="1">IFERROR(K7/I7,0)</f>
        <v>6.2961313320495538E-2</v>
      </c>
      <c r="O7" s="39">
        <f ca="1">IFERROR(SUM(K7,L7)/I7,0)</f>
        <v>0.13008785245195706</v>
      </c>
      <c r="P7" s="40">
        <f ca="1">IFERROR(SUM(K7,L7,M7)/I7,0)</f>
        <v>0.19909788119371855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60</v>
      </c>
      <c r="G8" s="19" t="s">
        <v>309</v>
      </c>
      <c r="H8" s="20">
        <v>5.8284590000000005</v>
      </c>
      <c r="I8" s="21">
        <v>4.1826639999999999</v>
      </c>
      <c r="J8" s="21">
        <f t="shared" ref="J8:J12" si="0">SUM(K8,L8,M8)</f>
        <v>0.96918574001261404</v>
      </c>
      <c r="K8" s="21">
        <v>0.30155957001261413</v>
      </c>
      <c r="L8" s="21">
        <v>0.36262267999999998</v>
      </c>
      <c r="M8" s="21">
        <v>0.30500348999999999</v>
      </c>
      <c r="N8" s="22">
        <f t="shared" ref="N8:N13" si="1">IFERROR(K8/I8,0)</f>
        <v>7.2097488589237424E-2</v>
      </c>
      <c r="O8" s="22">
        <f t="shared" ref="O8:O13" si="2">IFERROR(SUM(K8,L8)/I8,0)</f>
        <v>0.15879407239324367</v>
      </c>
      <c r="P8" s="23">
        <f t="shared" ref="P8:P13" si="3">IFERROR(SUM(K8,L8,M8)/I8,0)</f>
        <v>0.23171494052895811</v>
      </c>
      <c r="Q8" s="70">
        <v>4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5004301</v>
      </c>
      <c r="C9" s="19" t="s">
        <v>1611</v>
      </c>
      <c r="D9" s="68">
        <v>3000572</v>
      </c>
      <c r="E9" s="19" t="s">
        <v>1609</v>
      </c>
      <c r="F9" s="69">
        <v>63</v>
      </c>
      <c r="G9" s="19" t="s">
        <v>738</v>
      </c>
      <c r="H9" s="20">
        <v>52.644689000000014</v>
      </c>
      <c r="I9" s="21">
        <v>62.247104000000029</v>
      </c>
      <c r="J9" s="21">
        <f t="shared" si="0"/>
        <v>12.354430968623404</v>
      </c>
      <c r="K9" s="21">
        <v>3.9541964486234065</v>
      </c>
      <c r="L9" s="21">
        <v>4.0724566799999993</v>
      </c>
      <c r="M9" s="21">
        <v>4.3277778400000004</v>
      </c>
      <c r="N9" s="22">
        <f t="shared" si="1"/>
        <v>6.3524183368007039E-2</v>
      </c>
      <c r="O9" s="22">
        <f t="shared" si="2"/>
        <v>0.12894821787409422</v>
      </c>
      <c r="P9" s="23">
        <f t="shared" si="3"/>
        <v>0.19847398794044135</v>
      </c>
      <c r="Q9" s="70">
        <v>1177</v>
      </c>
      <c r="R9" s="21">
        <v>0</v>
      </c>
      <c r="S9" s="23">
        <f t="shared" ref="S9:S12" si="4">IFERROR(R9/Q9,0)</f>
        <v>0</v>
      </c>
    </row>
    <row r="10" spans="1:19" ht="51" x14ac:dyDescent="0.25">
      <c r="A10" s="17"/>
      <c r="B10" s="19">
        <v>5004945</v>
      </c>
      <c r="C10" s="19" t="s">
        <v>1612</v>
      </c>
      <c r="D10" s="68">
        <v>3000635</v>
      </c>
      <c r="E10" s="19" t="s">
        <v>1610</v>
      </c>
      <c r="F10" s="69">
        <v>86</v>
      </c>
      <c r="G10" s="19" t="s">
        <v>500</v>
      </c>
      <c r="H10" s="20">
        <v>3.8467999999999996</v>
      </c>
      <c r="I10" s="21">
        <v>1.676968</v>
      </c>
      <c r="J10" s="21">
        <f t="shared" si="0"/>
        <v>0.57752375319874805</v>
      </c>
      <c r="K10" s="21">
        <v>0.15618085319874808</v>
      </c>
      <c r="L10" s="21">
        <v>0.26745327999999996</v>
      </c>
      <c r="M10" s="21">
        <v>0.15388962</v>
      </c>
      <c r="N10" s="22">
        <f t="shared" si="1"/>
        <v>9.3132876237798271E-2</v>
      </c>
      <c r="O10" s="22">
        <f t="shared" si="2"/>
        <v>0.25261909183642622</v>
      </c>
      <c r="P10" s="23">
        <f t="shared" si="3"/>
        <v>0.34438567295186789</v>
      </c>
      <c r="Q10" s="70">
        <v>3000</v>
      </c>
      <c r="R10" s="21">
        <v>0</v>
      </c>
      <c r="S10" s="23">
        <f t="shared" si="4"/>
        <v>0</v>
      </c>
    </row>
    <row r="11" spans="1:19" ht="51" x14ac:dyDescent="0.25">
      <c r="A11" s="17"/>
      <c r="B11" s="19">
        <v>5004946</v>
      </c>
      <c r="C11" s="19" t="s">
        <v>1613</v>
      </c>
      <c r="D11" s="68">
        <v>3000635</v>
      </c>
      <c r="E11" s="19" t="s">
        <v>1610</v>
      </c>
      <c r="F11" s="69">
        <v>86</v>
      </c>
      <c r="G11" s="19" t="s">
        <v>500</v>
      </c>
      <c r="H11" s="20">
        <v>0.909636</v>
      </c>
      <c r="I11" s="21">
        <v>0.92583599999999977</v>
      </c>
      <c r="J11" s="21">
        <f t="shared" si="0"/>
        <v>0.14342098067604453</v>
      </c>
      <c r="K11" s="21">
        <v>3.8833280676044524E-2</v>
      </c>
      <c r="L11" s="21">
        <v>4.1827820000000002E-2</v>
      </c>
      <c r="M11" s="21">
        <v>6.275987999999999E-2</v>
      </c>
      <c r="N11" s="22">
        <f t="shared" si="1"/>
        <v>4.1944016733033211E-2</v>
      </c>
      <c r="O11" s="22">
        <f t="shared" si="2"/>
        <v>8.7122450062478179E-2</v>
      </c>
      <c r="P11" s="23">
        <f t="shared" si="3"/>
        <v>0.15490970396057679</v>
      </c>
      <c r="Q11" s="70">
        <v>0</v>
      </c>
      <c r="R11" s="21">
        <v>0</v>
      </c>
      <c r="S11" s="23">
        <f t="shared" si="4"/>
        <v>0</v>
      </c>
    </row>
    <row r="12" spans="1:19" ht="51" x14ac:dyDescent="0.25">
      <c r="A12" s="17"/>
      <c r="B12" s="19">
        <v>5004947</v>
      </c>
      <c r="C12" s="19" t="s">
        <v>1614</v>
      </c>
      <c r="D12" s="68">
        <v>3000635</v>
      </c>
      <c r="E12" s="19" t="s">
        <v>1610</v>
      </c>
      <c r="F12" s="69">
        <v>86</v>
      </c>
      <c r="G12" s="19" t="s">
        <v>500</v>
      </c>
      <c r="H12" s="20">
        <v>1.8343439999999998</v>
      </c>
      <c r="I12" s="21">
        <v>1.8343440000000002</v>
      </c>
      <c r="J12" s="21">
        <f t="shared" si="0"/>
        <v>6.4891379822427236E-2</v>
      </c>
      <c r="K12" s="21">
        <v>1.1103949822427239E-2</v>
      </c>
      <c r="L12" s="21">
        <v>1.269035E-2</v>
      </c>
      <c r="M12" s="21">
        <v>4.1097079999999994E-2</v>
      </c>
      <c r="N12" s="22">
        <f t="shared" si="1"/>
        <v>6.0533628492950272E-3</v>
      </c>
      <c r="O12" s="22">
        <f t="shared" si="2"/>
        <v>1.2971558127825116E-2</v>
      </c>
      <c r="P12" s="23">
        <f t="shared" si="3"/>
        <v>3.5375796373214204E-2</v>
      </c>
      <c r="Q12" s="70">
        <v>0</v>
      </c>
      <c r="R12" s="21">
        <v>0</v>
      </c>
      <c r="S12" s="23">
        <f t="shared" si="4"/>
        <v>0</v>
      </c>
    </row>
    <row r="13" spans="1:19" ht="15.75" thickBot="1" x14ac:dyDescent="0.3">
      <c r="A13" s="41" t="s">
        <v>293</v>
      </c>
      <c r="B13" s="43"/>
      <c r="C13" s="43"/>
      <c r="D13" s="65"/>
      <c r="E13" s="43"/>
      <c r="F13" s="66"/>
      <c r="G13" s="43"/>
      <c r="H13" s="44">
        <f ca="1">OFFSET(H13,-MATCH("PROYECTOS",$A$8:$A$13,0)-1,0)-(OFFSET(H13,-MATCH("PROYECTOS",$A$8:$A$13,0),0))</f>
        <v>0</v>
      </c>
      <c r="I13" s="44">
        <f t="shared" ref="I13:J13" ca="1" si="5">OFFSET(I13,-MATCH("PROYECTOS",$A$8:$A$13,0)-1,0)-(OFFSET(I13,-MATCH("PROYECTOS",$A$8:$A$13,0),0))</f>
        <v>0</v>
      </c>
      <c r="J13" s="44">
        <f t="shared" ca="1" si="5"/>
        <v>0</v>
      </c>
      <c r="K13" s="45">
        <f>K6-K7</f>
        <v>0</v>
      </c>
      <c r="L13" s="45">
        <f>L6-L7</f>
        <v>0</v>
      </c>
      <c r="M13" s="45">
        <f>M6-M7</f>
        <v>0</v>
      </c>
      <c r="N13" s="46">
        <f t="shared" ca="1" si="1"/>
        <v>0</v>
      </c>
      <c r="O13" s="46">
        <f t="shared" ca="1" si="2"/>
        <v>0</v>
      </c>
      <c r="P13" s="47">
        <f t="shared" ca="1" si="3"/>
        <v>0</v>
      </c>
      <c r="Q13" s="67"/>
      <c r="R13" s="45"/>
      <c r="S13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topLeftCell="A13" workbookViewId="0">
      <selection activeCell="A35" sqref="A35:L35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104</v>
      </c>
      <c r="B1" s="50" t="s">
        <v>66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1617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221.20338100000004</v>
      </c>
      <c r="E6" s="14">
        <v>259.28111999999999</v>
      </c>
      <c r="F6" s="14">
        <v>48.57219000002862</v>
      </c>
      <c r="G6" s="14">
        <v>13.376013310028611</v>
      </c>
      <c r="H6" s="14">
        <v>15.662541990000001</v>
      </c>
      <c r="I6" s="14">
        <v>19.533634700000004</v>
      </c>
      <c r="J6" s="15">
        <v>5.1588844224479638E-2</v>
      </c>
      <c r="K6" s="15">
        <v>0.11199641261974112</v>
      </c>
      <c r="L6" s="16">
        <v>0.18733407970479538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133.60783500000005</v>
      </c>
      <c r="E7" s="38">
        <f ca="1">SUM(E8:OFFSET(E6,MATCH("GOBIERNOS REGIONALES",$A$8:$A$50,0),0))</f>
        <v>167.73126200000004</v>
      </c>
      <c r="F7" s="38">
        <f ca="1">SUM(F8:OFFSET(F6,MATCH("GOBIERNOS REGIONALES",$A$8:$A$50,0),0))</f>
        <v>27.259167998682262</v>
      </c>
      <c r="G7" s="38">
        <f ca="1">SUM(G8:OFFSET(G6,MATCH("GOBIERNOS REGIONALES",$A$8:$A$50,0),0))</f>
        <v>7.0020165386822555</v>
      </c>
      <c r="H7" s="38">
        <f ca="1">SUM(H8:OFFSET(H6,MATCH("GOBIERNOS REGIONALES",$A$8:$A$50,0),0))</f>
        <v>8.520128080000001</v>
      </c>
      <c r="I7" s="38">
        <f ca="1">SUM(I8:OFFSET(I6,MATCH("GOBIERNOS REGIONALES",$A$8:$A$50,0),0))</f>
        <v>11.737023380000002</v>
      </c>
      <c r="J7" s="39">
        <f ca="1">IFERROR(G7/E7,0)</f>
        <v>4.1745447182542833E-2</v>
      </c>
      <c r="K7" s="39">
        <f ca="1">IFERROR(SUM(G7,H7)/E7,0)</f>
        <v>9.2541750617021246E-2</v>
      </c>
      <c r="L7" s="40">
        <f ca="1">IFERROR(SUM(G7,H7,I7)/E7,0)</f>
        <v>0.16251691946777488</v>
      </c>
      <c r="M7" s="4"/>
    </row>
    <row r="8" spans="1:13" x14ac:dyDescent="0.25">
      <c r="A8" s="17"/>
      <c r="B8" s="18">
        <v>11</v>
      </c>
      <c r="C8" s="19" t="s">
        <v>111</v>
      </c>
      <c r="D8" s="20">
        <v>15.835575999999998</v>
      </c>
      <c r="E8" s="21">
        <v>38.84982100000002</v>
      </c>
      <c r="F8" s="21">
        <f t="shared" ref="F8:F36" si="0">SUM(G8,H8,I8)</f>
        <v>0.22089747987684188</v>
      </c>
      <c r="G8" s="21">
        <v>1.7259999876841903E-2</v>
      </c>
      <c r="H8" s="21">
        <v>8.0905469999999993E-2</v>
      </c>
      <c r="I8" s="21">
        <v>0.12273200999999999</v>
      </c>
      <c r="J8" s="22">
        <f t="shared" ref="J8:J36" si="1">IFERROR(G8/E8,0)</f>
        <v>4.4427488808357427E-4</v>
      </c>
      <c r="K8" s="22">
        <f t="shared" ref="K8:K36" si="2">IFERROR(SUM(G8,H8)/E8,0)</f>
        <v>2.5267933635226233E-3</v>
      </c>
      <c r="L8" s="23">
        <f t="shared" ref="L8:L36" si="3">IFERROR(SUM(G8,H8,I8)/E8,0)</f>
        <v>5.6859330156718551E-3</v>
      </c>
      <c r="M8" s="4"/>
    </row>
    <row r="9" spans="1:13" ht="25.5" x14ac:dyDescent="0.25">
      <c r="A9" s="17"/>
      <c r="B9" s="18">
        <v>137</v>
      </c>
      <c r="C9" s="19" t="s">
        <v>146</v>
      </c>
      <c r="D9" s="20">
        <v>117.77225900000005</v>
      </c>
      <c r="E9" s="21">
        <v>128.88144100000002</v>
      </c>
      <c r="F9" s="21">
        <f t="shared" si="0"/>
        <v>27.038270518805419</v>
      </c>
      <c r="G9" s="21">
        <v>6.9847565388054136</v>
      </c>
      <c r="H9" s="21">
        <v>8.4392226100000016</v>
      </c>
      <c r="I9" s="21">
        <v>11.614291370000002</v>
      </c>
      <c r="J9" s="22">
        <f t="shared" si="1"/>
        <v>5.4195208282978559E-2</v>
      </c>
      <c r="K9" s="22">
        <f t="shared" si="2"/>
        <v>0.11967571924343562</v>
      </c>
      <c r="L9" s="23">
        <f t="shared" si="3"/>
        <v>0.20979180795166166</v>
      </c>
      <c r="M9" s="4"/>
    </row>
    <row r="10" spans="1:13" x14ac:dyDescent="0.25">
      <c r="A10" s="34" t="s">
        <v>205</v>
      </c>
      <c r="B10" s="57"/>
      <c r="C10" s="36"/>
      <c r="D10" s="37">
        <f ca="1">SUM(D11:OFFSET(D9,(MATCH("GOBIERNOS LOCALES",$A$8:$A$50,0)-MATCH("GOBIERNOS REGIONALES",$A$8:$A$50,0)),0))</f>
        <v>86.954802000000001</v>
      </c>
      <c r="E10" s="38">
        <f ca="1">SUM(E11:OFFSET(E9,(MATCH("GOBIERNOS LOCALES",$A$8:$A$50,0)-MATCH("GOBIERNOS REGIONALES",$A$8:$A$50,0)),0))</f>
        <v>90.955141999999995</v>
      </c>
      <c r="F10" s="38">
        <f ca="1">SUM(F11:OFFSET(F9,(MATCH("GOBIERNOS LOCALES",$A$8:$A$50,0)-MATCH("GOBIERNOS REGIONALES",$A$8:$A$50,0)),0))</f>
        <v>21.229125421238322</v>
      </c>
      <c r="G10" s="38">
        <f ca="1">SUM(G11:OFFSET(G9,(MATCH("GOBIERNOS LOCALES",$A$8:$A$50,0)-MATCH("GOBIERNOS REGIONALES",$A$8:$A$50,0)),0))</f>
        <v>6.3704967712383223</v>
      </c>
      <c r="H10" s="38">
        <f ca="1">SUM(H11:OFFSET(H9,(MATCH("GOBIERNOS LOCALES",$A$8:$A$50,0)-MATCH("GOBIERNOS REGIONALES",$A$8:$A$50,0)),0))</f>
        <v>7.0779773300000004</v>
      </c>
      <c r="I10" s="38">
        <f ca="1">SUM(I11:OFFSET(I9,(MATCH("GOBIERNOS LOCALES",$A$8:$A$50,0)-MATCH("GOBIERNOS REGIONALES",$A$8:$A$50,0)),0))</f>
        <v>7.7806513200000005</v>
      </c>
      <c r="J10" s="39">
        <f t="shared" ca="1" si="1"/>
        <v>7.0039984888796314E-2</v>
      </c>
      <c r="K10" s="39">
        <f t="shared" ca="1" si="2"/>
        <v>0.14785831570949912</v>
      </c>
      <c r="L10" s="40">
        <f t="shared" ca="1" si="3"/>
        <v>0.23340214697524547</v>
      </c>
      <c r="M10" s="4"/>
    </row>
    <row r="11" spans="1:13" x14ac:dyDescent="0.25">
      <c r="A11" s="17"/>
      <c r="B11" s="18">
        <v>440</v>
      </c>
      <c r="C11" s="19" t="s">
        <v>206</v>
      </c>
      <c r="D11" s="20">
        <v>2.3558859999999995</v>
      </c>
      <c r="E11" s="21">
        <v>2.4344589999999999</v>
      </c>
      <c r="F11" s="21">
        <f t="shared" si="0"/>
        <v>0.35506533908610027</v>
      </c>
      <c r="G11" s="21">
        <v>0.12175688908610027</v>
      </c>
      <c r="H11" s="21">
        <v>0.12001142999999999</v>
      </c>
      <c r="I11" s="21">
        <v>0.11329702</v>
      </c>
      <c r="J11" s="22">
        <f t="shared" si="1"/>
        <v>5.0013941120429742E-2</v>
      </c>
      <c r="K11" s="22">
        <f t="shared" si="2"/>
        <v>9.9310901964707668E-2</v>
      </c>
      <c r="L11" s="23">
        <f t="shared" si="3"/>
        <v>0.14584979212469804</v>
      </c>
      <c r="M11" s="4"/>
    </row>
    <row r="12" spans="1:13" x14ac:dyDescent="0.25">
      <c r="A12" s="17"/>
      <c r="B12" s="18">
        <v>441</v>
      </c>
      <c r="C12" s="19" t="s">
        <v>207</v>
      </c>
      <c r="D12" s="20">
        <v>1.3842999999999996</v>
      </c>
      <c r="E12" s="21">
        <v>1.4444979999999998</v>
      </c>
      <c r="F12" s="21">
        <f t="shared" si="0"/>
        <v>0.20636701939591273</v>
      </c>
      <c r="G12" s="21">
        <v>5.5993699395912699E-2</v>
      </c>
      <c r="H12" s="21">
        <v>8.2511350000000011E-2</v>
      </c>
      <c r="I12" s="21">
        <v>6.7861970000000008E-2</v>
      </c>
      <c r="J12" s="22">
        <f t="shared" si="1"/>
        <v>3.8763431583783918E-2</v>
      </c>
      <c r="K12" s="22">
        <f t="shared" si="2"/>
        <v>9.5884556015939607E-2</v>
      </c>
      <c r="L12" s="23">
        <f t="shared" si="3"/>
        <v>0.14286417800226289</v>
      </c>
      <c r="M12" s="4"/>
    </row>
    <row r="13" spans="1:13" x14ac:dyDescent="0.25">
      <c r="A13" s="17"/>
      <c r="B13" s="18">
        <v>442</v>
      </c>
      <c r="C13" s="19" t="s">
        <v>208</v>
      </c>
      <c r="D13" s="20">
        <v>0.30706100000000003</v>
      </c>
      <c r="E13" s="21">
        <v>0.30582599999999999</v>
      </c>
      <c r="F13" s="21">
        <f t="shared" si="0"/>
        <v>0.17662100015228871</v>
      </c>
      <c r="G13" s="21">
        <v>1.4925000152288703E-2</v>
      </c>
      <c r="H13" s="21">
        <v>8.5604619999999992E-2</v>
      </c>
      <c r="I13" s="21">
        <v>7.609138E-2</v>
      </c>
      <c r="J13" s="22">
        <f t="shared" si="1"/>
        <v>4.8802260606647913E-2</v>
      </c>
      <c r="K13" s="22">
        <f t="shared" si="2"/>
        <v>0.32871508685425277</v>
      </c>
      <c r="L13" s="23">
        <f t="shared" si="3"/>
        <v>0.57752120536608631</v>
      </c>
      <c r="M13" s="4"/>
    </row>
    <row r="14" spans="1:13" x14ac:dyDescent="0.25">
      <c r="A14" s="17"/>
      <c r="B14" s="18">
        <v>443</v>
      </c>
      <c r="C14" s="19" t="s">
        <v>209</v>
      </c>
      <c r="D14" s="20">
        <v>4.8900490000000003</v>
      </c>
      <c r="E14" s="21">
        <v>4.8900490000000003</v>
      </c>
      <c r="F14" s="21">
        <f t="shared" si="0"/>
        <v>1.3473622165097416</v>
      </c>
      <c r="G14" s="21">
        <v>0.46095001650974154</v>
      </c>
      <c r="H14" s="21">
        <v>0.44944370999999994</v>
      </c>
      <c r="I14" s="21">
        <v>0.43696849000000004</v>
      </c>
      <c r="J14" s="22">
        <f t="shared" si="1"/>
        <v>9.426286250091595E-2</v>
      </c>
      <c r="K14" s="22">
        <f t="shared" si="2"/>
        <v>0.1861727206638914</v>
      </c>
      <c r="L14" s="23">
        <f t="shared" si="3"/>
        <v>0.2755314346563279</v>
      </c>
      <c r="M14" s="4"/>
    </row>
    <row r="15" spans="1:13" x14ac:dyDescent="0.25">
      <c r="A15" s="17"/>
      <c r="B15" s="18">
        <v>444</v>
      </c>
      <c r="C15" s="19" t="s">
        <v>210</v>
      </c>
      <c r="D15" s="20">
        <v>5.3716600000000021</v>
      </c>
      <c r="E15" s="21">
        <v>5.3716600000000021</v>
      </c>
      <c r="F15" s="21">
        <f t="shared" si="0"/>
        <v>0.91824558058967187</v>
      </c>
      <c r="G15" s="21">
        <v>0.28925709058967186</v>
      </c>
      <c r="H15" s="21">
        <v>0.27687769000000007</v>
      </c>
      <c r="I15" s="21">
        <v>0.3521108</v>
      </c>
      <c r="J15" s="22">
        <f t="shared" si="1"/>
        <v>5.3848734020707147E-2</v>
      </c>
      <c r="K15" s="22">
        <f t="shared" si="2"/>
        <v>0.10539289169263723</v>
      </c>
      <c r="L15" s="23">
        <f t="shared" si="3"/>
        <v>0.17094261002924077</v>
      </c>
      <c r="M15" s="4"/>
    </row>
    <row r="16" spans="1:13" x14ac:dyDescent="0.25">
      <c r="A16" s="17"/>
      <c r="B16" s="18">
        <v>445</v>
      </c>
      <c r="C16" s="19" t="s">
        <v>211</v>
      </c>
      <c r="D16" s="20">
        <v>4.5991020000000002</v>
      </c>
      <c r="E16" s="21">
        <v>5.3603470000000009</v>
      </c>
      <c r="F16" s="21">
        <f t="shared" si="0"/>
        <v>0.6635900688084253</v>
      </c>
      <c r="G16" s="21">
        <v>0.14658057880842534</v>
      </c>
      <c r="H16" s="21">
        <v>7.7123460000000005E-2</v>
      </c>
      <c r="I16" s="21">
        <v>0.43988602999999998</v>
      </c>
      <c r="J16" s="22">
        <f t="shared" si="1"/>
        <v>2.7345352606543069E-2</v>
      </c>
      <c r="K16" s="22">
        <f t="shared" si="2"/>
        <v>4.1733126383128802E-2</v>
      </c>
      <c r="L16" s="23">
        <f t="shared" si="3"/>
        <v>0.123796102903119</v>
      </c>
      <c r="M16" s="4"/>
    </row>
    <row r="17" spans="1:13" x14ac:dyDescent="0.25">
      <c r="A17" s="17"/>
      <c r="B17" s="18">
        <v>446</v>
      </c>
      <c r="C17" s="19" t="s">
        <v>212</v>
      </c>
      <c r="D17" s="20">
        <v>1.8063759999999993</v>
      </c>
      <c r="E17" s="21">
        <v>1.9953759999999994</v>
      </c>
      <c r="F17" s="21">
        <f t="shared" si="0"/>
        <v>0.37658959861332109</v>
      </c>
      <c r="G17" s="21">
        <v>0.14794158861332107</v>
      </c>
      <c r="H17" s="21">
        <v>9.9912319999999999E-2</v>
      </c>
      <c r="I17" s="21">
        <v>0.12873569000000001</v>
      </c>
      <c r="J17" s="22">
        <f t="shared" si="1"/>
        <v>7.4142211098720809E-2</v>
      </c>
      <c r="K17" s="22">
        <f t="shared" si="2"/>
        <v>0.1242141373923116</v>
      </c>
      <c r="L17" s="23">
        <f t="shared" si="3"/>
        <v>0.18873114571555497</v>
      </c>
      <c r="M17" s="4"/>
    </row>
    <row r="18" spans="1:13" x14ac:dyDescent="0.25">
      <c r="A18" s="17"/>
      <c r="B18" s="18">
        <v>447</v>
      </c>
      <c r="C18" s="19" t="s">
        <v>213</v>
      </c>
      <c r="D18" s="20">
        <v>1.2762089999999997</v>
      </c>
      <c r="E18" s="21">
        <v>1.058689</v>
      </c>
      <c r="F18" s="21">
        <f t="shared" si="0"/>
        <v>0.16824855973449923</v>
      </c>
      <c r="G18" s="21">
        <v>4.8897219734499231E-2</v>
      </c>
      <c r="H18" s="21">
        <v>5.6145719999999996E-2</v>
      </c>
      <c r="I18" s="21">
        <v>6.3205620000000004E-2</v>
      </c>
      <c r="J18" s="22">
        <f t="shared" si="1"/>
        <v>4.6186575788073017E-2</v>
      </c>
      <c r="K18" s="22">
        <f t="shared" si="2"/>
        <v>9.9219827290638926E-2</v>
      </c>
      <c r="L18" s="23">
        <f t="shared" si="3"/>
        <v>0.15892160940039921</v>
      </c>
      <c r="M18" s="4"/>
    </row>
    <row r="19" spans="1:13" x14ac:dyDescent="0.25">
      <c r="A19" s="17"/>
      <c r="B19" s="18">
        <v>448</v>
      </c>
      <c r="C19" s="19" t="s">
        <v>214</v>
      </c>
      <c r="D19" s="20">
        <v>5.2178549999999984</v>
      </c>
      <c r="E19" s="21">
        <v>5.2672349999999994</v>
      </c>
      <c r="F19" s="21">
        <f t="shared" si="0"/>
        <v>1.1738698475214258</v>
      </c>
      <c r="G19" s="21">
        <v>0.42213886752142571</v>
      </c>
      <c r="H19" s="21">
        <v>0.37416788000000001</v>
      </c>
      <c r="I19" s="21">
        <v>0.37756309999999998</v>
      </c>
      <c r="J19" s="22">
        <f t="shared" si="1"/>
        <v>8.0144301046265409E-2</v>
      </c>
      <c r="K19" s="22">
        <f t="shared" si="2"/>
        <v>0.15118116953608976</v>
      </c>
      <c r="L19" s="23">
        <f t="shared" si="3"/>
        <v>0.22286263049236002</v>
      </c>
      <c r="M19" s="4"/>
    </row>
    <row r="20" spans="1:13" x14ac:dyDescent="0.25">
      <c r="A20" s="17"/>
      <c r="B20" s="18">
        <v>449</v>
      </c>
      <c r="C20" s="19" t="s">
        <v>215</v>
      </c>
      <c r="D20" s="20">
        <v>1.2405930000000001</v>
      </c>
      <c r="E20" s="21">
        <v>1.2405930000000001</v>
      </c>
      <c r="F20" s="21">
        <f t="shared" si="0"/>
        <v>0.27542409913540367</v>
      </c>
      <c r="G20" s="21">
        <v>9.565875913540367E-2</v>
      </c>
      <c r="H20" s="21">
        <v>9.6074880000000001E-2</v>
      </c>
      <c r="I20" s="21">
        <v>8.369045999999998E-2</v>
      </c>
      <c r="J20" s="22">
        <f t="shared" si="1"/>
        <v>7.7107285899085082E-2</v>
      </c>
      <c r="K20" s="22">
        <f t="shared" si="2"/>
        <v>0.1545499927336392</v>
      </c>
      <c r="L20" s="23">
        <f t="shared" si="3"/>
        <v>0.22201003805067709</v>
      </c>
      <c r="M20" s="4"/>
    </row>
    <row r="21" spans="1:13" x14ac:dyDescent="0.25">
      <c r="A21" s="17"/>
      <c r="B21" s="18">
        <v>450</v>
      </c>
      <c r="C21" s="19" t="s">
        <v>216</v>
      </c>
      <c r="D21" s="20">
        <v>1.8633280000000001</v>
      </c>
      <c r="E21" s="21">
        <v>1.8600479999999999</v>
      </c>
      <c r="F21" s="21">
        <f t="shared" si="0"/>
        <v>0.37220403094316507</v>
      </c>
      <c r="G21" s="21">
        <v>7.9527760943165049E-2</v>
      </c>
      <c r="H21" s="21">
        <v>0.13902891000000001</v>
      </c>
      <c r="I21" s="21">
        <v>0.15364736000000001</v>
      </c>
      <c r="J21" s="22">
        <f t="shared" si="1"/>
        <v>4.2755757347748578E-2</v>
      </c>
      <c r="K21" s="22">
        <f t="shared" si="2"/>
        <v>0.11750055425621546</v>
      </c>
      <c r="L21" s="23">
        <f t="shared" si="3"/>
        <v>0.20010453006759238</v>
      </c>
      <c r="M21" s="4"/>
    </row>
    <row r="22" spans="1:13" x14ac:dyDescent="0.25">
      <c r="A22" s="17"/>
      <c r="B22" s="18">
        <v>451</v>
      </c>
      <c r="C22" s="19" t="s">
        <v>217</v>
      </c>
      <c r="D22" s="20">
        <v>5.9966980000000003</v>
      </c>
      <c r="E22" s="21">
        <v>7.3474199999999996</v>
      </c>
      <c r="F22" s="21">
        <f t="shared" si="0"/>
        <v>2.121675746554359</v>
      </c>
      <c r="G22" s="21">
        <v>0.52016021655435907</v>
      </c>
      <c r="H22" s="21">
        <v>0.44243854999999999</v>
      </c>
      <c r="I22" s="21">
        <v>1.15907698</v>
      </c>
      <c r="J22" s="22">
        <f t="shared" si="1"/>
        <v>7.0794947961918486E-2</v>
      </c>
      <c r="K22" s="22">
        <f t="shared" si="2"/>
        <v>0.13101180639657989</v>
      </c>
      <c r="L22" s="23">
        <f t="shared" si="3"/>
        <v>0.28876472919124796</v>
      </c>
      <c r="M22" s="4"/>
    </row>
    <row r="23" spans="1:13" x14ac:dyDescent="0.25">
      <c r="A23" s="17"/>
      <c r="B23" s="18">
        <v>452</v>
      </c>
      <c r="C23" s="19" t="s">
        <v>218</v>
      </c>
      <c r="D23" s="20">
        <v>5.8699050000000002</v>
      </c>
      <c r="E23" s="21">
        <v>5.8699049999999993</v>
      </c>
      <c r="F23" s="21">
        <f t="shared" si="0"/>
        <v>1.0951607288303165</v>
      </c>
      <c r="G23" s="21">
        <v>0.29235341883031651</v>
      </c>
      <c r="H23" s="21">
        <v>0.42673205000000003</v>
      </c>
      <c r="I23" s="21">
        <v>0.37607526000000002</v>
      </c>
      <c r="J23" s="22">
        <f t="shared" si="1"/>
        <v>4.9805477061437377E-2</v>
      </c>
      <c r="K23" s="22">
        <f t="shared" si="2"/>
        <v>0.12250376604567137</v>
      </c>
      <c r="L23" s="23">
        <f t="shared" si="3"/>
        <v>0.18657213853210855</v>
      </c>
      <c r="M23" s="4"/>
    </row>
    <row r="24" spans="1:13" x14ac:dyDescent="0.25">
      <c r="A24" s="17"/>
      <c r="B24" s="18">
        <v>453</v>
      </c>
      <c r="C24" s="19" t="s">
        <v>219</v>
      </c>
      <c r="D24" s="20">
        <v>2.8143219999999984</v>
      </c>
      <c r="E24" s="21">
        <v>3.9891809999999994</v>
      </c>
      <c r="F24" s="21">
        <f t="shared" si="0"/>
        <v>1.1691710296792246</v>
      </c>
      <c r="G24" s="21">
        <v>8.2752169679224608E-2</v>
      </c>
      <c r="H24" s="21">
        <v>0.55828155000000002</v>
      </c>
      <c r="I24" s="21">
        <v>0.52813730999999997</v>
      </c>
      <c r="J24" s="22">
        <f t="shared" si="1"/>
        <v>2.0744150159951284E-2</v>
      </c>
      <c r="K24" s="22">
        <f t="shared" si="2"/>
        <v>0.16069306448597462</v>
      </c>
      <c r="L24" s="23">
        <f t="shared" si="3"/>
        <v>0.29308548037284465</v>
      </c>
      <c r="M24" s="4"/>
    </row>
    <row r="25" spans="1:13" x14ac:dyDescent="0.25">
      <c r="A25" s="17"/>
      <c r="B25" s="18">
        <v>454</v>
      </c>
      <c r="C25" s="19" t="s">
        <v>220</v>
      </c>
      <c r="D25" s="20">
        <v>1.4074409999999999</v>
      </c>
      <c r="E25" s="21">
        <v>1.7723130000000005</v>
      </c>
      <c r="F25" s="21">
        <f t="shared" si="0"/>
        <v>0.547692020433032</v>
      </c>
      <c r="G25" s="21">
        <v>0.10179710043303203</v>
      </c>
      <c r="H25" s="21">
        <v>0.31371476999999998</v>
      </c>
      <c r="I25" s="21">
        <v>0.13218015</v>
      </c>
      <c r="J25" s="22">
        <f t="shared" si="1"/>
        <v>5.7437428057590278E-2</v>
      </c>
      <c r="K25" s="22">
        <f t="shared" si="2"/>
        <v>0.2344460997764119</v>
      </c>
      <c r="L25" s="23">
        <f t="shared" si="3"/>
        <v>0.30902669022516444</v>
      </c>
      <c r="M25" s="4"/>
    </row>
    <row r="26" spans="1:13" x14ac:dyDescent="0.25">
      <c r="A26" s="17"/>
      <c r="B26" s="18">
        <v>455</v>
      </c>
      <c r="C26" s="19" t="s">
        <v>221</v>
      </c>
      <c r="D26" s="20">
        <v>0.23563500000000001</v>
      </c>
      <c r="E26" s="21">
        <v>0.34508800000000001</v>
      </c>
      <c r="F26" s="21">
        <f t="shared" si="0"/>
        <v>0.1509656503614214</v>
      </c>
      <c r="G26" s="21">
        <v>8.6584280361421406E-2</v>
      </c>
      <c r="H26" s="21">
        <v>3.2383889999999999E-2</v>
      </c>
      <c r="I26" s="21">
        <v>3.1997480000000002E-2</v>
      </c>
      <c r="J26" s="22">
        <f t="shared" si="1"/>
        <v>0.25090492964525396</v>
      </c>
      <c r="K26" s="22">
        <f t="shared" si="2"/>
        <v>0.34474734085630737</v>
      </c>
      <c r="L26" s="23">
        <f t="shared" si="3"/>
        <v>0.43747000869755365</v>
      </c>
      <c r="M26" s="4"/>
    </row>
    <row r="27" spans="1:13" x14ac:dyDescent="0.25">
      <c r="A27" s="17"/>
      <c r="B27" s="18">
        <v>456</v>
      </c>
      <c r="C27" s="19" t="s">
        <v>222</v>
      </c>
      <c r="D27" s="20">
        <v>2E-3</v>
      </c>
      <c r="E27" s="21">
        <v>7.0000000000000001E-3</v>
      </c>
      <c r="F27" s="21">
        <f t="shared" si="0"/>
        <v>0</v>
      </c>
      <c r="G27" s="21">
        <v>0</v>
      </c>
      <c r="H27" s="21">
        <v>0</v>
      </c>
      <c r="I27" s="21">
        <v>0</v>
      </c>
      <c r="J27" s="22">
        <f t="shared" si="1"/>
        <v>0</v>
      </c>
      <c r="K27" s="22">
        <f t="shared" si="2"/>
        <v>0</v>
      </c>
      <c r="L27" s="23">
        <f t="shared" si="3"/>
        <v>0</v>
      </c>
      <c r="M27" s="4"/>
    </row>
    <row r="28" spans="1:13" x14ac:dyDescent="0.25">
      <c r="A28" s="17"/>
      <c r="B28" s="18">
        <v>457</v>
      </c>
      <c r="C28" s="19" t="s">
        <v>223</v>
      </c>
      <c r="D28" s="20">
        <v>2.2662699999999996</v>
      </c>
      <c r="E28" s="21">
        <v>2.4528719999999988</v>
      </c>
      <c r="F28" s="21">
        <f t="shared" si="0"/>
        <v>0.58756691488094503</v>
      </c>
      <c r="G28" s="21">
        <v>0.21239387488094508</v>
      </c>
      <c r="H28" s="21">
        <v>0.18761577999999998</v>
      </c>
      <c r="I28" s="21">
        <v>0.18755726</v>
      </c>
      <c r="J28" s="22">
        <f t="shared" si="1"/>
        <v>8.6589872965627715E-2</v>
      </c>
      <c r="K28" s="22">
        <f t="shared" si="2"/>
        <v>0.16307807944358502</v>
      </c>
      <c r="L28" s="23">
        <f t="shared" si="3"/>
        <v>0.23954242817437899</v>
      </c>
      <c r="M28" s="4"/>
    </row>
    <row r="29" spans="1:13" x14ac:dyDescent="0.25">
      <c r="A29" s="17"/>
      <c r="B29" s="18">
        <v>458</v>
      </c>
      <c r="C29" s="19" t="s">
        <v>224</v>
      </c>
      <c r="D29" s="20">
        <v>8.3999999999999995E-3</v>
      </c>
      <c r="E29" s="21">
        <v>8.3999999999999995E-3</v>
      </c>
      <c r="F29" s="21">
        <f t="shared" si="0"/>
        <v>0</v>
      </c>
      <c r="G29" s="21">
        <v>0</v>
      </c>
      <c r="H29" s="21">
        <v>0</v>
      </c>
      <c r="I29" s="21">
        <v>0</v>
      </c>
      <c r="J29" s="22">
        <f t="shared" si="1"/>
        <v>0</v>
      </c>
      <c r="K29" s="22">
        <f t="shared" si="2"/>
        <v>0</v>
      </c>
      <c r="L29" s="23">
        <f t="shared" si="3"/>
        <v>0</v>
      </c>
      <c r="M29" s="4"/>
    </row>
    <row r="30" spans="1:13" x14ac:dyDescent="0.25">
      <c r="A30" s="17"/>
      <c r="B30" s="18">
        <v>459</v>
      </c>
      <c r="C30" s="19" t="s">
        <v>225</v>
      </c>
      <c r="D30" s="20">
        <v>2.2608469999999996</v>
      </c>
      <c r="E30" s="21">
        <v>2.2608469999999996</v>
      </c>
      <c r="F30" s="21">
        <f t="shared" si="0"/>
        <v>0.89818881176386034</v>
      </c>
      <c r="G30" s="21">
        <v>0.52690881176386029</v>
      </c>
      <c r="H30" s="21">
        <v>0.25044</v>
      </c>
      <c r="I30" s="21">
        <v>0.12084</v>
      </c>
      <c r="J30" s="22">
        <f t="shared" si="1"/>
        <v>0.23305814668744076</v>
      </c>
      <c r="K30" s="22">
        <f t="shared" si="2"/>
        <v>0.34383079074517664</v>
      </c>
      <c r="L30" s="23">
        <f t="shared" si="3"/>
        <v>0.39727978574572292</v>
      </c>
      <c r="M30" s="4"/>
    </row>
    <row r="31" spans="1:13" x14ac:dyDescent="0.25">
      <c r="A31" s="17"/>
      <c r="B31" s="18">
        <v>460</v>
      </c>
      <c r="C31" s="19" t="s">
        <v>226</v>
      </c>
      <c r="D31" s="20">
        <v>1.292422</v>
      </c>
      <c r="E31" s="21">
        <v>1.2924219999999997</v>
      </c>
      <c r="F31" s="21">
        <f t="shared" si="0"/>
        <v>0.16200787985634574</v>
      </c>
      <c r="G31" s="21">
        <v>4.6905439856345765E-2</v>
      </c>
      <c r="H31" s="21">
        <v>4.6690139999999998E-2</v>
      </c>
      <c r="I31" s="21">
        <v>6.8412299999999995E-2</v>
      </c>
      <c r="J31" s="22">
        <f t="shared" si="1"/>
        <v>3.6292665906604633E-2</v>
      </c>
      <c r="K31" s="22">
        <f t="shared" si="2"/>
        <v>7.241874546885288E-2</v>
      </c>
      <c r="L31" s="23">
        <f t="shared" si="3"/>
        <v>0.12535215266866842</v>
      </c>
      <c r="M31" s="4"/>
    </row>
    <row r="32" spans="1:13" x14ac:dyDescent="0.25">
      <c r="A32" s="17"/>
      <c r="B32" s="18">
        <v>461</v>
      </c>
      <c r="C32" s="19" t="s">
        <v>227</v>
      </c>
      <c r="D32" s="20">
        <v>1.8570730000000004</v>
      </c>
      <c r="E32" s="21">
        <v>1.8570730000000004</v>
      </c>
      <c r="F32" s="21">
        <f t="shared" si="0"/>
        <v>9.3000000342726707E-3</v>
      </c>
      <c r="G32" s="21">
        <v>9.3000000342726707E-3</v>
      </c>
      <c r="H32" s="21">
        <v>0</v>
      </c>
      <c r="I32" s="21">
        <v>0</v>
      </c>
      <c r="J32" s="22">
        <f t="shared" si="1"/>
        <v>5.0078806995054416E-3</v>
      </c>
      <c r="K32" s="22">
        <f t="shared" si="2"/>
        <v>5.0078806995054416E-3</v>
      </c>
      <c r="L32" s="23">
        <f t="shared" si="3"/>
        <v>5.0078806995054416E-3</v>
      </c>
      <c r="M32" s="4"/>
    </row>
    <row r="33" spans="1:13" x14ac:dyDescent="0.25">
      <c r="A33" s="17"/>
      <c r="B33" s="18">
        <v>462</v>
      </c>
      <c r="C33" s="19" t="s">
        <v>228</v>
      </c>
      <c r="D33" s="20">
        <v>2.0763099999999994</v>
      </c>
      <c r="E33" s="21">
        <v>2.1628509999999994</v>
      </c>
      <c r="F33" s="21">
        <f t="shared" si="0"/>
        <v>0.51802489891034664</v>
      </c>
      <c r="G33" s="21">
        <v>0.14458001891034655</v>
      </c>
      <c r="H33" s="21">
        <v>0.20033186000000003</v>
      </c>
      <c r="I33" s="21">
        <v>0.17311302000000001</v>
      </c>
      <c r="J33" s="22">
        <f t="shared" si="1"/>
        <v>6.6846962139484684E-2</v>
      </c>
      <c r="K33" s="22">
        <f t="shared" si="2"/>
        <v>0.15947093854840055</v>
      </c>
      <c r="L33" s="23">
        <f t="shared" si="3"/>
        <v>0.23951021078675636</v>
      </c>
      <c r="M33" s="4"/>
    </row>
    <row r="34" spans="1:13" x14ac:dyDescent="0.25">
      <c r="A34" s="17"/>
      <c r="B34" s="18">
        <v>463</v>
      </c>
      <c r="C34" s="19" t="s">
        <v>229</v>
      </c>
      <c r="D34" s="20">
        <v>7.2385909999999996</v>
      </c>
      <c r="E34" s="21">
        <v>6.724562999999999</v>
      </c>
      <c r="F34" s="21">
        <f t="shared" si="0"/>
        <v>1.1016971323478051</v>
      </c>
      <c r="G34" s="21">
        <v>0.33698031234780501</v>
      </c>
      <c r="H34" s="21">
        <v>0.32387278000000003</v>
      </c>
      <c r="I34" s="21">
        <v>0.44084403999999999</v>
      </c>
      <c r="J34" s="22">
        <f t="shared" si="1"/>
        <v>5.0111852970639886E-2</v>
      </c>
      <c r="K34" s="22">
        <f t="shared" si="2"/>
        <v>9.8274503837320754E-2</v>
      </c>
      <c r="L34" s="23">
        <f t="shared" si="3"/>
        <v>0.16383178094216758</v>
      </c>
      <c r="M34" s="4"/>
    </row>
    <row r="35" spans="1:13" x14ac:dyDescent="0.25">
      <c r="A35" s="17"/>
      <c r="B35" s="18">
        <v>464</v>
      </c>
      <c r="C35" s="19" t="s">
        <v>230</v>
      </c>
      <c r="D35" s="20">
        <v>23.316468999999991</v>
      </c>
      <c r="E35" s="21">
        <v>23.636426999999991</v>
      </c>
      <c r="F35" s="21">
        <f t="shared" si="0"/>
        <v>6.8340872470964378</v>
      </c>
      <c r="G35" s="21">
        <v>2.1261536570964381</v>
      </c>
      <c r="H35" s="21">
        <v>2.4385739900000001</v>
      </c>
      <c r="I35" s="21">
        <v>2.2693596</v>
      </c>
      <c r="J35" s="22">
        <f t="shared" si="1"/>
        <v>8.9952413581648322E-2</v>
      </c>
      <c r="K35" s="22">
        <f t="shared" si="2"/>
        <v>0.19312257504471553</v>
      </c>
      <c r="L35" s="23">
        <f t="shared" si="3"/>
        <v>0.2891336853533929</v>
      </c>
      <c r="M35" s="4"/>
    </row>
    <row r="36" spans="1:13" ht="15.75" thickBot="1" x14ac:dyDescent="0.3">
      <c r="A36" s="41" t="s">
        <v>232</v>
      </c>
      <c r="B36" s="58"/>
      <c r="C36" s="43"/>
      <c r="D36" s="44">
        <v>0.64074400000000009</v>
      </c>
      <c r="E36" s="45">
        <v>0.59471600000000002</v>
      </c>
      <c r="F36" s="45">
        <f t="shared" si="0"/>
        <v>8.3896580108033428E-2</v>
      </c>
      <c r="G36" s="45">
        <v>3.5000001080334187E-3</v>
      </c>
      <c r="H36" s="45">
        <v>6.4436580000000007E-2</v>
      </c>
      <c r="I36" s="45">
        <v>1.5960000000000002E-2</v>
      </c>
      <c r="J36" s="46">
        <f t="shared" si="1"/>
        <v>5.885162174943029E-3</v>
      </c>
      <c r="K36" s="46">
        <f t="shared" si="2"/>
        <v>0.11423365120163813</v>
      </c>
      <c r="L36" s="47">
        <f t="shared" si="3"/>
        <v>0.14106998989102937</v>
      </c>
      <c r="M36" s="4"/>
    </row>
    <row r="37" spans="1:13" x14ac:dyDescent="0.25">
      <c r="D37" s="5"/>
      <c r="E37" s="5"/>
      <c r="F37" s="5"/>
      <c r="G37" s="5"/>
      <c r="H37" s="5"/>
      <c r="I37" s="5"/>
      <c r="J37" s="4"/>
      <c r="K37" s="4"/>
      <c r="L37" s="4"/>
      <c r="M37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104</v>
      </c>
      <c r="B1" s="51" t="s">
        <v>66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1618</v>
      </c>
      <c r="N2" s="72" t="s">
        <v>1640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221.20338100000004</v>
      </c>
      <c r="E6" s="14">
        <f ca="1">SUM(E7:OFFSET(E7,50,0))</f>
        <v>259.28111999999999</v>
      </c>
      <c r="F6" s="14">
        <f ca="1">SUM(F7:OFFSET(F7,50,0))</f>
        <v>48.57219000002862</v>
      </c>
      <c r="G6" s="14">
        <f ca="1">SUM(G7:OFFSET(G7,50,0))</f>
        <v>13.376013310028611</v>
      </c>
      <c r="H6" s="14">
        <f ca="1">SUM(H7:OFFSET(H7,50,0))</f>
        <v>15.662541990000001</v>
      </c>
      <c r="I6" s="14">
        <f ca="1">SUM(I7:OFFSET(I7,50,0))</f>
        <v>19.533634700000004</v>
      </c>
      <c r="J6" s="15">
        <f ca="1">IFERROR(G6/E6,0)</f>
        <v>5.1588844224479638E-2</v>
      </c>
      <c r="K6" s="15">
        <f ca="1">IFERROR(SUM(G6,H6)/E6,0)</f>
        <v>0.11199641261974112</v>
      </c>
      <c r="L6" s="16">
        <f ca="1">IFERROR(SUM(G6,H6,I6)/E6,0)</f>
        <v>0.18733407970479538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2.3558859999999995</v>
      </c>
      <c r="E7" s="21">
        <v>2.4344589999999999</v>
      </c>
      <c r="F7" s="21">
        <f t="shared" ref="F7:F31" si="0">SUM(G7,H7,I7)</f>
        <v>0.35506533908610027</v>
      </c>
      <c r="G7" s="21">
        <v>0.12175688908610027</v>
      </c>
      <c r="H7" s="21">
        <v>0.12001143</v>
      </c>
      <c r="I7" s="21">
        <v>0.11329702</v>
      </c>
      <c r="J7" s="22">
        <f t="shared" ref="J7:J31" si="1">IFERROR(G7/E7,0)</f>
        <v>5.0013941120429742E-2</v>
      </c>
      <c r="K7" s="22">
        <f t="shared" ref="K7:K31" si="2">IFERROR(SUM(G7,H7)/E7,0)</f>
        <v>9.9310901964707682E-2</v>
      </c>
      <c r="L7" s="23">
        <f t="shared" ref="L7:L31" si="3">IFERROR(SUM(G7,H7,I7)/E7,0)</f>
        <v>0.14584979212469804</v>
      </c>
      <c r="M7" s="4"/>
      <c r="N7" t="s">
        <v>251</v>
      </c>
      <c r="O7" s="5">
        <v>0.17662100015228871</v>
      </c>
      <c r="P7" s="71">
        <v>0.57752120536608653</v>
      </c>
    </row>
    <row r="8" spans="1:16" x14ac:dyDescent="0.25">
      <c r="A8" s="17"/>
      <c r="B8" s="55">
        <v>2</v>
      </c>
      <c r="C8" s="19" t="s">
        <v>250</v>
      </c>
      <c r="D8" s="20">
        <v>1.3843000000000001</v>
      </c>
      <c r="E8" s="21">
        <v>1.4444980000000001</v>
      </c>
      <c r="F8" s="21">
        <f t="shared" si="0"/>
        <v>0.20636701939591268</v>
      </c>
      <c r="G8" s="21">
        <v>5.5993699395912699E-2</v>
      </c>
      <c r="H8" s="21">
        <v>8.2511349999999997E-2</v>
      </c>
      <c r="I8" s="21">
        <v>6.7861970000000008E-2</v>
      </c>
      <c r="J8" s="22">
        <f t="shared" si="1"/>
        <v>3.8763431583783918E-2</v>
      </c>
      <c r="K8" s="22">
        <f t="shared" si="2"/>
        <v>9.5884556015939565E-2</v>
      </c>
      <c r="L8" s="23">
        <f t="shared" si="3"/>
        <v>0.14286417800226284</v>
      </c>
      <c r="M8" s="4"/>
      <c r="N8" t="s">
        <v>266</v>
      </c>
      <c r="O8" s="5">
        <v>0.1509656503614214</v>
      </c>
      <c r="P8" s="71">
        <v>0.43747000869755365</v>
      </c>
    </row>
    <row r="9" spans="1:16" x14ac:dyDescent="0.25">
      <c r="A9" s="17"/>
      <c r="B9" s="55">
        <v>3</v>
      </c>
      <c r="C9" s="19" t="s">
        <v>251</v>
      </c>
      <c r="D9" s="20">
        <v>0.30706099999999997</v>
      </c>
      <c r="E9" s="21">
        <v>0.30582599999999988</v>
      </c>
      <c r="F9" s="21">
        <f t="shared" si="0"/>
        <v>0.17662100015228871</v>
      </c>
      <c r="G9" s="21">
        <v>1.4925000152288703E-2</v>
      </c>
      <c r="H9" s="21">
        <v>8.5604619999999992E-2</v>
      </c>
      <c r="I9" s="21">
        <v>7.609138E-2</v>
      </c>
      <c r="J9" s="22">
        <f t="shared" si="1"/>
        <v>4.8802260606647926E-2</v>
      </c>
      <c r="K9" s="22">
        <f t="shared" si="2"/>
        <v>0.32871508685425288</v>
      </c>
      <c r="L9" s="23">
        <f t="shared" si="3"/>
        <v>0.57752120536608653</v>
      </c>
      <c r="M9" s="4"/>
      <c r="N9" t="s">
        <v>270</v>
      </c>
      <c r="O9" s="5">
        <v>0.89818881176386034</v>
      </c>
      <c r="P9" s="71">
        <v>0.39727978574572292</v>
      </c>
    </row>
    <row r="10" spans="1:16" x14ac:dyDescent="0.25">
      <c r="A10" s="17"/>
      <c r="B10" s="55">
        <v>4</v>
      </c>
      <c r="C10" s="19" t="s">
        <v>252</v>
      </c>
      <c r="D10" s="20">
        <v>5.1076600000000001</v>
      </c>
      <c r="E10" s="21">
        <v>4.9701330000000006</v>
      </c>
      <c r="F10" s="21">
        <f t="shared" si="0"/>
        <v>1.3473622165097416</v>
      </c>
      <c r="G10" s="21">
        <v>0.46095001650974154</v>
      </c>
      <c r="H10" s="21">
        <v>0.44944370999999994</v>
      </c>
      <c r="I10" s="21">
        <v>0.43696849000000004</v>
      </c>
      <c r="J10" s="22">
        <f t="shared" si="1"/>
        <v>9.2744000313420491E-2</v>
      </c>
      <c r="K10" s="22">
        <f t="shared" si="2"/>
        <v>0.18317291036472089</v>
      </c>
      <c r="L10" s="23">
        <f t="shared" si="3"/>
        <v>0.27109178295827124</v>
      </c>
      <c r="M10" s="4"/>
      <c r="N10" t="s">
        <v>265</v>
      </c>
      <c r="O10" s="5">
        <v>0.547692020433032</v>
      </c>
      <c r="P10" s="71">
        <v>0.30902669022516449</v>
      </c>
    </row>
    <row r="11" spans="1:16" x14ac:dyDescent="0.25">
      <c r="A11" s="17"/>
      <c r="B11" s="55">
        <v>5</v>
      </c>
      <c r="C11" s="19" t="s">
        <v>253</v>
      </c>
      <c r="D11" s="20">
        <v>5.4016599999999997</v>
      </c>
      <c r="E11" s="21">
        <v>5.4016600000000006</v>
      </c>
      <c r="F11" s="21">
        <f t="shared" si="0"/>
        <v>0.91824558058967187</v>
      </c>
      <c r="G11" s="21">
        <v>0.28925709058967186</v>
      </c>
      <c r="H11" s="21">
        <v>0.27687769000000001</v>
      </c>
      <c r="I11" s="21">
        <v>0.3521108</v>
      </c>
      <c r="J11" s="22">
        <f t="shared" si="1"/>
        <v>5.3549666322884416E-2</v>
      </c>
      <c r="K11" s="22">
        <f t="shared" si="2"/>
        <v>0.10480755556433982</v>
      </c>
      <c r="L11" s="23">
        <f t="shared" si="3"/>
        <v>0.16999322071172043</v>
      </c>
      <c r="M11" s="4"/>
      <c r="N11" t="s">
        <v>255</v>
      </c>
      <c r="O11" s="5">
        <v>6.8340872470964387</v>
      </c>
      <c r="P11" s="71">
        <v>0.28913368535339284</v>
      </c>
    </row>
    <row r="12" spans="1:16" x14ac:dyDescent="0.25">
      <c r="A12" s="17"/>
      <c r="B12" s="55">
        <v>6</v>
      </c>
      <c r="C12" s="19" t="s">
        <v>254</v>
      </c>
      <c r="D12" s="20">
        <v>4.5991019999999994</v>
      </c>
      <c r="E12" s="21">
        <v>5.3603469999999991</v>
      </c>
      <c r="F12" s="21">
        <f t="shared" si="0"/>
        <v>0.6635900688084253</v>
      </c>
      <c r="G12" s="21">
        <v>0.14658057880842534</v>
      </c>
      <c r="H12" s="21">
        <v>7.7123459999999991E-2</v>
      </c>
      <c r="I12" s="21">
        <v>0.43988603000000004</v>
      </c>
      <c r="J12" s="22">
        <f t="shared" si="1"/>
        <v>2.734535260654308E-2</v>
      </c>
      <c r="K12" s="22">
        <f t="shared" si="2"/>
        <v>4.1733126383128809E-2</v>
      </c>
      <c r="L12" s="23">
        <f t="shared" si="3"/>
        <v>0.12379610290311904</v>
      </c>
      <c r="M12" s="4"/>
      <c r="N12" t="s">
        <v>261</v>
      </c>
      <c r="O12" s="5">
        <v>2.121675746554359</v>
      </c>
      <c r="P12" s="71">
        <v>0.28876472919124796</v>
      </c>
    </row>
    <row r="13" spans="1:16" x14ac:dyDescent="0.25">
      <c r="A13" s="17"/>
      <c r="B13" s="55">
        <v>7</v>
      </c>
      <c r="C13" s="19" t="s">
        <v>255</v>
      </c>
      <c r="D13" s="20">
        <v>23.316468999999998</v>
      </c>
      <c r="E13" s="21">
        <v>23.636426999999998</v>
      </c>
      <c r="F13" s="21">
        <f t="shared" si="0"/>
        <v>6.8340872470964387</v>
      </c>
      <c r="G13" s="21">
        <v>2.1261536570964381</v>
      </c>
      <c r="H13" s="21">
        <v>2.4385739900000001</v>
      </c>
      <c r="I13" s="21">
        <v>2.2693596000000005</v>
      </c>
      <c r="J13" s="22">
        <f t="shared" si="1"/>
        <v>8.9952413581648294E-2</v>
      </c>
      <c r="K13" s="22">
        <f t="shared" si="2"/>
        <v>0.19312257504471544</v>
      </c>
      <c r="L13" s="23">
        <f t="shared" si="3"/>
        <v>0.28913368535339284</v>
      </c>
      <c r="M13" s="4"/>
      <c r="N13" t="s">
        <v>252</v>
      </c>
      <c r="O13" s="5">
        <v>1.3473622165097416</v>
      </c>
      <c r="P13" s="71">
        <v>0.27109178295827124</v>
      </c>
    </row>
    <row r="14" spans="1:16" x14ac:dyDescent="0.25">
      <c r="A14" s="17"/>
      <c r="B14" s="55">
        <v>8</v>
      </c>
      <c r="C14" s="19" t="s">
        <v>256</v>
      </c>
      <c r="D14" s="20">
        <v>1.8063759999999998</v>
      </c>
      <c r="E14" s="21">
        <v>1.9953759999999996</v>
      </c>
      <c r="F14" s="21">
        <f t="shared" si="0"/>
        <v>0.37658959861332109</v>
      </c>
      <c r="G14" s="21">
        <v>0.14794158861332107</v>
      </c>
      <c r="H14" s="21">
        <v>9.9912319999999999E-2</v>
      </c>
      <c r="I14" s="21">
        <v>0.12873569000000001</v>
      </c>
      <c r="J14" s="22">
        <f t="shared" si="1"/>
        <v>7.4142211098720795E-2</v>
      </c>
      <c r="K14" s="22">
        <f t="shared" si="2"/>
        <v>0.12421413739231159</v>
      </c>
      <c r="L14" s="23">
        <f t="shared" si="3"/>
        <v>0.18873114571555494</v>
      </c>
      <c r="M14" s="4"/>
      <c r="N14" t="s">
        <v>268</v>
      </c>
      <c r="O14" s="5">
        <v>0.58756691488094503</v>
      </c>
      <c r="P14" s="71">
        <v>0.23954242817437885</v>
      </c>
    </row>
    <row r="15" spans="1:16" x14ac:dyDescent="0.25">
      <c r="A15" s="17"/>
      <c r="B15" s="55">
        <v>9</v>
      </c>
      <c r="C15" s="19" t="s">
        <v>257</v>
      </c>
      <c r="D15" s="20">
        <v>1.2762090000000004</v>
      </c>
      <c r="E15" s="21">
        <v>1.058689</v>
      </c>
      <c r="F15" s="21">
        <f t="shared" si="0"/>
        <v>0.16824855973449923</v>
      </c>
      <c r="G15" s="21">
        <v>4.8897219734499231E-2</v>
      </c>
      <c r="H15" s="21">
        <v>5.6145719999999996E-2</v>
      </c>
      <c r="I15" s="21">
        <v>6.3205620000000004E-2</v>
      </c>
      <c r="J15" s="22">
        <f t="shared" si="1"/>
        <v>4.6186575788073017E-2</v>
      </c>
      <c r="K15" s="22">
        <f t="shared" si="2"/>
        <v>9.9219827290638926E-2</v>
      </c>
      <c r="L15" s="23">
        <f t="shared" si="3"/>
        <v>0.15892160940039921</v>
      </c>
      <c r="M15" s="4"/>
      <c r="N15" t="s">
        <v>273</v>
      </c>
      <c r="O15" s="5">
        <v>0.51802489891034653</v>
      </c>
      <c r="P15" s="71">
        <v>0.23951021078675627</v>
      </c>
    </row>
    <row r="16" spans="1:16" x14ac:dyDescent="0.25">
      <c r="A16" s="17"/>
      <c r="B16" s="55">
        <v>10</v>
      </c>
      <c r="C16" s="19" t="s">
        <v>258</v>
      </c>
      <c r="D16" s="20">
        <v>5.2178549999999992</v>
      </c>
      <c r="E16" s="21">
        <v>5.3587340000000001</v>
      </c>
      <c r="F16" s="21">
        <f t="shared" si="0"/>
        <v>1.2462664276294593</v>
      </c>
      <c r="G16" s="21">
        <v>0.42563886762945913</v>
      </c>
      <c r="H16" s="21">
        <v>0.43860446000000003</v>
      </c>
      <c r="I16" s="21">
        <v>0.38202309999999995</v>
      </c>
      <c r="J16" s="22">
        <f t="shared" si="1"/>
        <v>7.9428997152957981E-2</v>
      </c>
      <c r="K16" s="22">
        <f t="shared" si="2"/>
        <v>0.16127751958381573</v>
      </c>
      <c r="L16" s="23">
        <f t="shared" si="3"/>
        <v>0.23256732422797236</v>
      </c>
      <c r="M16" s="4"/>
      <c r="N16" t="s">
        <v>258</v>
      </c>
      <c r="O16" s="5">
        <v>1.2462664276294593</v>
      </c>
      <c r="P16" s="71">
        <v>0.23256732422797236</v>
      </c>
    </row>
    <row r="17" spans="1:16" x14ac:dyDescent="0.25">
      <c r="A17" s="17"/>
      <c r="B17" s="55">
        <v>11</v>
      </c>
      <c r="C17" s="19" t="s">
        <v>259</v>
      </c>
      <c r="D17" s="20">
        <v>1.2405929999999998</v>
      </c>
      <c r="E17" s="21">
        <v>1.2405929999999998</v>
      </c>
      <c r="F17" s="21">
        <f t="shared" si="0"/>
        <v>0.27542409913540367</v>
      </c>
      <c r="G17" s="21">
        <v>9.565875913540367E-2</v>
      </c>
      <c r="H17" s="21">
        <v>9.6074880000000001E-2</v>
      </c>
      <c r="I17" s="21">
        <v>8.369045999999998E-2</v>
      </c>
      <c r="J17" s="22">
        <f t="shared" si="1"/>
        <v>7.7107285899085096E-2</v>
      </c>
      <c r="K17" s="22">
        <f t="shared" si="2"/>
        <v>0.15454999273363923</v>
      </c>
      <c r="L17" s="23">
        <f t="shared" si="3"/>
        <v>0.22201003805067715</v>
      </c>
      <c r="M17" s="4"/>
      <c r="N17" t="s">
        <v>259</v>
      </c>
      <c r="O17" s="5">
        <v>0.27542409913540367</v>
      </c>
      <c r="P17" s="71">
        <v>0.22201003805067715</v>
      </c>
    </row>
    <row r="18" spans="1:16" x14ac:dyDescent="0.25">
      <c r="A18" s="17"/>
      <c r="B18" s="55">
        <v>12</v>
      </c>
      <c r="C18" s="19" t="s">
        <v>260</v>
      </c>
      <c r="D18" s="20">
        <v>1.9556069999999997</v>
      </c>
      <c r="E18" s="21">
        <v>1.9523269999999999</v>
      </c>
      <c r="F18" s="21">
        <f t="shared" si="0"/>
        <v>0.37220403094316507</v>
      </c>
      <c r="G18" s="21">
        <v>7.9527760943165049E-2</v>
      </c>
      <c r="H18" s="21">
        <v>0.13902890999999998</v>
      </c>
      <c r="I18" s="21">
        <v>0.15364736000000004</v>
      </c>
      <c r="J18" s="22">
        <f t="shared" si="1"/>
        <v>4.0734856887788294E-2</v>
      </c>
      <c r="K18" s="22">
        <f t="shared" si="2"/>
        <v>0.11194675427997719</v>
      </c>
      <c r="L18" s="23">
        <f t="shared" si="3"/>
        <v>0.19064635736900892</v>
      </c>
      <c r="M18" s="4"/>
      <c r="N18" t="s">
        <v>260</v>
      </c>
      <c r="O18" s="5">
        <v>0.37220403094316507</v>
      </c>
      <c r="P18" s="71">
        <v>0.19064635736900892</v>
      </c>
    </row>
    <row r="19" spans="1:16" x14ac:dyDescent="0.25">
      <c r="A19" s="17"/>
      <c r="B19" s="55">
        <v>13</v>
      </c>
      <c r="C19" s="19" t="s">
        <v>261</v>
      </c>
      <c r="D19" s="20">
        <v>5.9966979999999994</v>
      </c>
      <c r="E19" s="21">
        <v>7.3474199999999996</v>
      </c>
      <c r="F19" s="21">
        <f t="shared" si="0"/>
        <v>2.121675746554359</v>
      </c>
      <c r="G19" s="21">
        <v>0.52016021655435907</v>
      </c>
      <c r="H19" s="21">
        <v>0.44243854999999999</v>
      </c>
      <c r="I19" s="21">
        <v>1.15907698</v>
      </c>
      <c r="J19" s="22">
        <f t="shared" si="1"/>
        <v>7.0794947961918486E-2</v>
      </c>
      <c r="K19" s="22">
        <f t="shared" si="2"/>
        <v>0.13101180639657989</v>
      </c>
      <c r="L19" s="23">
        <f t="shared" si="3"/>
        <v>0.28876472919124796</v>
      </c>
      <c r="M19" s="4"/>
      <c r="N19" t="s">
        <v>256</v>
      </c>
      <c r="O19" s="5">
        <v>0.37658959861332109</v>
      </c>
      <c r="P19" s="71">
        <v>0.18873114571555494</v>
      </c>
    </row>
    <row r="20" spans="1:16" x14ac:dyDescent="0.25">
      <c r="A20" s="17"/>
      <c r="B20" s="55">
        <v>14</v>
      </c>
      <c r="C20" s="19" t="s">
        <v>262</v>
      </c>
      <c r="D20" s="20">
        <v>5.8699050000000002</v>
      </c>
      <c r="E20" s="21">
        <v>5.8699050000000002</v>
      </c>
      <c r="F20" s="21">
        <f t="shared" si="0"/>
        <v>1.0951607288303165</v>
      </c>
      <c r="G20" s="21">
        <v>0.29235341883031651</v>
      </c>
      <c r="H20" s="21">
        <v>0.42673205000000003</v>
      </c>
      <c r="I20" s="21">
        <v>0.37607526000000002</v>
      </c>
      <c r="J20" s="22">
        <f t="shared" si="1"/>
        <v>4.980547706143737E-2</v>
      </c>
      <c r="K20" s="22">
        <f t="shared" si="2"/>
        <v>0.12250376604567136</v>
      </c>
      <c r="L20" s="23">
        <f t="shared" si="3"/>
        <v>0.18657213853210852</v>
      </c>
      <c r="M20" s="4"/>
      <c r="N20" t="s">
        <v>262</v>
      </c>
      <c r="O20" s="5">
        <v>1.0951607288303165</v>
      </c>
      <c r="P20" s="71">
        <v>0.18657213853210852</v>
      </c>
    </row>
    <row r="21" spans="1:16" x14ac:dyDescent="0.25">
      <c r="A21" s="17"/>
      <c r="B21" s="55">
        <v>15</v>
      </c>
      <c r="C21" s="19" t="s">
        <v>263</v>
      </c>
      <c r="D21" s="20">
        <v>141.05212800000001</v>
      </c>
      <c r="E21" s="21">
        <v>170.09336800000003</v>
      </c>
      <c r="F21" s="21">
        <f t="shared" si="0"/>
        <v>28.360865131030067</v>
      </c>
      <c r="G21" s="21">
        <v>7.3389968510300605</v>
      </c>
      <c r="H21" s="21">
        <v>8.8440008599999995</v>
      </c>
      <c r="I21" s="21">
        <v>12.177867420000007</v>
      </c>
      <c r="J21" s="22">
        <f t="shared" si="1"/>
        <v>4.3146872434380035E-2</v>
      </c>
      <c r="K21" s="22">
        <f t="shared" si="2"/>
        <v>9.5141850039856105E-2</v>
      </c>
      <c r="L21" s="23">
        <f t="shared" si="3"/>
        <v>0.16673704251085242</v>
      </c>
      <c r="M21" s="4"/>
      <c r="N21" t="s">
        <v>253</v>
      </c>
      <c r="O21" s="5">
        <v>0.91824558058967187</v>
      </c>
      <c r="P21" s="71">
        <v>0.16999322071172043</v>
      </c>
    </row>
    <row r="22" spans="1:16" x14ac:dyDescent="0.25">
      <c r="A22" s="17"/>
      <c r="B22" s="55">
        <v>16</v>
      </c>
      <c r="C22" s="19" t="s">
        <v>264</v>
      </c>
      <c r="D22" s="20">
        <v>2.909473999999999</v>
      </c>
      <c r="E22" s="21">
        <v>8.6524920000000005</v>
      </c>
      <c r="F22" s="21">
        <f t="shared" si="0"/>
        <v>1.1806710296792247</v>
      </c>
      <c r="G22" s="21">
        <v>8.2752169679224608E-2</v>
      </c>
      <c r="H22" s="21">
        <v>0.55828155000000002</v>
      </c>
      <c r="I22" s="21">
        <v>0.53963731000000004</v>
      </c>
      <c r="J22" s="22">
        <f t="shared" si="1"/>
        <v>9.5639695106594265E-3</v>
      </c>
      <c r="K22" s="22">
        <f t="shared" si="2"/>
        <v>7.4086600678651263E-2</v>
      </c>
      <c r="L22" s="23">
        <f t="shared" si="3"/>
        <v>0.13645444915513641</v>
      </c>
      <c r="M22" s="4"/>
      <c r="N22" t="s">
        <v>263</v>
      </c>
      <c r="O22" s="5">
        <v>28.360865131030067</v>
      </c>
      <c r="P22" s="71">
        <v>0.16673704251085242</v>
      </c>
    </row>
    <row r="23" spans="1:16" x14ac:dyDescent="0.25">
      <c r="A23" s="17"/>
      <c r="B23" s="55">
        <v>17</v>
      </c>
      <c r="C23" s="19" t="s">
        <v>265</v>
      </c>
      <c r="D23" s="20">
        <v>1.4074410000000002</v>
      </c>
      <c r="E23" s="21">
        <v>1.772313</v>
      </c>
      <c r="F23" s="21">
        <f t="shared" si="0"/>
        <v>0.547692020433032</v>
      </c>
      <c r="G23" s="21">
        <v>0.10179710043303203</v>
      </c>
      <c r="H23" s="21">
        <v>0.31371476999999998</v>
      </c>
      <c r="I23" s="21">
        <v>0.13218015</v>
      </c>
      <c r="J23" s="22">
        <f t="shared" si="1"/>
        <v>5.7437428057590292E-2</v>
      </c>
      <c r="K23" s="22">
        <f t="shared" si="2"/>
        <v>0.23444609977641195</v>
      </c>
      <c r="L23" s="23">
        <f t="shared" si="3"/>
        <v>0.30902669022516449</v>
      </c>
      <c r="M23" s="4"/>
      <c r="N23" t="s">
        <v>257</v>
      </c>
      <c r="O23" s="5">
        <v>0.16824855973449923</v>
      </c>
      <c r="P23" s="71">
        <v>0.15892160940039921</v>
      </c>
    </row>
    <row r="24" spans="1:16" x14ac:dyDescent="0.25">
      <c r="A24" s="17"/>
      <c r="B24" s="55">
        <v>18</v>
      </c>
      <c r="C24" s="19" t="s">
        <v>266</v>
      </c>
      <c r="D24" s="20">
        <v>0.23563500000000001</v>
      </c>
      <c r="E24" s="21">
        <v>0.34508800000000001</v>
      </c>
      <c r="F24" s="21">
        <f t="shared" si="0"/>
        <v>0.1509656503614214</v>
      </c>
      <c r="G24" s="21">
        <v>8.6584280361421406E-2</v>
      </c>
      <c r="H24" s="21">
        <v>3.2383889999999999E-2</v>
      </c>
      <c r="I24" s="21">
        <v>3.1997480000000002E-2</v>
      </c>
      <c r="J24" s="22">
        <f t="shared" si="1"/>
        <v>0.25090492964525396</v>
      </c>
      <c r="K24" s="22">
        <f t="shared" si="2"/>
        <v>0.34474734085630737</v>
      </c>
      <c r="L24" s="23">
        <f t="shared" si="3"/>
        <v>0.43747000869755365</v>
      </c>
      <c r="M24" s="4"/>
      <c r="N24" t="s">
        <v>249</v>
      </c>
      <c r="O24" s="5">
        <v>0.35506533908610027</v>
      </c>
      <c r="P24" s="71">
        <v>0.14584979212469804</v>
      </c>
    </row>
    <row r="25" spans="1:16" x14ac:dyDescent="0.25">
      <c r="A25" s="17"/>
      <c r="B25" s="55">
        <v>19</v>
      </c>
      <c r="C25" s="19" t="s">
        <v>267</v>
      </c>
      <c r="D25" s="20">
        <v>2E-3</v>
      </c>
      <c r="E25" s="21">
        <v>7.0000000000000001E-3</v>
      </c>
      <c r="F25" s="21">
        <f t="shared" si="0"/>
        <v>0</v>
      </c>
      <c r="G25" s="21">
        <v>0</v>
      </c>
      <c r="H25" s="21">
        <v>0</v>
      </c>
      <c r="I25" s="21">
        <v>0</v>
      </c>
      <c r="J25" s="22">
        <f t="shared" si="1"/>
        <v>0</v>
      </c>
      <c r="K25" s="22">
        <f t="shared" si="2"/>
        <v>0</v>
      </c>
      <c r="L25" s="23">
        <f t="shared" si="3"/>
        <v>0</v>
      </c>
      <c r="M25" s="4"/>
      <c r="N25" t="s">
        <v>250</v>
      </c>
      <c r="O25" s="5">
        <v>0.20636701939591268</v>
      </c>
      <c r="P25" s="71">
        <v>0.14286417800226284</v>
      </c>
    </row>
    <row r="26" spans="1:16" x14ac:dyDescent="0.25">
      <c r="A26" s="17"/>
      <c r="B26" s="55">
        <v>20</v>
      </c>
      <c r="C26" s="19" t="s">
        <v>268</v>
      </c>
      <c r="D26" s="20">
        <v>2.26627</v>
      </c>
      <c r="E26" s="21">
        <v>2.4528720000000002</v>
      </c>
      <c r="F26" s="21">
        <f t="shared" si="0"/>
        <v>0.58756691488094503</v>
      </c>
      <c r="G26" s="21">
        <v>0.21239387488094508</v>
      </c>
      <c r="H26" s="21">
        <v>0.18761578000000001</v>
      </c>
      <c r="I26" s="21">
        <v>0.18755726</v>
      </c>
      <c r="J26" s="22">
        <f t="shared" si="1"/>
        <v>8.6589872965627659E-2</v>
      </c>
      <c r="K26" s="22">
        <f t="shared" si="2"/>
        <v>0.16307807944358493</v>
      </c>
      <c r="L26" s="23">
        <f t="shared" si="3"/>
        <v>0.23954242817437885</v>
      </c>
      <c r="M26" s="4"/>
      <c r="N26" t="s">
        <v>264</v>
      </c>
      <c r="O26" s="5">
        <v>1.1806710296792247</v>
      </c>
      <c r="P26" s="71">
        <v>0.13645444915513641</v>
      </c>
    </row>
    <row r="27" spans="1:16" x14ac:dyDescent="0.25">
      <c r="A27" s="17"/>
      <c r="B27" s="55">
        <v>21</v>
      </c>
      <c r="C27" s="19" t="s">
        <v>269</v>
      </c>
      <c r="D27" s="20">
        <v>8.3999999999999995E-3</v>
      </c>
      <c r="E27" s="21">
        <v>8.3999999999999995E-3</v>
      </c>
      <c r="F27" s="21">
        <f t="shared" si="0"/>
        <v>0</v>
      </c>
      <c r="G27" s="21">
        <v>0</v>
      </c>
      <c r="H27" s="21">
        <v>0</v>
      </c>
      <c r="I27" s="21">
        <v>0</v>
      </c>
      <c r="J27" s="22">
        <f t="shared" si="1"/>
        <v>0</v>
      </c>
      <c r="K27" s="22">
        <f t="shared" si="2"/>
        <v>0</v>
      </c>
      <c r="L27" s="23">
        <f t="shared" si="3"/>
        <v>0</v>
      </c>
      <c r="M27" s="4"/>
      <c r="N27" t="s">
        <v>271</v>
      </c>
      <c r="O27" s="5">
        <v>0.16200787985634574</v>
      </c>
      <c r="P27" s="71">
        <v>0.12535215266866837</v>
      </c>
    </row>
    <row r="28" spans="1:16" x14ac:dyDescent="0.25">
      <c r="A28" s="17"/>
      <c r="B28" s="55">
        <v>22</v>
      </c>
      <c r="C28" s="19" t="s">
        <v>270</v>
      </c>
      <c r="D28" s="20">
        <v>2.2608469999999996</v>
      </c>
      <c r="E28" s="21">
        <v>2.2608469999999996</v>
      </c>
      <c r="F28" s="21">
        <f t="shared" si="0"/>
        <v>0.89818881176386034</v>
      </c>
      <c r="G28" s="21">
        <v>0.52690881176386029</v>
      </c>
      <c r="H28" s="21">
        <v>0.25044</v>
      </c>
      <c r="I28" s="21">
        <v>0.12084</v>
      </c>
      <c r="J28" s="22">
        <f t="shared" si="1"/>
        <v>0.23305814668744076</v>
      </c>
      <c r="K28" s="22">
        <f t="shared" si="2"/>
        <v>0.34383079074517664</v>
      </c>
      <c r="L28" s="23">
        <f t="shared" si="3"/>
        <v>0.39727978574572292</v>
      </c>
      <c r="M28" s="4"/>
      <c r="N28" t="s">
        <v>254</v>
      </c>
      <c r="O28" s="5">
        <v>0.6635900688084253</v>
      </c>
      <c r="P28" s="71">
        <v>0.12379610290311904</v>
      </c>
    </row>
    <row r="29" spans="1:16" x14ac:dyDescent="0.25">
      <c r="A29" s="17"/>
      <c r="B29" s="55">
        <v>23</v>
      </c>
      <c r="C29" s="19" t="s">
        <v>271</v>
      </c>
      <c r="D29" s="20">
        <v>1.2924220000000002</v>
      </c>
      <c r="E29" s="21">
        <v>1.2924220000000002</v>
      </c>
      <c r="F29" s="21">
        <f t="shared" si="0"/>
        <v>0.16200787985634574</v>
      </c>
      <c r="G29" s="21">
        <v>4.6905439856345765E-2</v>
      </c>
      <c r="H29" s="21">
        <v>4.6690139999999998E-2</v>
      </c>
      <c r="I29" s="21">
        <v>6.8412299999999995E-2</v>
      </c>
      <c r="J29" s="22">
        <f t="shared" si="1"/>
        <v>3.6292665906604619E-2</v>
      </c>
      <c r="K29" s="22">
        <f t="shared" si="2"/>
        <v>7.2418745468852852E-2</v>
      </c>
      <c r="L29" s="23">
        <f t="shared" si="3"/>
        <v>0.12535215266866837</v>
      </c>
      <c r="M29" s="4"/>
      <c r="N29" t="s">
        <v>272</v>
      </c>
      <c r="O29" s="5">
        <v>9.3000000342726707E-3</v>
      </c>
      <c r="P29" s="71">
        <v>5.0078806995054416E-3</v>
      </c>
    </row>
    <row r="30" spans="1:16" x14ac:dyDescent="0.25">
      <c r="A30" s="17"/>
      <c r="B30" s="55">
        <v>24</v>
      </c>
      <c r="C30" s="19" t="s">
        <v>272</v>
      </c>
      <c r="D30" s="20">
        <v>1.8570730000000004</v>
      </c>
      <c r="E30" s="21">
        <v>1.8570730000000004</v>
      </c>
      <c r="F30" s="21">
        <f t="shared" si="0"/>
        <v>9.3000000342726707E-3</v>
      </c>
      <c r="G30" s="21">
        <v>9.3000000342726707E-3</v>
      </c>
      <c r="H30" s="21">
        <v>0</v>
      </c>
      <c r="I30" s="21">
        <v>0</v>
      </c>
      <c r="J30" s="22">
        <f t="shared" si="1"/>
        <v>5.0078806995054416E-3</v>
      </c>
      <c r="K30" s="22">
        <f t="shared" si="2"/>
        <v>5.0078806995054416E-3</v>
      </c>
      <c r="L30" s="23">
        <f t="shared" si="3"/>
        <v>5.0078806995054416E-3</v>
      </c>
      <c r="M30" s="4"/>
      <c r="N30" t="s">
        <v>267</v>
      </c>
      <c r="O30" s="5">
        <v>0</v>
      </c>
      <c r="P30" s="71">
        <v>0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2.0763099999999994</v>
      </c>
      <c r="E31" s="28">
        <v>2.1628509999999999</v>
      </c>
      <c r="F31" s="28">
        <f t="shared" si="0"/>
        <v>0.51802489891034653</v>
      </c>
      <c r="G31" s="28">
        <v>0.14458001891034655</v>
      </c>
      <c r="H31" s="28">
        <v>0.20033186000000003</v>
      </c>
      <c r="I31" s="28">
        <v>0.17311301999999998</v>
      </c>
      <c r="J31" s="29">
        <f t="shared" si="1"/>
        <v>6.684696213948467E-2</v>
      </c>
      <c r="K31" s="29">
        <f t="shared" si="2"/>
        <v>0.15947093854840053</v>
      </c>
      <c r="L31" s="30">
        <f t="shared" si="3"/>
        <v>0.23951021078675627</v>
      </c>
      <c r="M31" s="4"/>
      <c r="N31" t="s">
        <v>269</v>
      </c>
      <c r="O31" s="5">
        <v>0</v>
      </c>
      <c r="P31" s="71">
        <v>0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9"/>
  <sheetViews>
    <sheetView topLeftCell="A23" workbookViewId="0">
      <selection activeCell="A29" sqref="A29:D2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104</v>
      </c>
      <c r="B1" s="49" t="s">
        <v>66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1619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221.20338100000004</v>
      </c>
      <c r="E6" s="14">
        <v>259.28111999999999</v>
      </c>
      <c r="F6" s="14">
        <v>48.57219000002862</v>
      </c>
      <c r="G6" s="14">
        <v>13.376013310028611</v>
      </c>
      <c r="H6" s="14">
        <v>15.662541990000001</v>
      </c>
      <c r="I6" s="14">
        <v>19.533634700000004</v>
      </c>
      <c r="J6" s="15">
        <v>5.1588844224479638E-2</v>
      </c>
      <c r="K6" s="15">
        <v>0.11199641261974112</v>
      </c>
      <c r="L6" s="16">
        <v>0.18733407970479538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218.56758900000005</v>
      </c>
      <c r="E7" s="38">
        <f ca="1">SUM(E8:OFFSET(E6,MATCH("PROYECTOS",$A$8:$A$50,0),0))</f>
        <v>252.36414500000006</v>
      </c>
      <c r="F7" s="38">
        <f ca="1">SUM(F8:OFFSET(F6,MATCH("PROYECTOS",$A$8:$A$50,0),0))</f>
        <v>48.249542419920573</v>
      </c>
      <c r="G7" s="38">
        <f ca="1">SUM(G8:OFFSET(G6,MATCH("PROYECTOS",$A$8:$A$50,0),0))</f>
        <v>13.372513309920578</v>
      </c>
      <c r="H7" s="38">
        <f ca="1">SUM(H8:OFFSET(H6,MATCH("PROYECTOS",$A$8:$A$50,0),0))</f>
        <v>15.389326409999995</v>
      </c>
      <c r="I7" s="38">
        <f ca="1">SUM(I8:OFFSET(I6,MATCH("PROYECTOS",$A$8:$A$50,0),0))</f>
        <v>19.4877027</v>
      </c>
      <c r="J7" s="39">
        <f ca="1">IFERROR(G7/E7,0)</f>
        <v>5.2988958910627236E-2</v>
      </c>
      <c r="K7" s="39">
        <f ca="1">IFERROR(SUM(G7,H7)/E7,0)</f>
        <v>0.11396959627494059</v>
      </c>
      <c r="L7" s="40">
        <f ca="1">IFERROR(SUM(G7,H7,I7)/E7,0)</f>
        <v>0.19119016459299543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15.604817999999995</v>
      </c>
      <c r="E8" s="21">
        <v>15.717518000000004</v>
      </c>
      <c r="F8" s="21">
        <f t="shared" ref="F8:F17" si="0">SUM(G8,H8,I8)</f>
        <v>0.56830321018341023</v>
      </c>
      <c r="G8" s="21">
        <v>9.6849590183410328E-2</v>
      </c>
      <c r="H8" s="21">
        <v>0.17900944000000002</v>
      </c>
      <c r="I8" s="21">
        <v>0.29244417999999994</v>
      </c>
      <c r="J8" s="22">
        <f t="shared" ref="J8:J18" si="1">IFERROR(G8/E8,0)</f>
        <v>6.1618882945392714E-3</v>
      </c>
      <c r="K8" s="22">
        <f t="shared" ref="K8:K18" si="2">IFERROR(SUM(G8,H8)/E8,0)</f>
        <v>1.7551055464572096E-2</v>
      </c>
      <c r="L8" s="23">
        <f t="shared" ref="L8:L18" si="3">IFERROR(SUM(G8,H8,I8)/E8,0)</f>
        <v>3.6157312508464129E-2</v>
      </c>
      <c r="M8" s="4"/>
    </row>
    <row r="9" spans="1:13" ht="38.25" x14ac:dyDescent="0.25">
      <c r="A9" s="17"/>
      <c r="B9" s="19">
        <v>3000283</v>
      </c>
      <c r="C9" s="19" t="s">
        <v>1621</v>
      </c>
      <c r="D9" s="20">
        <v>23.414469000000004</v>
      </c>
      <c r="E9" s="21">
        <v>41.668618000000023</v>
      </c>
      <c r="F9" s="21">
        <f t="shared" si="0"/>
        <v>2.3412603071080866</v>
      </c>
      <c r="G9" s="21">
        <v>0.50092671710808645</v>
      </c>
      <c r="H9" s="21">
        <v>0.83922512999999999</v>
      </c>
      <c r="I9" s="21">
        <v>1.00110846</v>
      </c>
      <c r="J9" s="22">
        <f t="shared" si="1"/>
        <v>1.2021678211360074E-2</v>
      </c>
      <c r="K9" s="22">
        <f t="shared" si="2"/>
        <v>3.2162138113341933E-2</v>
      </c>
      <c r="L9" s="23">
        <f t="shared" si="3"/>
        <v>5.6187615992161904E-2</v>
      </c>
      <c r="M9" s="4"/>
    </row>
    <row r="10" spans="1:13" ht="38.25" x14ac:dyDescent="0.25">
      <c r="A10" s="17"/>
      <c r="B10" s="19">
        <v>3000284</v>
      </c>
      <c r="C10" s="19" t="s">
        <v>1622</v>
      </c>
      <c r="D10" s="20">
        <v>16.724543000000001</v>
      </c>
      <c r="E10" s="21">
        <v>16.669055999999998</v>
      </c>
      <c r="F10" s="21">
        <f t="shared" si="0"/>
        <v>1.8521047667422601</v>
      </c>
      <c r="G10" s="21">
        <v>0.55598584674226004</v>
      </c>
      <c r="H10" s="21">
        <v>0.59255036000000005</v>
      </c>
      <c r="I10" s="21">
        <v>0.70356856000000001</v>
      </c>
      <c r="J10" s="22">
        <f t="shared" si="1"/>
        <v>3.3354369122178248E-2</v>
      </c>
      <c r="K10" s="22">
        <f t="shared" si="2"/>
        <v>6.8902294571585837E-2</v>
      </c>
      <c r="L10" s="23">
        <f t="shared" si="3"/>
        <v>0.11111035722372403</v>
      </c>
      <c r="M10" s="4"/>
    </row>
    <row r="11" spans="1:13" ht="25.5" x14ac:dyDescent="0.25">
      <c r="A11" s="17"/>
      <c r="B11" s="19">
        <v>3000285</v>
      </c>
      <c r="C11" s="19" t="s">
        <v>1623</v>
      </c>
      <c r="D11" s="20">
        <v>19.030390999999998</v>
      </c>
      <c r="E11" s="21">
        <v>19.322407999999996</v>
      </c>
      <c r="F11" s="21">
        <f t="shared" si="0"/>
        <v>5.5681355119338107</v>
      </c>
      <c r="G11" s="21">
        <v>1.5982990019338104</v>
      </c>
      <c r="H11" s="21">
        <v>1.9579499799999995</v>
      </c>
      <c r="I11" s="21">
        <v>2.0118865300000004</v>
      </c>
      <c r="J11" s="22">
        <f t="shared" si="1"/>
        <v>8.2717381908808188E-2</v>
      </c>
      <c r="K11" s="22">
        <f t="shared" si="2"/>
        <v>0.18404791897230463</v>
      </c>
      <c r="L11" s="23">
        <f t="shared" si="3"/>
        <v>0.28816985501671488</v>
      </c>
      <c r="M11" s="4"/>
    </row>
    <row r="12" spans="1:13" ht="25.5" x14ac:dyDescent="0.25">
      <c r="A12" s="17"/>
      <c r="B12" s="19">
        <v>3000286</v>
      </c>
      <c r="C12" s="19" t="s">
        <v>1624</v>
      </c>
      <c r="D12" s="20">
        <v>18.477150999999989</v>
      </c>
      <c r="E12" s="21">
        <v>19.172992999999995</v>
      </c>
      <c r="F12" s="21">
        <f t="shared" si="0"/>
        <v>4.2068140348098071</v>
      </c>
      <c r="G12" s="21">
        <v>1.1748724448098073</v>
      </c>
      <c r="H12" s="21">
        <v>1.4076041800000001</v>
      </c>
      <c r="I12" s="21">
        <v>1.6243374099999999</v>
      </c>
      <c r="J12" s="22">
        <f t="shared" si="1"/>
        <v>6.1277466945813187E-2</v>
      </c>
      <c r="K12" s="22">
        <f t="shared" si="2"/>
        <v>0.13469345265028823</v>
      </c>
      <c r="L12" s="23">
        <f t="shared" si="3"/>
        <v>0.21941352791448931</v>
      </c>
      <c r="M12" s="4"/>
    </row>
    <row r="13" spans="1:13" ht="51" x14ac:dyDescent="0.25">
      <c r="A13" s="17"/>
      <c r="B13" s="19">
        <v>3000289</v>
      </c>
      <c r="C13" s="19" t="s">
        <v>1625</v>
      </c>
      <c r="D13" s="20">
        <v>19.38524</v>
      </c>
      <c r="E13" s="21">
        <v>24.882184000000002</v>
      </c>
      <c r="F13" s="21">
        <f t="shared" si="0"/>
        <v>8.954377273788424</v>
      </c>
      <c r="G13" s="21">
        <v>2.6809028337884229</v>
      </c>
      <c r="H13" s="21">
        <v>2.9200219799999996</v>
      </c>
      <c r="I13" s="21">
        <v>3.3534524600000006</v>
      </c>
      <c r="J13" s="22">
        <f t="shared" si="1"/>
        <v>0.1077438714297918</v>
      </c>
      <c r="K13" s="22">
        <f t="shared" si="2"/>
        <v>0.22509779743564398</v>
      </c>
      <c r="L13" s="23">
        <f t="shared" si="3"/>
        <v>0.35987103357922373</v>
      </c>
      <c r="M13" s="4"/>
    </row>
    <row r="14" spans="1:13" ht="38.25" x14ac:dyDescent="0.25">
      <c r="A14" s="17"/>
      <c r="B14" s="19">
        <v>3000290</v>
      </c>
      <c r="C14" s="19" t="s">
        <v>1626</v>
      </c>
      <c r="D14" s="20">
        <v>6.3770419999999994</v>
      </c>
      <c r="E14" s="21">
        <v>7.0689249999999992</v>
      </c>
      <c r="F14" s="21">
        <f t="shared" si="0"/>
        <v>0.77831075922980764</v>
      </c>
      <c r="G14" s="21">
        <v>0.18573773922980763</v>
      </c>
      <c r="H14" s="21">
        <v>0.20229234000000001</v>
      </c>
      <c r="I14" s="21">
        <v>0.39028067999999999</v>
      </c>
      <c r="J14" s="22">
        <f t="shared" si="1"/>
        <v>2.6275245419891659E-2</v>
      </c>
      <c r="K14" s="22">
        <f t="shared" si="2"/>
        <v>5.4892374615632178E-2</v>
      </c>
      <c r="L14" s="23">
        <f t="shared" si="3"/>
        <v>0.11010312872605209</v>
      </c>
      <c r="M14" s="4"/>
    </row>
    <row r="15" spans="1:13" ht="38.25" x14ac:dyDescent="0.25">
      <c r="A15" s="17"/>
      <c r="B15" s="19">
        <v>3000684</v>
      </c>
      <c r="C15" s="19" t="s">
        <v>1627</v>
      </c>
      <c r="D15" s="20">
        <v>8.9593550000000004</v>
      </c>
      <c r="E15" s="21">
        <v>10.004040999999997</v>
      </c>
      <c r="F15" s="21">
        <f t="shared" si="0"/>
        <v>1.2107347178063652</v>
      </c>
      <c r="G15" s="21">
        <v>0.23670862780636526</v>
      </c>
      <c r="H15" s="21">
        <v>0.51376776999999996</v>
      </c>
      <c r="I15" s="21">
        <v>0.46025832</v>
      </c>
      <c r="J15" s="22">
        <f t="shared" si="1"/>
        <v>2.3661301248801891E-2</v>
      </c>
      <c r="K15" s="22">
        <f t="shared" si="2"/>
        <v>7.5017325279491093E-2</v>
      </c>
      <c r="L15" s="23">
        <f t="shared" si="3"/>
        <v>0.12102456575361552</v>
      </c>
      <c r="M15" s="4"/>
    </row>
    <row r="16" spans="1:13" ht="25.5" x14ac:dyDescent="0.25">
      <c r="A16" s="17"/>
      <c r="B16" s="19">
        <v>3000685</v>
      </c>
      <c r="C16" s="19" t="s">
        <v>1628</v>
      </c>
      <c r="D16" s="20">
        <v>6.0459040000000019</v>
      </c>
      <c r="E16" s="21">
        <v>6.0737640000000006</v>
      </c>
      <c r="F16" s="21">
        <f t="shared" si="0"/>
        <v>0.60054543798882343</v>
      </c>
      <c r="G16" s="21">
        <v>0.11959907798882341</v>
      </c>
      <c r="H16" s="21">
        <v>0.12534148000000001</v>
      </c>
      <c r="I16" s="21">
        <v>0.35560488000000001</v>
      </c>
      <c r="J16" s="22">
        <f t="shared" si="1"/>
        <v>1.9691097314420414E-2</v>
      </c>
      <c r="K16" s="22">
        <f t="shared" si="2"/>
        <v>4.0327638345649154E-2</v>
      </c>
      <c r="L16" s="23">
        <f t="shared" si="3"/>
        <v>9.8875332987719541E-2</v>
      </c>
      <c r="M16" s="4"/>
    </row>
    <row r="17" spans="1:13" ht="25.5" x14ac:dyDescent="0.25">
      <c r="A17" s="17"/>
      <c r="B17" s="19">
        <v>3000686</v>
      </c>
      <c r="C17" s="19" t="s">
        <v>1629</v>
      </c>
      <c r="D17" s="20">
        <v>84.548676000000057</v>
      </c>
      <c r="E17" s="21">
        <v>91.784638000000044</v>
      </c>
      <c r="F17" s="21">
        <f t="shared" si="0"/>
        <v>22.168956400329783</v>
      </c>
      <c r="G17" s="21">
        <v>6.2226314303297841</v>
      </c>
      <c r="H17" s="21">
        <v>6.6515637499999984</v>
      </c>
      <c r="I17" s="21">
        <v>9.2947612199999998</v>
      </c>
      <c r="J17" s="22">
        <f t="shared" si="1"/>
        <v>6.779600122549681E-2</v>
      </c>
      <c r="K17" s="22">
        <f t="shared" si="2"/>
        <v>0.14026524983766647</v>
      </c>
      <c r="L17" s="23">
        <f t="shared" si="3"/>
        <v>0.24153231829851279</v>
      </c>
      <c r="M17" s="4"/>
    </row>
    <row r="18" spans="1:13" ht="15.75" thickBot="1" x14ac:dyDescent="0.3">
      <c r="A18" s="41" t="s">
        <v>293</v>
      </c>
      <c r="B18" s="43"/>
      <c r="C18" s="43"/>
      <c r="D18" s="44">
        <f ca="1">OFFSET(D18,-MATCH("PROYECTOS",$A$8:$A$50,0)-1,0)-(OFFSET(D18,-MATCH("PROYECTOS",$A$8:$A$50,0),0))</f>
        <v>2.6357919999999808</v>
      </c>
      <c r="E18" s="45">
        <f t="shared" ref="E18:I18" ca="1" si="4">OFFSET(E18,-MATCH("PROYECTOS",$A$8:$A$50,0)-1,0)-(OFFSET(E18,-MATCH("PROYECTOS",$A$8:$A$50,0),0))</f>
        <v>6.9169749999999226</v>
      </c>
      <c r="F18" s="45">
        <f t="shared" ca="1" si="4"/>
        <v>0.32264758010804684</v>
      </c>
      <c r="G18" s="45">
        <f t="shared" ca="1" si="4"/>
        <v>3.5000001080334187E-3</v>
      </c>
      <c r="H18" s="45">
        <f t="shared" ca="1" si="4"/>
        <v>0.27321558000000579</v>
      </c>
      <c r="I18" s="45">
        <f t="shared" ca="1" si="4"/>
        <v>4.5932000000004081E-2</v>
      </c>
      <c r="J18" s="46">
        <f t="shared" ca="1" si="1"/>
        <v>5.0600155530899818E-4</v>
      </c>
      <c r="K18" s="46">
        <f t="shared" ca="1" si="2"/>
        <v>4.0005288454568987E-2</v>
      </c>
      <c r="L18" s="47">
        <f t="shared" ca="1" si="3"/>
        <v>4.6645763517729484E-2</v>
      </c>
      <c r="M18" s="4"/>
    </row>
    <row r="19" spans="1:13" ht="15.75" thickBot="1" x14ac:dyDescent="0.3"/>
    <row r="20" spans="1:13" ht="15.75" thickBot="1" x14ac:dyDescent="0.3">
      <c r="A20" s="87" t="s">
        <v>315</v>
      </c>
      <c r="B20" s="88"/>
      <c r="C20" s="88"/>
      <c r="D20" s="89"/>
    </row>
    <row r="21" spans="1:13" ht="15.75" thickBot="1" x14ac:dyDescent="0.3">
      <c r="A21" s="1" t="s">
        <v>1641</v>
      </c>
    </row>
    <row r="22" spans="1:13" ht="45" customHeight="1" x14ac:dyDescent="0.25">
      <c r="A22" s="80" t="s">
        <v>317</v>
      </c>
      <c r="B22" s="81"/>
      <c r="C22" s="81"/>
      <c r="D22" s="92" t="s">
        <v>318</v>
      </c>
    </row>
    <row r="23" spans="1:13" ht="15.75" thickBot="1" x14ac:dyDescent="0.3">
      <c r="A23" s="90"/>
      <c r="B23" s="91"/>
      <c r="C23" s="91"/>
      <c r="D23" s="93"/>
    </row>
    <row r="24" spans="1:13" x14ac:dyDescent="0.25">
      <c r="A24" s="17"/>
      <c r="B24" s="19">
        <v>3000001</v>
      </c>
      <c r="C24" s="19" t="s">
        <v>275</v>
      </c>
      <c r="D24" s="23">
        <v>3.6157312508464129E-2</v>
      </c>
    </row>
    <row r="25" spans="1:13" ht="38.25" x14ac:dyDescent="0.25">
      <c r="A25" s="17"/>
      <c r="B25" s="19">
        <v>3000283</v>
      </c>
      <c r="C25" s="19" t="s">
        <v>1621</v>
      </c>
      <c r="D25" s="23">
        <v>5.6187615992161904E-2</v>
      </c>
    </row>
    <row r="26" spans="1:13" ht="38.25" x14ac:dyDescent="0.25">
      <c r="A26" s="17"/>
      <c r="B26" s="19">
        <v>3000284</v>
      </c>
      <c r="C26" s="19" t="s">
        <v>1622</v>
      </c>
      <c r="D26" s="23">
        <v>0.11111035722372403</v>
      </c>
    </row>
    <row r="27" spans="1:13" ht="38.25" x14ac:dyDescent="0.25">
      <c r="A27" s="17"/>
      <c r="B27" s="19">
        <v>3000290</v>
      </c>
      <c r="C27" s="19" t="s">
        <v>1626</v>
      </c>
      <c r="D27" s="23">
        <v>0.11010312872605209</v>
      </c>
    </row>
    <row r="28" spans="1:13" ht="38.25" x14ac:dyDescent="0.25">
      <c r="A28" s="17"/>
      <c r="B28" s="19">
        <v>3000684</v>
      </c>
      <c r="C28" s="19" t="s">
        <v>1627</v>
      </c>
      <c r="D28" s="23">
        <v>0.12102456575361552</v>
      </c>
    </row>
    <row r="29" spans="1:13" ht="26.25" thickBot="1" x14ac:dyDescent="0.3">
      <c r="A29" s="24"/>
      <c r="B29" s="26">
        <v>3000685</v>
      </c>
      <c r="C29" s="26" t="s">
        <v>1628</v>
      </c>
      <c r="D29" s="30">
        <v>9.8875332987719541E-2</v>
      </c>
    </row>
  </sheetData>
  <mergeCells count="10">
    <mergeCell ref="A20:D20"/>
    <mergeCell ref="A22:C23"/>
    <mergeCell ref="D22:D23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"/>
  <sheetViews>
    <sheetView topLeftCell="A13" workbookViewId="0">
      <selection activeCell="A3" sqref="A3:P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104</v>
      </c>
      <c r="B1" s="49" t="s">
        <v>66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1620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221.20338100000004</v>
      </c>
      <c r="I6" s="14">
        <v>259.28111999999999</v>
      </c>
      <c r="J6" s="14">
        <v>48.57219000002862</v>
      </c>
      <c r="K6" s="14">
        <v>13.376013310028611</v>
      </c>
      <c r="L6" s="14">
        <v>15.662541990000001</v>
      </c>
      <c r="M6" s="14">
        <v>19.533634700000004</v>
      </c>
      <c r="N6" s="15">
        <v>5.1588844224479638E-2</v>
      </c>
      <c r="O6" s="15">
        <v>0.11199641261974112</v>
      </c>
      <c r="P6" s="16">
        <v>0.18733407970479538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SUM(H8:OFFSET(H6,MATCH("PROYECTOS",$A$8:$A$19,0),0))</f>
        <v>218.56758900000003</v>
      </c>
      <c r="I7" s="37">
        <f ca="1">SUM(I8:OFFSET(I6,MATCH("PROYECTOS",$A$8:$A$19,0),0))</f>
        <v>252.36414499999998</v>
      </c>
      <c r="J7" s="37">
        <f ca="1">SUM(J8:OFFSET(J6,MATCH("PROYECTOS",$A$8:$A$19,0),0))</f>
        <v>48.249542419920587</v>
      </c>
      <c r="K7" s="38">
        <f>SUM(K8:K18)</f>
        <v>13.372513309920578</v>
      </c>
      <c r="L7" s="38">
        <f t="shared" ref="L7:M7" si="0">SUM(L8:L18)</f>
        <v>15.389326409999999</v>
      </c>
      <c r="M7" s="38">
        <f t="shared" si="0"/>
        <v>19.487702700000003</v>
      </c>
      <c r="N7" s="39">
        <f ca="1">IFERROR(K7/I7,0)</f>
        <v>5.2988958910627257E-2</v>
      </c>
      <c r="O7" s="39">
        <f ca="1">IFERROR(SUM(K7,L7)/I7,0)</f>
        <v>0.11396959627494063</v>
      </c>
      <c r="P7" s="40">
        <f ca="1">IFERROR(SUM(K7,L7,M7)/I7,0)</f>
        <v>0.19119016459299551</v>
      </c>
      <c r="Q7" s="64"/>
      <c r="R7" s="38"/>
      <c r="S7" s="40"/>
    </row>
    <row r="8" spans="1:19" ht="38.25" x14ac:dyDescent="0.25">
      <c r="A8" s="17"/>
      <c r="B8" s="19">
        <v>5002796</v>
      </c>
      <c r="C8" s="19" t="s">
        <v>1630</v>
      </c>
      <c r="D8" s="68">
        <v>3000283</v>
      </c>
      <c r="E8" s="19" t="s">
        <v>1621</v>
      </c>
      <c r="F8" s="69">
        <v>83</v>
      </c>
      <c r="G8" s="19" t="s">
        <v>1639</v>
      </c>
      <c r="H8" s="20">
        <v>23.414469000000004</v>
      </c>
      <c r="I8" s="21">
        <v>41.668617999999995</v>
      </c>
      <c r="J8" s="21">
        <f t="shared" ref="J8:J18" si="1">SUM(K8,L8,M8)</f>
        <v>2.3412603071080866</v>
      </c>
      <c r="K8" s="21">
        <v>0.50092671710808645</v>
      </c>
      <c r="L8" s="21">
        <v>0.83922513000000021</v>
      </c>
      <c r="M8" s="21">
        <v>1.00110846</v>
      </c>
      <c r="N8" s="22">
        <f t="shared" ref="N8:N19" si="2">IFERROR(K8/I8,0)</f>
        <v>1.2021678211360081E-2</v>
      </c>
      <c r="O8" s="22">
        <f t="shared" ref="O8:O19" si="3">IFERROR(SUM(K8,L8)/I8,0)</f>
        <v>3.2162138113341961E-2</v>
      </c>
      <c r="P8" s="23">
        <f t="shared" ref="P8:P19" si="4">IFERROR(SUM(K8,L8,M8)/I8,0)</f>
        <v>5.6187615992161939E-2</v>
      </c>
      <c r="Q8" s="70">
        <v>12109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5002798</v>
      </c>
      <c r="C9" s="19" t="s">
        <v>1631</v>
      </c>
      <c r="D9" s="68">
        <v>3000285</v>
      </c>
      <c r="E9" s="19" t="s">
        <v>1623</v>
      </c>
      <c r="F9" s="69">
        <v>83</v>
      </c>
      <c r="G9" s="19" t="s">
        <v>1639</v>
      </c>
      <c r="H9" s="20">
        <v>19.030390999999998</v>
      </c>
      <c r="I9" s="21">
        <v>19.322407999999999</v>
      </c>
      <c r="J9" s="21">
        <f t="shared" si="1"/>
        <v>5.5681355119338098</v>
      </c>
      <c r="K9" s="21">
        <v>1.5982990019338104</v>
      </c>
      <c r="L9" s="21">
        <v>1.9579499799999993</v>
      </c>
      <c r="M9" s="21">
        <v>2.01188653</v>
      </c>
      <c r="N9" s="22">
        <f t="shared" si="2"/>
        <v>8.2717381908808174E-2</v>
      </c>
      <c r="O9" s="22">
        <f t="shared" si="3"/>
        <v>0.1840479189723046</v>
      </c>
      <c r="P9" s="23">
        <f t="shared" si="4"/>
        <v>0.28816985501671477</v>
      </c>
      <c r="Q9" s="70">
        <v>3239</v>
      </c>
      <c r="R9" s="21">
        <v>0</v>
      </c>
      <c r="S9" s="23">
        <f t="shared" ref="S9:S18" si="5">IFERROR(R9/Q9,0)</f>
        <v>0</v>
      </c>
    </row>
    <row r="10" spans="1:19" ht="25.5" x14ac:dyDescent="0.25">
      <c r="A10" s="17"/>
      <c r="B10" s="19">
        <v>5002800</v>
      </c>
      <c r="C10" s="19" t="s">
        <v>1632</v>
      </c>
      <c r="D10" s="68">
        <v>3000286</v>
      </c>
      <c r="E10" s="19" t="s">
        <v>1624</v>
      </c>
      <c r="F10" s="69">
        <v>83</v>
      </c>
      <c r="G10" s="19" t="s">
        <v>1639</v>
      </c>
      <c r="H10" s="20">
        <v>16.390160000000002</v>
      </c>
      <c r="I10" s="21">
        <v>16.817031</v>
      </c>
      <c r="J10" s="21">
        <f t="shared" si="1"/>
        <v>3.4797237544441888</v>
      </c>
      <c r="K10" s="21">
        <v>1.0693873544441885</v>
      </c>
      <c r="L10" s="21">
        <v>1.08449901</v>
      </c>
      <c r="M10" s="21">
        <v>1.3258373900000002</v>
      </c>
      <c r="N10" s="22">
        <f t="shared" si="2"/>
        <v>6.3589545291567129E-2</v>
      </c>
      <c r="O10" s="22">
        <f t="shared" si="3"/>
        <v>0.12807768294202398</v>
      </c>
      <c r="P10" s="23">
        <f t="shared" si="4"/>
        <v>0.20691665219884467</v>
      </c>
      <c r="Q10" s="70">
        <v>719</v>
      </c>
      <c r="R10" s="21">
        <v>0</v>
      </c>
      <c r="S10" s="23">
        <f t="shared" si="5"/>
        <v>0</v>
      </c>
    </row>
    <row r="11" spans="1:19" ht="51" x14ac:dyDescent="0.25">
      <c r="A11" s="17"/>
      <c r="B11" s="19">
        <v>5002824</v>
      </c>
      <c r="C11" s="19" t="s">
        <v>1625</v>
      </c>
      <c r="D11" s="68">
        <v>3000289</v>
      </c>
      <c r="E11" s="19" t="s">
        <v>1625</v>
      </c>
      <c r="F11" s="69">
        <v>83</v>
      </c>
      <c r="G11" s="19" t="s">
        <v>1639</v>
      </c>
      <c r="H11" s="20">
        <v>19.385240000000003</v>
      </c>
      <c r="I11" s="21">
        <v>24.882183999999999</v>
      </c>
      <c r="J11" s="21">
        <f t="shared" si="1"/>
        <v>8.954377273788424</v>
      </c>
      <c r="K11" s="21">
        <v>2.6809028337884229</v>
      </c>
      <c r="L11" s="21">
        <v>2.9200219800000005</v>
      </c>
      <c r="M11" s="21">
        <v>3.3534524600000002</v>
      </c>
      <c r="N11" s="22">
        <f t="shared" si="2"/>
        <v>0.10774387142979182</v>
      </c>
      <c r="O11" s="22">
        <f t="shared" si="3"/>
        <v>0.22509779743564406</v>
      </c>
      <c r="P11" s="23">
        <f t="shared" si="4"/>
        <v>0.35987103357922379</v>
      </c>
      <c r="Q11" s="70">
        <v>46974</v>
      </c>
      <c r="R11" s="21">
        <v>0</v>
      </c>
      <c r="S11" s="23">
        <f t="shared" si="5"/>
        <v>0</v>
      </c>
    </row>
    <row r="12" spans="1:19" ht="38.25" x14ac:dyDescent="0.25">
      <c r="A12" s="17"/>
      <c r="B12" s="19">
        <v>5002829</v>
      </c>
      <c r="C12" s="19" t="s">
        <v>1633</v>
      </c>
      <c r="D12" s="68">
        <v>3000001</v>
      </c>
      <c r="E12" s="19" t="s">
        <v>275</v>
      </c>
      <c r="F12" s="69">
        <v>80</v>
      </c>
      <c r="G12" s="19" t="s">
        <v>310</v>
      </c>
      <c r="H12" s="20">
        <v>1.8120890000000003</v>
      </c>
      <c r="I12" s="21">
        <v>3.1078490000000003</v>
      </c>
      <c r="J12" s="21">
        <f t="shared" si="1"/>
        <v>7.9157439969529619E-2</v>
      </c>
      <c r="K12" s="21">
        <v>2.1198679969529621E-2</v>
      </c>
      <c r="L12" s="21">
        <v>2.4640870000000002E-2</v>
      </c>
      <c r="M12" s="21">
        <v>3.3317890000000003E-2</v>
      </c>
      <c r="N12" s="22">
        <f t="shared" si="2"/>
        <v>6.8210134950345462E-3</v>
      </c>
      <c r="O12" s="22">
        <f t="shared" si="3"/>
        <v>1.4749606550874775E-2</v>
      </c>
      <c r="P12" s="23">
        <f t="shared" si="4"/>
        <v>2.5470169229434767E-2</v>
      </c>
      <c r="Q12" s="70">
        <v>13</v>
      </c>
      <c r="R12" s="21">
        <v>0</v>
      </c>
      <c r="S12" s="23">
        <f t="shared" si="5"/>
        <v>0</v>
      </c>
    </row>
    <row r="13" spans="1:19" ht="25.5" x14ac:dyDescent="0.25">
      <c r="A13" s="17"/>
      <c r="B13" s="19">
        <v>5005138</v>
      </c>
      <c r="C13" s="19" t="s">
        <v>1634</v>
      </c>
      <c r="D13" s="68">
        <v>3000001</v>
      </c>
      <c r="E13" s="19" t="s">
        <v>275</v>
      </c>
      <c r="F13" s="69">
        <v>60</v>
      </c>
      <c r="G13" s="19" t="s">
        <v>309</v>
      </c>
      <c r="H13" s="20">
        <v>13.066220999999993</v>
      </c>
      <c r="I13" s="21">
        <v>11.856109999999996</v>
      </c>
      <c r="J13" s="21">
        <f t="shared" si="1"/>
        <v>0.42071435041488525</v>
      </c>
      <c r="K13" s="21">
        <v>6.8423560414885287E-2</v>
      </c>
      <c r="L13" s="21">
        <v>0.10914741999999998</v>
      </c>
      <c r="M13" s="21">
        <v>0.24314337</v>
      </c>
      <c r="N13" s="22">
        <f t="shared" si="2"/>
        <v>5.7711644388324093E-3</v>
      </c>
      <c r="O13" s="22">
        <f t="shared" si="3"/>
        <v>1.4977170455983062E-2</v>
      </c>
      <c r="P13" s="23">
        <f t="shared" si="4"/>
        <v>3.5485024212400643E-2</v>
      </c>
      <c r="Q13" s="70">
        <v>45</v>
      </c>
      <c r="R13" s="21">
        <v>0</v>
      </c>
      <c r="S13" s="23">
        <f t="shared" si="5"/>
        <v>0</v>
      </c>
    </row>
    <row r="14" spans="1:19" x14ac:dyDescent="0.25">
      <c r="A14" s="17"/>
      <c r="B14" s="19">
        <v>5005139</v>
      </c>
      <c r="C14" s="19" t="s">
        <v>1635</v>
      </c>
      <c r="D14" s="68">
        <v>3000001</v>
      </c>
      <c r="E14" s="19" t="s">
        <v>275</v>
      </c>
      <c r="F14" s="69">
        <v>86</v>
      </c>
      <c r="G14" s="19" t="s">
        <v>500</v>
      </c>
      <c r="H14" s="20">
        <v>0.72650800000000004</v>
      </c>
      <c r="I14" s="21">
        <v>0.75355899999999998</v>
      </c>
      <c r="J14" s="21">
        <f t="shared" si="1"/>
        <v>6.8431419798995419E-2</v>
      </c>
      <c r="K14" s="21">
        <v>7.2273497989954194E-3</v>
      </c>
      <c r="L14" s="21">
        <v>4.5221150000000002E-2</v>
      </c>
      <c r="M14" s="21">
        <v>1.5982919999999998E-2</v>
      </c>
      <c r="N14" s="22">
        <f t="shared" si="2"/>
        <v>9.5909541243557831E-3</v>
      </c>
      <c r="O14" s="22">
        <f t="shared" si="3"/>
        <v>6.9601052869112334E-2</v>
      </c>
      <c r="P14" s="23">
        <f t="shared" si="4"/>
        <v>9.0810964767185337E-2</v>
      </c>
      <c r="Q14" s="70">
        <v>294</v>
      </c>
      <c r="R14" s="21">
        <v>0</v>
      </c>
      <c r="S14" s="23">
        <f t="shared" si="5"/>
        <v>0</v>
      </c>
    </row>
    <row r="15" spans="1:19" ht="25.5" x14ac:dyDescent="0.25">
      <c r="A15" s="17"/>
      <c r="B15" s="19">
        <v>5005141</v>
      </c>
      <c r="C15" s="19" t="s">
        <v>1636</v>
      </c>
      <c r="D15" s="68">
        <v>3000286</v>
      </c>
      <c r="E15" s="19" t="s">
        <v>1624</v>
      </c>
      <c r="F15" s="69">
        <v>83</v>
      </c>
      <c r="G15" s="19" t="s">
        <v>1639</v>
      </c>
      <c r="H15" s="20">
        <v>2.0869909999999998</v>
      </c>
      <c r="I15" s="21">
        <v>2.3559619999999994</v>
      </c>
      <c r="J15" s="21">
        <f t="shared" si="1"/>
        <v>0.72709028036561885</v>
      </c>
      <c r="K15" s="21">
        <v>0.10548509036561882</v>
      </c>
      <c r="L15" s="21">
        <v>0.32310517000000005</v>
      </c>
      <c r="M15" s="21">
        <v>0.29850001999999998</v>
      </c>
      <c r="N15" s="22">
        <f t="shared" si="2"/>
        <v>4.477368071540154E-2</v>
      </c>
      <c r="O15" s="22">
        <f t="shared" si="3"/>
        <v>0.18191730612192344</v>
      </c>
      <c r="P15" s="23">
        <f t="shared" si="4"/>
        <v>0.30861715102604331</v>
      </c>
      <c r="Q15" s="70">
        <v>304</v>
      </c>
      <c r="R15" s="21">
        <v>0</v>
      </c>
      <c r="S15" s="23">
        <f t="shared" si="5"/>
        <v>0</v>
      </c>
    </row>
    <row r="16" spans="1:19" ht="38.25" x14ac:dyDescent="0.25">
      <c r="A16" s="17"/>
      <c r="B16" s="19">
        <v>5005142</v>
      </c>
      <c r="C16" s="19" t="s">
        <v>1637</v>
      </c>
      <c r="D16" s="68">
        <v>3000686</v>
      </c>
      <c r="E16" s="19" t="s">
        <v>1629</v>
      </c>
      <c r="F16" s="69">
        <v>6</v>
      </c>
      <c r="G16" s="19" t="s">
        <v>634</v>
      </c>
      <c r="H16" s="20">
        <v>36.330058000000001</v>
      </c>
      <c r="I16" s="21">
        <v>40.948508999999973</v>
      </c>
      <c r="J16" s="21">
        <f t="shared" si="1"/>
        <v>10.411103118441929</v>
      </c>
      <c r="K16" s="21">
        <v>2.6626255184419279</v>
      </c>
      <c r="L16" s="21">
        <v>3.1690387399999995</v>
      </c>
      <c r="M16" s="21">
        <v>4.5794388600000007</v>
      </c>
      <c r="N16" s="22">
        <f t="shared" si="2"/>
        <v>6.5023747713059091E-2</v>
      </c>
      <c r="O16" s="22">
        <f t="shared" si="3"/>
        <v>0.14241456895150764</v>
      </c>
      <c r="P16" s="23">
        <f t="shared" si="4"/>
        <v>0.25424864965027016</v>
      </c>
      <c r="Q16" s="70">
        <v>14304</v>
      </c>
      <c r="R16" s="21">
        <v>0</v>
      </c>
      <c r="S16" s="23">
        <f t="shared" si="5"/>
        <v>0</v>
      </c>
    </row>
    <row r="17" spans="1:19" ht="38.25" x14ac:dyDescent="0.25">
      <c r="A17" s="17"/>
      <c r="B17" s="19">
        <v>5005143</v>
      </c>
      <c r="C17" s="19" t="s">
        <v>1638</v>
      </c>
      <c r="D17" s="68">
        <v>3000686</v>
      </c>
      <c r="E17" s="19" t="s">
        <v>1629</v>
      </c>
      <c r="F17" s="69">
        <v>6</v>
      </c>
      <c r="G17" s="19" t="s">
        <v>634</v>
      </c>
      <c r="H17" s="20">
        <v>48.218617999999999</v>
      </c>
      <c r="I17" s="21">
        <v>50.836129</v>
      </c>
      <c r="J17" s="21">
        <f t="shared" si="1"/>
        <v>11.757853281887858</v>
      </c>
      <c r="K17" s="21">
        <v>3.5600059118878562</v>
      </c>
      <c r="L17" s="21">
        <v>3.4825250099999989</v>
      </c>
      <c r="M17" s="21">
        <v>4.7153223600000018</v>
      </c>
      <c r="N17" s="22">
        <f t="shared" si="2"/>
        <v>7.002905181643268E-2</v>
      </c>
      <c r="O17" s="22">
        <f t="shared" si="3"/>
        <v>0.13853397299168579</v>
      </c>
      <c r="P17" s="23">
        <f t="shared" si="4"/>
        <v>0.23128931162102956</v>
      </c>
      <c r="Q17" s="70">
        <v>56988</v>
      </c>
      <c r="R17" s="21">
        <v>0</v>
      </c>
      <c r="S17" s="23">
        <f t="shared" si="5"/>
        <v>0</v>
      </c>
    </row>
    <row r="18" spans="1:19" x14ac:dyDescent="0.25">
      <c r="A18" s="17"/>
      <c r="B18" s="19">
        <v>9000000</v>
      </c>
      <c r="C18" s="19" t="s">
        <v>303</v>
      </c>
      <c r="D18" s="68">
        <v>9000000</v>
      </c>
      <c r="E18" s="19" t="s">
        <v>304</v>
      </c>
      <c r="F18" s="69"/>
      <c r="G18" s="19" t="s">
        <v>311</v>
      </c>
      <c r="H18" s="20">
        <v>38.106844000000024</v>
      </c>
      <c r="I18" s="21">
        <v>39.815785999999996</v>
      </c>
      <c r="J18" s="21">
        <f t="shared" si="1"/>
        <v>4.4416956817672562</v>
      </c>
      <c r="K18" s="21">
        <v>1.0980312917672563</v>
      </c>
      <c r="L18" s="21">
        <v>1.4339519500000002</v>
      </c>
      <c r="M18" s="21">
        <v>1.9097124399999998</v>
      </c>
      <c r="N18" s="22">
        <f t="shared" si="2"/>
        <v>2.757778765857483E-2</v>
      </c>
      <c r="O18" s="22">
        <f t="shared" si="3"/>
        <v>6.3592446517751949E-2</v>
      </c>
      <c r="P18" s="23">
        <f t="shared" si="4"/>
        <v>0.11155614714644228</v>
      </c>
      <c r="Q18" s="70"/>
      <c r="R18" s="21"/>
      <c r="S18" s="23">
        <f t="shared" si="5"/>
        <v>0</v>
      </c>
    </row>
    <row r="19" spans="1:19" ht="15.75" thickBot="1" x14ac:dyDescent="0.3">
      <c r="A19" s="41" t="s">
        <v>293</v>
      </c>
      <c r="B19" s="43"/>
      <c r="C19" s="43"/>
      <c r="D19" s="65"/>
      <c r="E19" s="43"/>
      <c r="F19" s="66"/>
      <c r="G19" s="43"/>
      <c r="H19" s="44">
        <f ca="1">OFFSET(H19,-MATCH("PROYECTOS",$A$8:$A$19,0)-1,0)-(OFFSET(H19,-MATCH("PROYECTOS",$A$8:$A$19,0),0))</f>
        <v>2.6357920000000092</v>
      </c>
      <c r="I19" s="44">
        <f t="shared" ref="I19:J19" ca="1" si="6">OFFSET(I19,-MATCH("PROYECTOS",$A$8:$A$19,0)-1,0)-(OFFSET(I19,-MATCH("PROYECTOS",$A$8:$A$19,0),0))</f>
        <v>6.9169750000000079</v>
      </c>
      <c r="J19" s="44">
        <f t="shared" ca="1" si="6"/>
        <v>0.32264758010803263</v>
      </c>
      <c r="K19" s="45">
        <f>K6-K7</f>
        <v>3.5000001080334187E-3</v>
      </c>
      <c r="L19" s="45">
        <f t="shared" ref="L19:M19" si="7">L6-L7</f>
        <v>0.27321558000000223</v>
      </c>
      <c r="M19" s="45">
        <f t="shared" si="7"/>
        <v>4.5932000000000528E-2</v>
      </c>
      <c r="N19" s="46">
        <f t="shared" ca="1" si="2"/>
        <v>5.06001555308992E-4</v>
      </c>
      <c r="O19" s="46">
        <f t="shared" ca="1" si="3"/>
        <v>4.000528845456798E-2</v>
      </c>
      <c r="P19" s="47">
        <f t="shared" ca="1" si="4"/>
        <v>4.6645763517727881E-2</v>
      </c>
      <c r="Q19" s="67"/>
      <c r="R19" s="45"/>
      <c r="S19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"/>
  <sheetViews>
    <sheetView topLeftCell="A13" workbookViewId="0">
      <selection activeCell="A34" sqref="A34:L34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106</v>
      </c>
      <c r="B1" s="50" t="s">
        <v>67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1642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121.23649899999998</v>
      </c>
      <c r="E6" s="14">
        <v>128.24269699999999</v>
      </c>
      <c r="F6" s="14">
        <v>27.588526173036698</v>
      </c>
      <c r="G6" s="14">
        <v>9.3617008230366991</v>
      </c>
      <c r="H6" s="14">
        <v>9.5503726199999992</v>
      </c>
      <c r="I6" s="14">
        <v>8.6764527300000029</v>
      </c>
      <c r="J6" s="15">
        <v>7.2999874784578964E-2</v>
      </c>
      <c r="K6" s="15">
        <v>0.1474709584674182</v>
      </c>
      <c r="L6" s="16">
        <v>0.21512746392908985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58.558455000000002</v>
      </c>
      <c r="E7" s="38">
        <f ca="1">SUM(E8:OFFSET(E6,MATCH("GOBIERNOS REGIONALES",$A$8:$A$50,0),0))</f>
        <v>64.140643000000011</v>
      </c>
      <c r="F7" s="38">
        <f ca="1">SUM(F8:OFFSET(F6,MATCH("GOBIERNOS REGIONALES",$A$8:$A$50,0),0))</f>
        <v>10.493127470405327</v>
      </c>
      <c r="G7" s="38">
        <f ca="1">SUM(G8:OFFSET(G6,MATCH("GOBIERNOS REGIONALES",$A$8:$A$50,0),0))</f>
        <v>3.434917850405327</v>
      </c>
      <c r="H7" s="38">
        <f ca="1">SUM(H8:OFFSET(H6,MATCH("GOBIERNOS REGIONALES",$A$8:$A$50,0),0))</f>
        <v>4.1650394699999991</v>
      </c>
      <c r="I7" s="38">
        <f ca="1">SUM(I8:OFFSET(I6,MATCH("GOBIERNOS REGIONALES",$A$8:$A$50,0),0))</f>
        <v>2.8931701500000004</v>
      </c>
      <c r="J7" s="39">
        <f ca="1">IFERROR(G7/E7,0)</f>
        <v>5.3552906390497618E-2</v>
      </c>
      <c r="K7" s="39">
        <f ca="1">IFERROR(SUM(G7,H7)/E7,0)</f>
        <v>0.11848894811368393</v>
      </c>
      <c r="L7" s="40">
        <f ca="1">IFERROR(SUM(G7,H7,I7)/E7,0)</f>
        <v>0.16359560770859943</v>
      </c>
      <c r="M7" s="4"/>
    </row>
    <row r="8" spans="1:13" x14ac:dyDescent="0.25">
      <c r="A8" s="17"/>
      <c r="B8" s="18">
        <v>10</v>
      </c>
      <c r="C8" s="19" t="s">
        <v>110</v>
      </c>
      <c r="D8" s="20">
        <v>58.558455000000002</v>
      </c>
      <c r="E8" s="21">
        <v>64.140643000000011</v>
      </c>
      <c r="F8" s="21">
        <f t="shared" ref="F8:F35" si="0">SUM(G8,H8,I8)</f>
        <v>10.493127470405327</v>
      </c>
      <c r="G8" s="21">
        <v>3.434917850405327</v>
      </c>
      <c r="H8" s="21">
        <v>4.1650394699999991</v>
      </c>
      <c r="I8" s="21">
        <v>2.8931701500000004</v>
      </c>
      <c r="J8" s="22">
        <f t="shared" ref="J8:J35" si="1">IFERROR(G8/E8,0)</f>
        <v>5.3552906390497618E-2</v>
      </c>
      <c r="K8" s="22">
        <f t="shared" ref="K8:K35" si="2">IFERROR(SUM(G8,H8)/E8,0)</f>
        <v>0.11848894811368393</v>
      </c>
      <c r="L8" s="23">
        <f t="shared" ref="L8:L35" si="3">IFERROR(SUM(G8,H8,I8)/E8,0)</f>
        <v>0.16359560770859943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62.678044</v>
      </c>
      <c r="E9" s="38">
        <f ca="1">SUM(E10:OFFSET(E8,(MATCH("GOBIERNOS LOCALES",$A$8:$A$50,0)-MATCH("GOBIERNOS REGIONALES",$A$8:$A$50,0)),0))</f>
        <v>64.102053999999995</v>
      </c>
      <c r="F9" s="38">
        <f ca="1">SUM(F10:OFFSET(F8,(MATCH("GOBIERNOS LOCALES",$A$8:$A$50,0)-MATCH("GOBIERNOS REGIONALES",$A$8:$A$50,0)),0))</f>
        <v>17.095398702631371</v>
      </c>
      <c r="G9" s="38">
        <f ca="1">SUM(G10:OFFSET(G8,(MATCH("GOBIERNOS LOCALES",$A$8:$A$50,0)-MATCH("GOBIERNOS REGIONALES",$A$8:$A$50,0)),0))</f>
        <v>5.9267829726313721</v>
      </c>
      <c r="H9" s="38">
        <f ca="1">SUM(H10:OFFSET(H8,(MATCH("GOBIERNOS LOCALES",$A$8:$A$50,0)-MATCH("GOBIERNOS REGIONALES",$A$8:$A$50,0)),0))</f>
        <v>5.3853331499999992</v>
      </c>
      <c r="I9" s="38">
        <f ca="1">SUM(I10:OFFSET(I8,(MATCH("GOBIERNOS LOCALES",$A$8:$A$50,0)-MATCH("GOBIERNOS REGIONALES",$A$8:$A$50,0)),0))</f>
        <v>5.783282579999999</v>
      </c>
      <c r="J9" s="39">
        <f t="shared" ca="1" si="1"/>
        <v>9.245855012120785E-2</v>
      </c>
      <c r="K9" s="39">
        <f t="shared" ca="1" si="2"/>
        <v>0.17647041579403014</v>
      </c>
      <c r="L9" s="40">
        <f t="shared" ca="1" si="3"/>
        <v>0.26669034197611474</v>
      </c>
      <c r="M9" s="4"/>
    </row>
    <row r="10" spans="1:13" x14ac:dyDescent="0.25">
      <c r="A10" s="17"/>
      <c r="B10" s="18">
        <v>440</v>
      </c>
      <c r="C10" s="19" t="s">
        <v>206</v>
      </c>
      <c r="D10" s="20">
        <v>0.42899999999999999</v>
      </c>
      <c r="E10" s="21">
        <v>0.47816400000000003</v>
      </c>
      <c r="F10" s="21">
        <f t="shared" si="0"/>
        <v>0.14587059007757916</v>
      </c>
      <c r="G10" s="21">
        <v>1.205000007757917E-2</v>
      </c>
      <c r="H10" s="21">
        <v>1.17E-2</v>
      </c>
      <c r="I10" s="21">
        <v>0.12212058999999999</v>
      </c>
      <c r="J10" s="22">
        <f t="shared" si="1"/>
        <v>2.5200558966336172E-2</v>
      </c>
      <c r="K10" s="22">
        <f t="shared" si="2"/>
        <v>4.9669151332135356E-2</v>
      </c>
      <c r="L10" s="23">
        <f t="shared" si="3"/>
        <v>0.30506393220229699</v>
      </c>
      <c r="M10" s="4"/>
    </row>
    <row r="11" spans="1:13" x14ac:dyDescent="0.25">
      <c r="A11" s="17"/>
      <c r="B11" s="18">
        <v>441</v>
      </c>
      <c r="C11" s="19" t="s">
        <v>207</v>
      </c>
      <c r="D11" s="20">
        <v>4.4284100000000004</v>
      </c>
      <c r="E11" s="21">
        <v>4.4822409999999993</v>
      </c>
      <c r="F11" s="21">
        <f t="shared" si="0"/>
        <v>1.1448893037090559</v>
      </c>
      <c r="G11" s="21">
        <v>0.36584785370905593</v>
      </c>
      <c r="H11" s="21">
        <v>0.39360995999999998</v>
      </c>
      <c r="I11" s="21">
        <v>0.38543148999999993</v>
      </c>
      <c r="J11" s="22">
        <f t="shared" si="1"/>
        <v>8.1621638307501979E-2</v>
      </c>
      <c r="K11" s="22">
        <f t="shared" si="2"/>
        <v>0.16943707705789493</v>
      </c>
      <c r="L11" s="23">
        <f t="shared" si="3"/>
        <v>0.25542787719559396</v>
      </c>
      <c r="M11" s="4"/>
    </row>
    <row r="12" spans="1:13" x14ac:dyDescent="0.25">
      <c r="A12" s="17"/>
      <c r="B12" s="18">
        <v>442</v>
      </c>
      <c r="C12" s="19" t="s">
        <v>208</v>
      </c>
      <c r="D12" s="20">
        <v>0.78934100000000007</v>
      </c>
      <c r="E12" s="21">
        <v>0.92193100000000006</v>
      </c>
      <c r="F12" s="21">
        <f t="shared" si="0"/>
        <v>0.18997497137345351</v>
      </c>
      <c r="G12" s="21">
        <v>5.5310481373453513E-2</v>
      </c>
      <c r="H12" s="21">
        <v>6.2774739999999996E-2</v>
      </c>
      <c r="I12" s="21">
        <v>7.1889750000000002E-2</v>
      </c>
      <c r="J12" s="22">
        <f t="shared" si="1"/>
        <v>5.9994165912040605E-2</v>
      </c>
      <c r="K12" s="22">
        <f t="shared" si="2"/>
        <v>0.12808466292320519</v>
      </c>
      <c r="L12" s="23">
        <f t="shared" si="3"/>
        <v>0.20606202782361532</v>
      </c>
      <c r="M12" s="4"/>
    </row>
    <row r="13" spans="1:13" x14ac:dyDescent="0.25">
      <c r="A13" s="17"/>
      <c r="B13" s="18">
        <v>443</v>
      </c>
      <c r="C13" s="19" t="s">
        <v>209</v>
      </c>
      <c r="D13" s="20">
        <v>5.6794570000000002</v>
      </c>
      <c r="E13" s="21">
        <v>5.7862509999999991</v>
      </c>
      <c r="F13" s="21">
        <f t="shared" si="0"/>
        <v>1.4203647544272311</v>
      </c>
      <c r="G13" s="21">
        <v>0.53214847442723112</v>
      </c>
      <c r="H13" s="21">
        <v>0.44425183000000001</v>
      </c>
      <c r="I13" s="21">
        <v>0.44396444999999995</v>
      </c>
      <c r="J13" s="22">
        <f t="shared" si="1"/>
        <v>9.1967748102740651E-2</v>
      </c>
      <c r="K13" s="22">
        <f t="shared" si="2"/>
        <v>0.16874489275132229</v>
      </c>
      <c r="L13" s="23">
        <f t="shared" si="3"/>
        <v>0.24547237138990882</v>
      </c>
      <c r="M13" s="4"/>
    </row>
    <row r="14" spans="1:13" x14ac:dyDescent="0.25">
      <c r="A14" s="17"/>
      <c r="B14" s="18">
        <v>444</v>
      </c>
      <c r="C14" s="19" t="s">
        <v>210</v>
      </c>
      <c r="D14" s="20">
        <v>1.3322089999999998</v>
      </c>
      <c r="E14" s="21">
        <v>1.3464929999999997</v>
      </c>
      <c r="F14" s="21">
        <f t="shared" si="0"/>
        <v>0.29833104983440251</v>
      </c>
      <c r="G14" s="21">
        <v>0.1105674098344025</v>
      </c>
      <c r="H14" s="21">
        <v>9.4336879999999984E-2</v>
      </c>
      <c r="I14" s="21">
        <v>9.3426759999999998E-2</v>
      </c>
      <c r="J14" s="22">
        <f t="shared" si="1"/>
        <v>8.2115101849324523E-2</v>
      </c>
      <c r="K14" s="22">
        <f t="shared" si="2"/>
        <v>0.15217627557989721</v>
      </c>
      <c r="L14" s="23">
        <f t="shared" si="3"/>
        <v>0.22156153046053903</v>
      </c>
      <c r="M14" s="4"/>
    </row>
    <row r="15" spans="1:13" x14ac:dyDescent="0.25">
      <c r="A15" s="17"/>
      <c r="B15" s="18">
        <v>445</v>
      </c>
      <c r="C15" s="19" t="s">
        <v>211</v>
      </c>
      <c r="D15" s="20">
        <v>2.7295590000000005</v>
      </c>
      <c r="E15" s="21">
        <v>2.8607740000000002</v>
      </c>
      <c r="F15" s="21">
        <f t="shared" si="0"/>
        <v>1.1686286483555548</v>
      </c>
      <c r="G15" s="21">
        <v>0.29727860835555475</v>
      </c>
      <c r="H15" s="21">
        <v>0.48170730999999994</v>
      </c>
      <c r="I15" s="21">
        <v>0.38964272999999999</v>
      </c>
      <c r="J15" s="22">
        <f t="shared" si="1"/>
        <v>0.10391544678312747</v>
      </c>
      <c r="K15" s="22">
        <f t="shared" si="2"/>
        <v>0.27229900661693468</v>
      </c>
      <c r="L15" s="23">
        <f t="shared" si="3"/>
        <v>0.40850086317743195</v>
      </c>
      <c r="M15" s="4"/>
    </row>
    <row r="16" spans="1:13" x14ac:dyDescent="0.25">
      <c r="A16" s="17"/>
      <c r="B16" s="18">
        <v>446</v>
      </c>
      <c r="C16" s="19" t="s">
        <v>212</v>
      </c>
      <c r="D16" s="20">
        <v>3.0897140000000003</v>
      </c>
      <c r="E16" s="21">
        <v>3.1105870000000002</v>
      </c>
      <c r="F16" s="21">
        <f t="shared" si="0"/>
        <v>0.73921869719713007</v>
      </c>
      <c r="G16" s="21">
        <v>0.2715046071971301</v>
      </c>
      <c r="H16" s="21">
        <v>0.25665600999999999</v>
      </c>
      <c r="I16" s="21">
        <v>0.21105808000000004</v>
      </c>
      <c r="J16" s="22">
        <f t="shared" si="1"/>
        <v>8.728404227148448E-2</v>
      </c>
      <c r="K16" s="22">
        <f t="shared" si="2"/>
        <v>0.16979451698252773</v>
      </c>
      <c r="L16" s="23">
        <f t="shared" si="3"/>
        <v>0.23764604468453382</v>
      </c>
      <c r="M16" s="4"/>
    </row>
    <row r="17" spans="1:13" x14ac:dyDescent="0.25">
      <c r="A17" s="17"/>
      <c r="B17" s="18">
        <v>447</v>
      </c>
      <c r="C17" s="19" t="s">
        <v>213</v>
      </c>
      <c r="D17" s="20">
        <v>0.68113800000000002</v>
      </c>
      <c r="E17" s="21">
        <v>0.73855300000000002</v>
      </c>
      <c r="F17" s="21">
        <f t="shared" si="0"/>
        <v>0.15277538011940883</v>
      </c>
      <c r="G17" s="21">
        <v>5.3894030119408853E-2</v>
      </c>
      <c r="H17" s="21">
        <v>5.1694919999999991E-2</v>
      </c>
      <c r="I17" s="21">
        <v>4.7186430000000001E-2</v>
      </c>
      <c r="J17" s="22">
        <f t="shared" si="1"/>
        <v>7.2972461176664172E-2</v>
      </c>
      <c r="K17" s="22">
        <f t="shared" si="2"/>
        <v>0.14296732952057448</v>
      </c>
      <c r="L17" s="23">
        <f t="shared" si="3"/>
        <v>0.20685770705610679</v>
      </c>
      <c r="M17" s="4"/>
    </row>
    <row r="18" spans="1:13" x14ac:dyDescent="0.25">
      <c r="A18" s="17"/>
      <c r="B18" s="18">
        <v>448</v>
      </c>
      <c r="C18" s="19" t="s">
        <v>214</v>
      </c>
      <c r="D18" s="20">
        <v>0.72195900000000002</v>
      </c>
      <c r="E18" s="21">
        <v>0.74362799999999996</v>
      </c>
      <c r="F18" s="21">
        <f t="shared" si="0"/>
        <v>0.20322972933939151</v>
      </c>
      <c r="G18" s="21">
        <v>6.6600039339391515E-2</v>
      </c>
      <c r="H18" s="21">
        <v>5.9805199999999996E-2</v>
      </c>
      <c r="I18" s="21">
        <v>7.6824489999999995E-2</v>
      </c>
      <c r="J18" s="22">
        <f t="shared" si="1"/>
        <v>8.9560962388978788E-2</v>
      </c>
      <c r="K18" s="22">
        <f t="shared" si="2"/>
        <v>0.16998450749486507</v>
      </c>
      <c r="L18" s="23">
        <f t="shared" si="3"/>
        <v>0.27329488580229838</v>
      </c>
      <c r="M18" s="4"/>
    </row>
    <row r="19" spans="1:13" x14ac:dyDescent="0.25">
      <c r="A19" s="17"/>
      <c r="B19" s="18">
        <v>449</v>
      </c>
      <c r="C19" s="19" t="s">
        <v>215</v>
      </c>
      <c r="D19" s="20">
        <v>2.8959969999999995</v>
      </c>
      <c r="E19" s="21">
        <v>2.9495089999999995</v>
      </c>
      <c r="F19" s="21">
        <f t="shared" si="0"/>
        <v>0.73595673978866005</v>
      </c>
      <c r="G19" s="21">
        <v>0.27948511978866009</v>
      </c>
      <c r="H19" s="21">
        <v>0.26637929999999999</v>
      </c>
      <c r="I19" s="21">
        <v>0.19009232000000001</v>
      </c>
      <c r="J19" s="22">
        <f t="shared" si="1"/>
        <v>9.4756489906848942E-2</v>
      </c>
      <c r="K19" s="22">
        <f t="shared" si="2"/>
        <v>0.18506958947698079</v>
      </c>
      <c r="L19" s="23">
        <f t="shared" si="3"/>
        <v>0.24951839095546419</v>
      </c>
      <c r="M19" s="4"/>
    </row>
    <row r="20" spans="1:13" x14ac:dyDescent="0.25">
      <c r="A20" s="17"/>
      <c r="B20" s="18">
        <v>450</v>
      </c>
      <c r="C20" s="19" t="s">
        <v>216</v>
      </c>
      <c r="D20" s="20">
        <v>2.8131049999999997</v>
      </c>
      <c r="E20" s="21">
        <v>2.9092859999999998</v>
      </c>
      <c r="F20" s="21">
        <f t="shared" si="0"/>
        <v>0.59727075098668037</v>
      </c>
      <c r="G20" s="21">
        <v>0.22110446098668035</v>
      </c>
      <c r="H20" s="21">
        <v>0.18882569000000002</v>
      </c>
      <c r="I20" s="21">
        <v>0.1873406</v>
      </c>
      <c r="J20" s="22">
        <f t="shared" si="1"/>
        <v>7.5999561743561941E-2</v>
      </c>
      <c r="K20" s="22">
        <f t="shared" si="2"/>
        <v>0.14090404002448725</v>
      </c>
      <c r="L20" s="23">
        <f t="shared" si="3"/>
        <v>0.20529805285100206</v>
      </c>
      <c r="M20" s="4"/>
    </row>
    <row r="21" spans="1:13" x14ac:dyDescent="0.25">
      <c r="A21" s="17"/>
      <c r="B21" s="18">
        <v>451</v>
      </c>
      <c r="C21" s="19" t="s">
        <v>217</v>
      </c>
      <c r="D21" s="20">
        <v>4.366803</v>
      </c>
      <c r="E21" s="21">
        <v>4.5010240000000001</v>
      </c>
      <c r="F21" s="21">
        <f t="shared" si="0"/>
        <v>1.0338126466186381</v>
      </c>
      <c r="G21" s="21">
        <v>0.40600066661863821</v>
      </c>
      <c r="H21" s="21">
        <v>0.35237476999999995</v>
      </c>
      <c r="I21" s="21">
        <v>0.27543720999999999</v>
      </c>
      <c r="J21" s="22">
        <f t="shared" si="1"/>
        <v>9.0201844428876229E-2</v>
      </c>
      <c r="K21" s="22">
        <f t="shared" si="2"/>
        <v>0.16848953407461018</v>
      </c>
      <c r="L21" s="23">
        <f t="shared" si="3"/>
        <v>0.22968387785060423</v>
      </c>
      <c r="M21" s="4"/>
    </row>
    <row r="22" spans="1:13" x14ac:dyDescent="0.25">
      <c r="A22" s="17"/>
      <c r="B22" s="18">
        <v>452</v>
      </c>
      <c r="C22" s="19" t="s">
        <v>218</v>
      </c>
      <c r="D22" s="20">
        <v>2.576085</v>
      </c>
      <c r="E22" s="21">
        <v>2.635599</v>
      </c>
      <c r="F22" s="21">
        <f t="shared" si="0"/>
        <v>0.83245897017763959</v>
      </c>
      <c r="G22" s="21">
        <v>0.46530916017763957</v>
      </c>
      <c r="H22" s="21">
        <v>0.19161112</v>
      </c>
      <c r="I22" s="21">
        <v>0.17553869</v>
      </c>
      <c r="J22" s="22">
        <f t="shared" si="1"/>
        <v>0.17654778294332316</v>
      </c>
      <c r="K22" s="22">
        <f t="shared" si="2"/>
        <v>0.24924894878835496</v>
      </c>
      <c r="L22" s="23">
        <f t="shared" si="3"/>
        <v>0.31585190697736626</v>
      </c>
      <c r="M22" s="4"/>
    </row>
    <row r="23" spans="1:13" x14ac:dyDescent="0.25">
      <c r="A23" s="17"/>
      <c r="B23" s="18">
        <v>453</v>
      </c>
      <c r="C23" s="19" t="s">
        <v>219</v>
      </c>
      <c r="D23" s="20">
        <v>2.8143960000000003</v>
      </c>
      <c r="E23" s="21">
        <v>2.8471630000000001</v>
      </c>
      <c r="F23" s="21">
        <f t="shared" si="0"/>
        <v>0.62773603937077405</v>
      </c>
      <c r="G23" s="21">
        <v>0.29666565937077394</v>
      </c>
      <c r="H23" s="21">
        <v>0.14783970000000002</v>
      </c>
      <c r="I23" s="21">
        <v>0.18323068000000003</v>
      </c>
      <c r="J23" s="22">
        <f t="shared" si="1"/>
        <v>0.10419693546550511</v>
      </c>
      <c r="K23" s="22">
        <f t="shared" si="2"/>
        <v>0.15612220282813943</v>
      </c>
      <c r="L23" s="23">
        <f t="shared" si="3"/>
        <v>0.22047773147191574</v>
      </c>
      <c r="M23" s="4"/>
    </row>
    <row r="24" spans="1:13" x14ac:dyDescent="0.25">
      <c r="A24" s="17"/>
      <c r="B24" s="18">
        <v>454</v>
      </c>
      <c r="C24" s="19" t="s">
        <v>220</v>
      </c>
      <c r="D24" s="20">
        <v>0.29957700000000009</v>
      </c>
      <c r="E24" s="21">
        <v>0.31241499999999994</v>
      </c>
      <c r="F24" s="21">
        <f t="shared" si="0"/>
        <v>0.10550437954897821</v>
      </c>
      <c r="G24" s="21">
        <v>3.3760789548978209E-2</v>
      </c>
      <c r="H24" s="21">
        <v>4.9817230000000004E-2</v>
      </c>
      <c r="I24" s="21">
        <v>2.1926359999999999E-2</v>
      </c>
      <c r="J24" s="22">
        <f t="shared" si="1"/>
        <v>0.10806391994295478</v>
      </c>
      <c r="K24" s="22">
        <f t="shared" si="2"/>
        <v>0.26752242865732512</v>
      </c>
      <c r="L24" s="23">
        <f t="shared" si="3"/>
        <v>0.33770587055352086</v>
      </c>
      <c r="M24" s="4"/>
    </row>
    <row r="25" spans="1:13" x14ac:dyDescent="0.25">
      <c r="A25" s="17"/>
      <c r="B25" s="18">
        <v>455</v>
      </c>
      <c r="C25" s="19" t="s">
        <v>221</v>
      </c>
      <c r="D25" s="20">
        <v>0.94902100000000011</v>
      </c>
      <c r="E25" s="21">
        <v>0.96485900000000002</v>
      </c>
      <c r="F25" s="21">
        <f t="shared" si="0"/>
        <v>0.18306512902322775</v>
      </c>
      <c r="G25" s="21">
        <v>9.1829509023227729E-2</v>
      </c>
      <c r="H25" s="21">
        <v>3.2574620000000006E-2</v>
      </c>
      <c r="I25" s="21">
        <v>5.8661000000000005E-2</v>
      </c>
      <c r="J25" s="22">
        <f t="shared" si="1"/>
        <v>9.5174019233098026E-2</v>
      </c>
      <c r="K25" s="22">
        <f t="shared" si="2"/>
        <v>0.12893503509137369</v>
      </c>
      <c r="L25" s="23">
        <f t="shared" si="3"/>
        <v>0.18973251949064862</v>
      </c>
      <c r="M25" s="4"/>
    </row>
    <row r="26" spans="1:13" x14ac:dyDescent="0.25">
      <c r="A26" s="17"/>
      <c r="B26" s="18">
        <v>456</v>
      </c>
      <c r="C26" s="19" t="s">
        <v>222</v>
      </c>
      <c r="D26" s="20">
        <v>1.358422</v>
      </c>
      <c r="E26" s="21">
        <v>1.3712600000000001</v>
      </c>
      <c r="F26" s="21">
        <f t="shared" si="0"/>
        <v>0.33300155724548935</v>
      </c>
      <c r="G26" s="21">
        <v>0.12419946724548936</v>
      </c>
      <c r="H26" s="21">
        <v>0.1190476</v>
      </c>
      <c r="I26" s="21">
        <v>8.9754490000000006E-2</v>
      </c>
      <c r="J26" s="22">
        <f t="shared" si="1"/>
        <v>9.0573244494471766E-2</v>
      </c>
      <c r="K26" s="22">
        <f t="shared" si="2"/>
        <v>0.17738945732063163</v>
      </c>
      <c r="L26" s="23">
        <f t="shared" si="3"/>
        <v>0.24284348500320094</v>
      </c>
      <c r="M26" s="4"/>
    </row>
    <row r="27" spans="1:13" x14ac:dyDescent="0.25">
      <c r="A27" s="17"/>
      <c r="B27" s="18">
        <v>457</v>
      </c>
      <c r="C27" s="19" t="s">
        <v>223</v>
      </c>
      <c r="D27" s="20">
        <v>5.028910999999999</v>
      </c>
      <c r="E27" s="21">
        <v>5.1640730000000001</v>
      </c>
      <c r="F27" s="21">
        <f t="shared" si="0"/>
        <v>2.365465270783206</v>
      </c>
      <c r="G27" s="21">
        <v>0.55490120078320615</v>
      </c>
      <c r="H27" s="21">
        <v>0.46159302000000002</v>
      </c>
      <c r="I27" s="21">
        <v>1.3489710499999998</v>
      </c>
      <c r="J27" s="22">
        <f t="shared" si="1"/>
        <v>0.10745417440520422</v>
      </c>
      <c r="K27" s="22">
        <f t="shared" si="2"/>
        <v>0.19683963042025279</v>
      </c>
      <c r="L27" s="23">
        <f t="shared" si="3"/>
        <v>0.45806193498488612</v>
      </c>
      <c r="M27" s="4"/>
    </row>
    <row r="28" spans="1:13" x14ac:dyDescent="0.25">
      <c r="A28" s="17"/>
      <c r="B28" s="18">
        <v>458</v>
      </c>
      <c r="C28" s="19" t="s">
        <v>224</v>
      </c>
      <c r="D28" s="20">
        <v>2.1208860000000005</v>
      </c>
      <c r="E28" s="21">
        <v>2.1886559999999999</v>
      </c>
      <c r="F28" s="21">
        <f t="shared" si="0"/>
        <v>0.58586890034628147</v>
      </c>
      <c r="G28" s="21">
        <v>0.28708106034628145</v>
      </c>
      <c r="H28" s="21">
        <v>0.15056354999999999</v>
      </c>
      <c r="I28" s="21">
        <v>0.14822429000000001</v>
      </c>
      <c r="J28" s="22">
        <f t="shared" si="1"/>
        <v>0.13116773962938053</v>
      </c>
      <c r="K28" s="22">
        <f t="shared" si="2"/>
        <v>0.19996043706561537</v>
      </c>
      <c r="L28" s="23">
        <f t="shared" si="3"/>
        <v>0.26768432332275216</v>
      </c>
      <c r="M28" s="4"/>
    </row>
    <row r="29" spans="1:13" x14ac:dyDescent="0.25">
      <c r="A29" s="17"/>
      <c r="B29" s="18">
        <v>459</v>
      </c>
      <c r="C29" s="19" t="s">
        <v>225</v>
      </c>
      <c r="D29" s="20">
        <v>1.581696</v>
      </c>
      <c r="E29" s="21">
        <v>1.6032549999999999</v>
      </c>
      <c r="F29" s="21">
        <f t="shared" si="0"/>
        <v>0.45219012899419003</v>
      </c>
      <c r="G29" s="21">
        <v>0.20637599899419001</v>
      </c>
      <c r="H29" s="21">
        <v>0.13524135000000001</v>
      </c>
      <c r="I29" s="21">
        <v>0.11057278</v>
      </c>
      <c r="J29" s="22">
        <f t="shared" si="1"/>
        <v>0.12872312825732027</v>
      </c>
      <c r="K29" s="22">
        <f t="shared" si="2"/>
        <v>0.21307736385926759</v>
      </c>
      <c r="L29" s="23">
        <f t="shared" si="3"/>
        <v>0.28204504523247398</v>
      </c>
      <c r="M29" s="4"/>
    </row>
    <row r="30" spans="1:13" x14ac:dyDescent="0.25">
      <c r="A30" s="17"/>
      <c r="B30" s="18">
        <v>460</v>
      </c>
      <c r="C30" s="19" t="s">
        <v>226</v>
      </c>
      <c r="D30" s="20">
        <v>1.0854050000000002</v>
      </c>
      <c r="E30" s="21">
        <v>1.0982430000000001</v>
      </c>
      <c r="F30" s="21">
        <f t="shared" si="0"/>
        <v>0.2557832174546027</v>
      </c>
      <c r="G30" s="21">
        <v>0.11011397745460272</v>
      </c>
      <c r="H30" s="21">
        <v>7.8674129999999995E-2</v>
      </c>
      <c r="I30" s="21">
        <v>6.6995109999999983E-2</v>
      </c>
      <c r="J30" s="22">
        <f t="shared" si="1"/>
        <v>0.10026376444430123</v>
      </c>
      <c r="K30" s="22">
        <f t="shared" si="2"/>
        <v>0.17190012361071522</v>
      </c>
      <c r="L30" s="23">
        <f t="shared" si="3"/>
        <v>0.23290220602781231</v>
      </c>
      <c r="M30" s="4"/>
    </row>
    <row r="31" spans="1:13" x14ac:dyDescent="0.25">
      <c r="A31" s="17"/>
      <c r="B31" s="18">
        <v>461</v>
      </c>
      <c r="C31" s="19" t="s">
        <v>227</v>
      </c>
      <c r="D31" s="20">
        <v>2.3795169999999999</v>
      </c>
      <c r="E31" s="21">
        <v>2.4043910000000004</v>
      </c>
      <c r="F31" s="21">
        <f t="shared" si="0"/>
        <v>0.7046079250883609</v>
      </c>
      <c r="G31" s="21">
        <v>0.33036492508836091</v>
      </c>
      <c r="H31" s="21">
        <v>0.18500100000000003</v>
      </c>
      <c r="I31" s="21">
        <v>0.18924200000000002</v>
      </c>
      <c r="J31" s="22">
        <f t="shared" si="1"/>
        <v>0.13740066615137092</v>
      </c>
      <c r="K31" s="22">
        <f t="shared" si="2"/>
        <v>0.21434364256410907</v>
      </c>
      <c r="L31" s="23">
        <f t="shared" si="3"/>
        <v>0.29305047518825383</v>
      </c>
      <c r="M31" s="4"/>
    </row>
    <row r="32" spans="1:13" x14ac:dyDescent="0.25">
      <c r="A32" s="17"/>
      <c r="B32" s="18">
        <v>462</v>
      </c>
      <c r="C32" s="19" t="s">
        <v>228</v>
      </c>
      <c r="D32" s="20">
        <v>1.439783</v>
      </c>
      <c r="E32" s="21">
        <v>1.4990190000000003</v>
      </c>
      <c r="F32" s="21">
        <f t="shared" si="0"/>
        <v>0.5329357407667441</v>
      </c>
      <c r="G32" s="21">
        <v>3.8510370766744018E-2</v>
      </c>
      <c r="H32" s="21">
        <v>0.37929360000000001</v>
      </c>
      <c r="I32" s="21">
        <v>0.11513177000000002</v>
      </c>
      <c r="J32" s="22">
        <f t="shared" si="1"/>
        <v>2.5690382021004411E-2</v>
      </c>
      <c r="K32" s="22">
        <f t="shared" si="2"/>
        <v>0.27871826225467716</v>
      </c>
      <c r="L32" s="23">
        <f t="shared" si="3"/>
        <v>0.3555230058903483</v>
      </c>
      <c r="M32" s="4"/>
    </row>
    <row r="33" spans="1:13" x14ac:dyDescent="0.25">
      <c r="A33" s="17"/>
      <c r="B33" s="18">
        <v>463</v>
      </c>
      <c r="C33" s="19" t="s">
        <v>229</v>
      </c>
      <c r="D33" s="20">
        <v>5.7187199999999994</v>
      </c>
      <c r="E33" s="21">
        <v>5.7653579999999991</v>
      </c>
      <c r="F33" s="21">
        <f t="shared" si="0"/>
        <v>1.0903050113896868</v>
      </c>
      <c r="G33" s="21">
        <v>0.31551855138968676</v>
      </c>
      <c r="H33" s="21">
        <v>0.38711119999999999</v>
      </c>
      <c r="I33" s="21">
        <v>0.38767526000000002</v>
      </c>
      <c r="J33" s="22">
        <f t="shared" si="1"/>
        <v>5.4726619125765791E-2</v>
      </c>
      <c r="K33" s="22">
        <f t="shared" si="2"/>
        <v>0.12187096644990421</v>
      </c>
      <c r="L33" s="23">
        <f t="shared" si="3"/>
        <v>0.18911314984944336</v>
      </c>
      <c r="M33" s="4"/>
    </row>
    <row r="34" spans="1:13" ht="15.75" thickBot="1" x14ac:dyDescent="0.3">
      <c r="A34" s="24"/>
      <c r="B34" s="25">
        <v>464</v>
      </c>
      <c r="C34" s="26" t="s">
        <v>230</v>
      </c>
      <c r="D34" s="27">
        <v>5.3689329999999993</v>
      </c>
      <c r="E34" s="28">
        <v>5.4193219999999993</v>
      </c>
      <c r="F34" s="28">
        <f t="shared" si="0"/>
        <v>1.1961531706150053</v>
      </c>
      <c r="G34" s="28">
        <v>0.4003605506150052</v>
      </c>
      <c r="H34" s="28">
        <v>0.40284841999999998</v>
      </c>
      <c r="I34" s="28">
        <v>0.39294420000000002</v>
      </c>
      <c r="J34" s="29">
        <f t="shared" si="1"/>
        <v>7.3876501638951375E-2</v>
      </c>
      <c r="K34" s="29">
        <f t="shared" si="2"/>
        <v>0.14821207719618898</v>
      </c>
      <c r="L34" s="30">
        <f t="shared" si="3"/>
        <v>0.22072007727442758</v>
      </c>
      <c r="M34" s="4"/>
    </row>
    <row r="35" spans="1:13" x14ac:dyDescent="0.25">
      <c r="A35" t="s">
        <v>232</v>
      </c>
      <c r="D35" s="5"/>
      <c r="E35" s="5"/>
      <c r="F35" s="5">
        <f t="shared" si="0"/>
        <v>0</v>
      </c>
      <c r="G35" s="5"/>
      <c r="H35" s="5"/>
      <c r="I35" s="5"/>
      <c r="J35" s="4">
        <f t="shared" si="1"/>
        <v>0</v>
      </c>
      <c r="K35" s="4">
        <f t="shared" si="2"/>
        <v>0</v>
      </c>
      <c r="L35" s="4">
        <f t="shared" si="3"/>
        <v>0</v>
      </c>
      <c r="M35" s="4"/>
    </row>
    <row r="36" spans="1:13" x14ac:dyDescent="0.25">
      <c r="D36" s="5"/>
      <c r="E36" s="5"/>
      <c r="F36" s="5"/>
      <c r="G36" s="5"/>
      <c r="H36" s="5"/>
      <c r="I36" s="5"/>
      <c r="J36" s="4"/>
      <c r="K36" s="4"/>
      <c r="L36" s="4"/>
      <c r="M36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topLeftCell="A7" workbookViewId="0">
      <selection activeCell="A16" sqref="A16:S1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18</v>
      </c>
      <c r="B1" s="49" t="s">
        <v>17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427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341.32211699999999</v>
      </c>
      <c r="I6" s="14">
        <v>354.41430299999996</v>
      </c>
      <c r="J6" s="14">
        <v>72.049340825624256</v>
      </c>
      <c r="K6" s="14">
        <v>22.18023222562428</v>
      </c>
      <c r="L6" s="14">
        <v>22.054529070000001</v>
      </c>
      <c r="M6" s="14">
        <v>27.814579530000003</v>
      </c>
      <c r="N6" s="15">
        <v>6.2582779639184835E-2</v>
      </c>
      <c r="O6" s="15">
        <v>0.12481088071556831</v>
      </c>
      <c r="P6" s="16">
        <v>0.20329128992749565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SUM(H8:OFFSET(H6,MATCH("PROYECTOS",$A$8:$A$50,0),0))</f>
        <v>340.32211699999993</v>
      </c>
      <c r="I7" s="38">
        <f ca="1">SUM(I8:OFFSET(I6,MATCH("PROYECTOS",$A$8:$A$50,0),0))</f>
        <v>351.79600199999993</v>
      </c>
      <c r="J7" s="38">
        <f ca="1">SUM(J8:OFFSET(J6,MATCH("PROYECTOS",$A$8:$A$50,0),0))</f>
        <v>72.046340825624284</v>
      </c>
      <c r="K7" s="38">
        <f ca="1">SUM(K8:OFFSET(K6,MATCH("PROYECTOS",$A$8:$A$50,0),0))</f>
        <v>22.18023222562428</v>
      </c>
      <c r="L7" s="38">
        <f ca="1">SUM(L8:OFFSET(L6,MATCH("PROYECTOS",$A$8:$A$50,0),0))</f>
        <v>22.054529069999997</v>
      </c>
      <c r="M7" s="38">
        <f ca="1">SUM(M8:OFFSET(M6,MATCH("PROYECTOS",$A$8:$A$50,0),0))</f>
        <v>27.811579529999992</v>
      </c>
      <c r="N7" s="39">
        <f ca="1">IFERROR(K7/I7,0)</f>
        <v>6.3048562517843187E-2</v>
      </c>
      <c r="O7" s="39">
        <f ca="1">IFERROR(SUM(K7,L7)/I7,0)</f>
        <v>0.12573980671794072</v>
      </c>
      <c r="P7" s="40">
        <f ca="1">IFERROR(SUM(K7,L7,M7)/I7,0)</f>
        <v>0.2047957919249585</v>
      </c>
      <c r="Q7" s="64"/>
      <c r="R7" s="38"/>
      <c r="S7" s="40"/>
    </row>
    <row r="8" spans="1:19" ht="76.5" x14ac:dyDescent="0.25">
      <c r="A8" s="17"/>
      <c r="B8" s="19">
        <v>5000098</v>
      </c>
      <c r="C8" s="19" t="s">
        <v>446</v>
      </c>
      <c r="D8" s="68">
        <v>3043987</v>
      </c>
      <c r="E8" s="19" t="s">
        <v>440</v>
      </c>
      <c r="F8" s="69">
        <v>259</v>
      </c>
      <c r="G8" s="19" t="s">
        <v>393</v>
      </c>
      <c r="H8" s="20">
        <v>18.213916999999991</v>
      </c>
      <c r="I8" s="21">
        <v>18.836395999999993</v>
      </c>
      <c r="J8" s="21">
        <f t="shared" ref="J8:J16" si="0">SUM(K8,L8,M8)</f>
        <v>4.2168564164219227</v>
      </c>
      <c r="K8" s="21">
        <v>1.3861233064219221</v>
      </c>
      <c r="L8" s="21">
        <v>1.3577271500000003</v>
      </c>
      <c r="M8" s="21">
        <v>1.4730059599999996</v>
      </c>
      <c r="N8" s="22">
        <f t="shared" ref="N8:N17" si="1">IFERROR(K8/I8,0)</f>
        <v>7.3587500837311054E-2</v>
      </c>
      <c r="O8" s="22">
        <f t="shared" ref="O8:O17" si="2">IFERROR(SUM(K8,L8)/I8,0)</f>
        <v>0.14566748630799245</v>
      </c>
      <c r="P8" s="23">
        <f t="shared" ref="P8:P17" si="3">IFERROR(SUM(K8,L8,M8)/I8,0)</f>
        <v>0.22386747530801138</v>
      </c>
      <c r="Q8" s="70">
        <v>226904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5000104</v>
      </c>
      <c r="C9" s="19" t="s">
        <v>447</v>
      </c>
      <c r="D9" s="68">
        <v>3000680</v>
      </c>
      <c r="E9" s="19" t="s">
        <v>437</v>
      </c>
      <c r="F9" s="69">
        <v>394</v>
      </c>
      <c r="G9" s="19" t="s">
        <v>394</v>
      </c>
      <c r="H9" s="20">
        <v>35.573594999999983</v>
      </c>
      <c r="I9" s="21">
        <v>37.167371999999993</v>
      </c>
      <c r="J9" s="21">
        <f t="shared" si="0"/>
        <v>9.3660994653203389</v>
      </c>
      <c r="K9" s="21">
        <v>2.6937446853203397</v>
      </c>
      <c r="L9" s="21">
        <v>3.1831861900000002</v>
      </c>
      <c r="M9" s="21">
        <v>3.4891685899999993</v>
      </c>
      <c r="N9" s="22">
        <f t="shared" si="1"/>
        <v>7.2476060059353684E-2</v>
      </c>
      <c r="O9" s="22">
        <f t="shared" si="2"/>
        <v>0.15812069993327324</v>
      </c>
      <c r="P9" s="23">
        <f t="shared" si="3"/>
        <v>0.25199789388715299</v>
      </c>
      <c r="Q9" s="70">
        <v>296141</v>
      </c>
      <c r="R9" s="21">
        <v>0</v>
      </c>
      <c r="S9" s="23">
        <f t="shared" ref="S9:S16" si="4">IFERROR(R9/Q9,0)</f>
        <v>0</v>
      </c>
    </row>
    <row r="10" spans="1:19" ht="38.25" x14ac:dyDescent="0.25">
      <c r="A10" s="17"/>
      <c r="B10" s="19">
        <v>5000105</v>
      </c>
      <c r="C10" s="19" t="s">
        <v>448</v>
      </c>
      <c r="D10" s="68">
        <v>3000681</v>
      </c>
      <c r="E10" s="19" t="s">
        <v>438</v>
      </c>
      <c r="F10" s="69">
        <v>394</v>
      </c>
      <c r="G10" s="19" t="s">
        <v>394</v>
      </c>
      <c r="H10" s="20">
        <v>23.214016000000004</v>
      </c>
      <c r="I10" s="21">
        <v>24.427507999999996</v>
      </c>
      <c r="J10" s="21">
        <f t="shared" si="0"/>
        <v>5.6710332718906571</v>
      </c>
      <c r="K10" s="21">
        <v>1.7818534818906571</v>
      </c>
      <c r="L10" s="21">
        <v>1.9932849900000003</v>
      </c>
      <c r="M10" s="21">
        <v>1.8958947999999993</v>
      </c>
      <c r="N10" s="22">
        <f t="shared" si="1"/>
        <v>7.2944546037633368E-2</v>
      </c>
      <c r="O10" s="22">
        <f t="shared" si="2"/>
        <v>0.15454455984174309</v>
      </c>
      <c r="P10" s="23">
        <f t="shared" si="3"/>
        <v>0.23215766716321035</v>
      </c>
      <c r="Q10" s="70">
        <v>84919</v>
      </c>
      <c r="R10" s="21">
        <v>0</v>
      </c>
      <c r="S10" s="23">
        <f t="shared" si="4"/>
        <v>0</v>
      </c>
    </row>
    <row r="11" spans="1:19" ht="51" x14ac:dyDescent="0.25">
      <c r="A11" s="17"/>
      <c r="B11" s="19">
        <v>5000113</v>
      </c>
      <c r="C11" s="19" t="s">
        <v>449</v>
      </c>
      <c r="D11" s="68">
        <v>3000015</v>
      </c>
      <c r="E11" s="19" t="s">
        <v>434</v>
      </c>
      <c r="F11" s="69">
        <v>438</v>
      </c>
      <c r="G11" s="19" t="s">
        <v>454</v>
      </c>
      <c r="H11" s="20">
        <v>27.209560999999979</v>
      </c>
      <c r="I11" s="21">
        <v>28.341494999999981</v>
      </c>
      <c r="J11" s="21">
        <f t="shared" si="0"/>
        <v>4.6942482155463496</v>
      </c>
      <c r="K11" s="21">
        <v>1.4493974155463505</v>
      </c>
      <c r="L11" s="21">
        <v>1.5992921099999995</v>
      </c>
      <c r="M11" s="21">
        <v>1.6455586899999994</v>
      </c>
      <c r="N11" s="22">
        <f t="shared" si="1"/>
        <v>5.1140471437598881E-2</v>
      </c>
      <c r="O11" s="22">
        <f t="shared" si="2"/>
        <v>0.10756982034809215</v>
      </c>
      <c r="P11" s="23">
        <f t="shared" si="3"/>
        <v>0.16563163712945816</v>
      </c>
      <c r="Q11" s="70">
        <v>81218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5000114</v>
      </c>
      <c r="C12" s="19" t="s">
        <v>450</v>
      </c>
      <c r="D12" s="68">
        <v>3000016</v>
      </c>
      <c r="E12" s="19" t="s">
        <v>435</v>
      </c>
      <c r="F12" s="69">
        <v>394</v>
      </c>
      <c r="G12" s="19" t="s">
        <v>394</v>
      </c>
      <c r="H12" s="20">
        <v>83.916714999999982</v>
      </c>
      <c r="I12" s="21">
        <v>86.391161999999994</v>
      </c>
      <c r="J12" s="21">
        <f t="shared" si="0"/>
        <v>16.066286191962106</v>
      </c>
      <c r="K12" s="21">
        <v>5.2052777319621057</v>
      </c>
      <c r="L12" s="21">
        <v>4.7039834599999999</v>
      </c>
      <c r="M12" s="21">
        <v>6.1570249999999991</v>
      </c>
      <c r="N12" s="22">
        <f t="shared" si="1"/>
        <v>6.0252433367687611E-2</v>
      </c>
      <c r="O12" s="22">
        <f t="shared" si="2"/>
        <v>0.11470225614006796</v>
      </c>
      <c r="P12" s="23">
        <f t="shared" si="3"/>
        <v>0.18597140980650437</v>
      </c>
      <c r="Q12" s="70">
        <v>35752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5000115</v>
      </c>
      <c r="C13" s="19" t="s">
        <v>451</v>
      </c>
      <c r="D13" s="68">
        <v>3000017</v>
      </c>
      <c r="E13" s="19" t="s">
        <v>436</v>
      </c>
      <c r="F13" s="69">
        <v>394</v>
      </c>
      <c r="G13" s="19" t="s">
        <v>394</v>
      </c>
      <c r="H13" s="20">
        <v>31.237422999999971</v>
      </c>
      <c r="I13" s="21">
        <v>34.530025999999985</v>
      </c>
      <c r="J13" s="21">
        <f t="shared" si="0"/>
        <v>9.1749100557913721</v>
      </c>
      <c r="K13" s="21">
        <v>2.1856854557913721</v>
      </c>
      <c r="L13" s="21">
        <v>1.8919640600000003</v>
      </c>
      <c r="M13" s="21">
        <v>5.0972605399999988</v>
      </c>
      <c r="N13" s="22">
        <f t="shared" si="1"/>
        <v>6.3298112077626964E-2</v>
      </c>
      <c r="O13" s="22">
        <f t="shared" si="2"/>
        <v>0.11808996366789223</v>
      </c>
      <c r="P13" s="23">
        <f t="shared" si="3"/>
        <v>0.26570817107960987</v>
      </c>
      <c r="Q13" s="70">
        <v>15834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5004452</v>
      </c>
      <c r="C14" s="19" t="s">
        <v>452</v>
      </c>
      <c r="D14" s="68">
        <v>3000001</v>
      </c>
      <c r="E14" s="19" t="s">
        <v>275</v>
      </c>
      <c r="F14" s="69">
        <v>60</v>
      </c>
      <c r="G14" s="19" t="s">
        <v>309</v>
      </c>
      <c r="H14" s="20">
        <v>25.741965000000008</v>
      </c>
      <c r="I14" s="21">
        <v>26.624146000000014</v>
      </c>
      <c r="J14" s="21">
        <f t="shared" si="0"/>
        <v>3.9982710098557126</v>
      </c>
      <c r="K14" s="21">
        <v>1.5829600298557125</v>
      </c>
      <c r="L14" s="21">
        <v>1.0810838900000004</v>
      </c>
      <c r="M14" s="21">
        <v>1.3342270899999995</v>
      </c>
      <c r="N14" s="22">
        <f t="shared" si="1"/>
        <v>5.9455804886876434E-2</v>
      </c>
      <c r="O14" s="22">
        <f t="shared" si="2"/>
        <v>0.10006119707485496</v>
      </c>
      <c r="P14" s="23">
        <f t="shared" si="3"/>
        <v>0.15017462005563334</v>
      </c>
      <c r="Q14" s="70">
        <v>166</v>
      </c>
      <c r="R14" s="21">
        <v>0</v>
      </c>
      <c r="S14" s="23">
        <f t="shared" si="4"/>
        <v>0</v>
      </c>
    </row>
    <row r="15" spans="1:19" ht="25.5" x14ac:dyDescent="0.25">
      <c r="A15" s="17"/>
      <c r="B15" s="19">
        <v>5004453</v>
      </c>
      <c r="C15" s="19" t="s">
        <v>453</v>
      </c>
      <c r="D15" s="68">
        <v>3000001</v>
      </c>
      <c r="E15" s="19" t="s">
        <v>275</v>
      </c>
      <c r="F15" s="69">
        <v>80</v>
      </c>
      <c r="G15" s="19" t="s">
        <v>310</v>
      </c>
      <c r="H15" s="20">
        <v>4.7930209999999986</v>
      </c>
      <c r="I15" s="21">
        <v>4.7610129999999993</v>
      </c>
      <c r="J15" s="21">
        <f t="shared" si="0"/>
        <v>0.62092403790707074</v>
      </c>
      <c r="K15" s="21">
        <v>0.29339429790707072</v>
      </c>
      <c r="L15" s="21">
        <v>0.14492690999999999</v>
      </c>
      <c r="M15" s="21">
        <v>0.18260282999999999</v>
      </c>
      <c r="N15" s="22">
        <f t="shared" si="1"/>
        <v>6.1624342951189327E-2</v>
      </c>
      <c r="O15" s="22">
        <f t="shared" si="2"/>
        <v>9.2064694615845585E-2</v>
      </c>
      <c r="P15" s="23">
        <f t="shared" si="3"/>
        <v>0.13041847142762913</v>
      </c>
      <c r="Q15" s="70">
        <v>22</v>
      </c>
      <c r="R15" s="21">
        <v>0</v>
      </c>
      <c r="S15" s="23">
        <f t="shared" si="4"/>
        <v>0</v>
      </c>
    </row>
    <row r="16" spans="1:19" x14ac:dyDescent="0.25">
      <c r="A16" s="17"/>
      <c r="B16" s="19">
        <v>9000000</v>
      </c>
      <c r="C16" s="19" t="s">
        <v>303</v>
      </c>
      <c r="D16" s="68">
        <v>9000000</v>
      </c>
      <c r="E16" s="19" t="s">
        <v>304</v>
      </c>
      <c r="F16" s="69"/>
      <c r="G16" s="19" t="s">
        <v>311</v>
      </c>
      <c r="H16" s="20">
        <v>90.421904000000012</v>
      </c>
      <c r="I16" s="21">
        <v>90.716883999999965</v>
      </c>
      <c r="J16" s="21">
        <f t="shared" si="0"/>
        <v>18.237712160928748</v>
      </c>
      <c r="K16" s="21">
        <v>5.6017958209287499</v>
      </c>
      <c r="L16" s="21">
        <v>6.0990803099999988</v>
      </c>
      <c r="M16" s="21">
        <v>6.5368360300000008</v>
      </c>
      <c r="N16" s="22">
        <f t="shared" si="1"/>
        <v>6.1750311231245025E-2</v>
      </c>
      <c r="O16" s="22">
        <f t="shared" si="2"/>
        <v>0.12898234170971692</v>
      </c>
      <c r="P16" s="23">
        <f t="shared" si="3"/>
        <v>0.20103988757956848</v>
      </c>
      <c r="Q16" s="70"/>
      <c r="R16" s="21"/>
      <c r="S16" s="23">
        <f t="shared" si="4"/>
        <v>0</v>
      </c>
    </row>
    <row r="17" spans="1:19" ht="15.75" thickBot="1" x14ac:dyDescent="0.3">
      <c r="A17" s="41" t="s">
        <v>293</v>
      </c>
      <c r="B17" s="43"/>
      <c r="C17" s="43"/>
      <c r="D17" s="65"/>
      <c r="E17" s="43"/>
      <c r="F17" s="66"/>
      <c r="G17" s="43"/>
      <c r="H17" s="44">
        <f ca="1">OFFSET(H17,-MATCH("PROYECTOS",$A$8:$A$50,0)-1,0)-(OFFSET(H17,-MATCH("PROYECTOS",$A$8:$A$50,0),0))</f>
        <v>1.0000000000000568</v>
      </c>
      <c r="I17" s="45">
        <f t="shared" ref="I17:M17" ca="1" si="5">OFFSET(I17,-MATCH("PROYECTOS",$A$8:$A$50,0)-1,0)-(OFFSET(I17,-MATCH("PROYECTOS",$A$8:$A$50,0),0))</f>
        <v>2.6183010000000309</v>
      </c>
      <c r="J17" s="45">
        <f t="shared" ca="1" si="5"/>
        <v>2.999999999971692E-3</v>
      </c>
      <c r="K17" s="45">
        <f t="shared" ca="1" si="5"/>
        <v>0</v>
      </c>
      <c r="L17" s="45">
        <f t="shared" ca="1" si="5"/>
        <v>0</v>
      </c>
      <c r="M17" s="45">
        <f t="shared" ca="1" si="5"/>
        <v>3.0000000000107718E-3</v>
      </c>
      <c r="N17" s="46">
        <f t="shared" ca="1" si="1"/>
        <v>0</v>
      </c>
      <c r="O17" s="46">
        <f t="shared" ca="1" si="2"/>
        <v>0</v>
      </c>
      <c r="P17" s="47">
        <f t="shared" ca="1" si="3"/>
        <v>1.1457811764234657E-3</v>
      </c>
      <c r="Q17" s="67"/>
      <c r="R17" s="45"/>
      <c r="S17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106</v>
      </c>
      <c r="B1" s="51" t="s">
        <v>67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1643</v>
      </c>
      <c r="N2" s="72" t="s">
        <v>1663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121.23649899999998</v>
      </c>
      <c r="E6" s="14">
        <f ca="1">SUM(E7:OFFSET(E7,50,0))</f>
        <v>128.24269699999999</v>
      </c>
      <c r="F6" s="14">
        <f ca="1">SUM(F7:OFFSET(F7,50,0))</f>
        <v>27.588526173036698</v>
      </c>
      <c r="G6" s="14">
        <f ca="1">SUM(G7:OFFSET(G7,50,0))</f>
        <v>9.3617008230366991</v>
      </c>
      <c r="H6" s="14">
        <f ca="1">SUM(H7:OFFSET(H7,50,0))</f>
        <v>9.5503726199999992</v>
      </c>
      <c r="I6" s="14">
        <f ca="1">SUM(I7:OFFSET(I7,50,0))</f>
        <v>8.6764527300000029</v>
      </c>
      <c r="J6" s="15">
        <f ca="1">IFERROR(G6/E6,0)</f>
        <v>7.2999874784578964E-2</v>
      </c>
      <c r="K6" s="15">
        <f ca="1">IFERROR(SUM(G6,H6)/E6,0)</f>
        <v>0.1474709584674182</v>
      </c>
      <c r="L6" s="16">
        <f ca="1">IFERROR(SUM(G6,H6,I6)/E6,0)</f>
        <v>0.21512746392908985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0.42899999999999999</v>
      </c>
      <c r="E7" s="21">
        <v>0.47816399999999998</v>
      </c>
      <c r="F7" s="21">
        <f t="shared" ref="F7:F31" si="0">SUM(G7,H7,I7)</f>
        <v>0.14587059007757916</v>
      </c>
      <c r="G7" s="21">
        <v>1.205000007757917E-2</v>
      </c>
      <c r="H7" s="21">
        <v>1.17E-2</v>
      </c>
      <c r="I7" s="21">
        <v>0.12212058999999999</v>
      </c>
      <c r="J7" s="22">
        <f t="shared" ref="J7:J31" si="1">IFERROR(G7/E7,0)</f>
        <v>2.5200558966336176E-2</v>
      </c>
      <c r="K7" s="22">
        <f t="shared" ref="K7:K31" si="2">IFERROR(SUM(G7,H7)/E7,0)</f>
        <v>4.9669151332135363E-2</v>
      </c>
      <c r="L7" s="23">
        <f t="shared" ref="L7:L31" si="3">IFERROR(SUM(G7,H7,I7)/E7,0)</f>
        <v>0.30506393220229705</v>
      </c>
      <c r="M7" s="4"/>
      <c r="N7" t="s">
        <v>268</v>
      </c>
      <c r="O7" s="5">
        <v>2.365465270783206</v>
      </c>
      <c r="P7" s="71">
        <v>0.45806193498488612</v>
      </c>
    </row>
    <row r="8" spans="1:16" x14ac:dyDescent="0.25">
      <c r="A8" s="17"/>
      <c r="B8" s="55">
        <v>2</v>
      </c>
      <c r="C8" s="19" t="s">
        <v>250</v>
      </c>
      <c r="D8" s="20">
        <v>4.4284100000000004</v>
      </c>
      <c r="E8" s="21">
        <v>4.4822410000000001</v>
      </c>
      <c r="F8" s="21">
        <f t="shared" si="0"/>
        <v>1.1448893037090559</v>
      </c>
      <c r="G8" s="21">
        <v>0.36584785370905593</v>
      </c>
      <c r="H8" s="21">
        <v>0.39360996000000004</v>
      </c>
      <c r="I8" s="21">
        <v>0.38543148999999999</v>
      </c>
      <c r="J8" s="22">
        <f t="shared" si="1"/>
        <v>8.1621638307501965E-2</v>
      </c>
      <c r="K8" s="22">
        <f t="shared" si="2"/>
        <v>0.1694370770578949</v>
      </c>
      <c r="L8" s="23">
        <f t="shared" si="3"/>
        <v>0.2554278771955939</v>
      </c>
      <c r="M8" s="4"/>
      <c r="N8" t="s">
        <v>254</v>
      </c>
      <c r="O8" s="5">
        <v>1.1686286483555548</v>
      </c>
      <c r="P8" s="71">
        <v>0.40850086317743195</v>
      </c>
    </row>
    <row r="9" spans="1:16" x14ac:dyDescent="0.25">
      <c r="A9" s="17"/>
      <c r="B9" s="55">
        <v>3</v>
      </c>
      <c r="C9" s="19" t="s">
        <v>251</v>
      </c>
      <c r="D9" s="20">
        <v>0.78934100000000018</v>
      </c>
      <c r="E9" s="21">
        <v>0.92193100000000006</v>
      </c>
      <c r="F9" s="21">
        <f t="shared" si="0"/>
        <v>0.18997497137345354</v>
      </c>
      <c r="G9" s="21">
        <v>5.5310481373453513E-2</v>
      </c>
      <c r="H9" s="21">
        <v>6.2774740000000009E-2</v>
      </c>
      <c r="I9" s="21">
        <v>7.1889750000000002E-2</v>
      </c>
      <c r="J9" s="22">
        <f t="shared" si="1"/>
        <v>5.9994165912040605E-2</v>
      </c>
      <c r="K9" s="22">
        <f t="shared" si="2"/>
        <v>0.12808466292320522</v>
      </c>
      <c r="L9" s="23">
        <f t="shared" si="3"/>
        <v>0.20606202782361535</v>
      </c>
      <c r="M9" s="4"/>
      <c r="N9" t="s">
        <v>273</v>
      </c>
      <c r="O9" s="5">
        <v>0.5329357407667441</v>
      </c>
      <c r="P9" s="71">
        <v>0.3555230058903483</v>
      </c>
    </row>
    <row r="10" spans="1:16" x14ac:dyDescent="0.25">
      <c r="A10" s="17"/>
      <c r="B10" s="55">
        <v>4</v>
      </c>
      <c r="C10" s="19" t="s">
        <v>252</v>
      </c>
      <c r="D10" s="20">
        <v>5.6794570000000002</v>
      </c>
      <c r="E10" s="21">
        <v>5.786251</v>
      </c>
      <c r="F10" s="21">
        <f t="shared" si="0"/>
        <v>1.4203647544272311</v>
      </c>
      <c r="G10" s="21">
        <v>0.53214847442723112</v>
      </c>
      <c r="H10" s="21">
        <v>0.44425183000000001</v>
      </c>
      <c r="I10" s="21">
        <v>0.44396444999999995</v>
      </c>
      <c r="J10" s="22">
        <f t="shared" si="1"/>
        <v>9.1967748102740637E-2</v>
      </c>
      <c r="K10" s="22">
        <f t="shared" si="2"/>
        <v>0.16874489275132226</v>
      </c>
      <c r="L10" s="23">
        <f t="shared" si="3"/>
        <v>0.24547237138990879</v>
      </c>
      <c r="M10" s="4"/>
      <c r="N10" t="s">
        <v>265</v>
      </c>
      <c r="O10" s="5">
        <v>0.10550437954897821</v>
      </c>
      <c r="P10" s="71">
        <v>0.33770587055352086</v>
      </c>
    </row>
    <row r="11" spans="1:16" x14ac:dyDescent="0.25">
      <c r="A11" s="17"/>
      <c r="B11" s="55">
        <v>5</v>
      </c>
      <c r="C11" s="19" t="s">
        <v>253</v>
      </c>
      <c r="D11" s="20">
        <v>1.3322090000000002</v>
      </c>
      <c r="E11" s="21">
        <v>1.3464930000000002</v>
      </c>
      <c r="F11" s="21">
        <f t="shared" si="0"/>
        <v>0.29833104983440251</v>
      </c>
      <c r="G11" s="21">
        <v>0.1105674098344025</v>
      </c>
      <c r="H11" s="21">
        <v>9.4336879999999984E-2</v>
      </c>
      <c r="I11" s="21">
        <v>9.3426759999999998E-2</v>
      </c>
      <c r="J11" s="22">
        <f t="shared" si="1"/>
        <v>8.2115101849324496E-2</v>
      </c>
      <c r="K11" s="22">
        <f t="shared" si="2"/>
        <v>0.15217627557989716</v>
      </c>
      <c r="L11" s="23">
        <f t="shared" si="3"/>
        <v>0.22156153046053895</v>
      </c>
      <c r="M11" s="4"/>
      <c r="N11" t="s">
        <v>262</v>
      </c>
      <c r="O11" s="5">
        <v>0.83245897017763948</v>
      </c>
      <c r="P11" s="71">
        <v>0.31585190697736626</v>
      </c>
    </row>
    <row r="12" spans="1:16" x14ac:dyDescent="0.25">
      <c r="A12" s="17"/>
      <c r="B12" s="55">
        <v>6</v>
      </c>
      <c r="C12" s="19" t="s">
        <v>254</v>
      </c>
      <c r="D12" s="20">
        <v>2.7295590000000005</v>
      </c>
      <c r="E12" s="21">
        <v>2.8607740000000002</v>
      </c>
      <c r="F12" s="21">
        <f t="shared" si="0"/>
        <v>1.1686286483555548</v>
      </c>
      <c r="G12" s="21">
        <v>0.29727860835555475</v>
      </c>
      <c r="H12" s="21">
        <v>0.48170731</v>
      </c>
      <c r="I12" s="21">
        <v>0.38964272999999999</v>
      </c>
      <c r="J12" s="22">
        <f t="shared" si="1"/>
        <v>0.10391544678312747</v>
      </c>
      <c r="K12" s="22">
        <f t="shared" si="2"/>
        <v>0.27229900661693468</v>
      </c>
      <c r="L12" s="23">
        <f t="shared" si="3"/>
        <v>0.40850086317743195</v>
      </c>
      <c r="M12" s="4"/>
      <c r="N12" t="s">
        <v>249</v>
      </c>
      <c r="O12" s="5">
        <v>0.14587059007757916</v>
      </c>
      <c r="P12" s="71">
        <v>0.30506393220229705</v>
      </c>
    </row>
    <row r="13" spans="1:16" x14ac:dyDescent="0.25">
      <c r="A13" s="17"/>
      <c r="B13" s="55">
        <v>7</v>
      </c>
      <c r="C13" s="19" t="s">
        <v>255</v>
      </c>
      <c r="D13" s="20">
        <v>5.3689329999999993</v>
      </c>
      <c r="E13" s="21">
        <v>5.4193219999999993</v>
      </c>
      <c r="F13" s="21">
        <f t="shared" si="0"/>
        <v>1.1961531706150053</v>
      </c>
      <c r="G13" s="21">
        <v>0.4003605506150052</v>
      </c>
      <c r="H13" s="21">
        <v>0.40284841999999998</v>
      </c>
      <c r="I13" s="21">
        <v>0.39294420000000002</v>
      </c>
      <c r="J13" s="22">
        <f t="shared" si="1"/>
        <v>7.3876501638951375E-2</v>
      </c>
      <c r="K13" s="22">
        <f t="shared" si="2"/>
        <v>0.14821207719618898</v>
      </c>
      <c r="L13" s="23">
        <f t="shared" si="3"/>
        <v>0.22072007727442758</v>
      </c>
      <c r="M13" s="4"/>
      <c r="N13" t="s">
        <v>272</v>
      </c>
      <c r="O13" s="5">
        <v>0.7046079250883609</v>
      </c>
      <c r="P13" s="71">
        <v>0.29305047518825383</v>
      </c>
    </row>
    <row r="14" spans="1:16" x14ac:dyDescent="0.25">
      <c r="A14" s="17"/>
      <c r="B14" s="55">
        <v>8</v>
      </c>
      <c r="C14" s="19" t="s">
        <v>256</v>
      </c>
      <c r="D14" s="20">
        <v>3.089713999999999</v>
      </c>
      <c r="E14" s="21">
        <v>3.1105869999999998</v>
      </c>
      <c r="F14" s="21">
        <f t="shared" si="0"/>
        <v>0.73921869719713007</v>
      </c>
      <c r="G14" s="21">
        <v>0.2715046071971301</v>
      </c>
      <c r="H14" s="21">
        <v>0.25665600999999999</v>
      </c>
      <c r="I14" s="21">
        <v>0.21105808000000004</v>
      </c>
      <c r="J14" s="22">
        <f t="shared" si="1"/>
        <v>8.7284042271484494E-2</v>
      </c>
      <c r="K14" s="22">
        <f t="shared" si="2"/>
        <v>0.16979451698252776</v>
      </c>
      <c r="L14" s="23">
        <f t="shared" si="3"/>
        <v>0.23764604468453385</v>
      </c>
      <c r="M14" s="4"/>
      <c r="N14" t="s">
        <v>270</v>
      </c>
      <c r="O14" s="5">
        <v>0.45219012899419003</v>
      </c>
      <c r="P14" s="71">
        <v>0.28204504523247398</v>
      </c>
    </row>
    <row r="15" spans="1:16" x14ac:dyDescent="0.25">
      <c r="A15" s="17"/>
      <c r="B15" s="55">
        <v>9</v>
      </c>
      <c r="C15" s="19" t="s">
        <v>257</v>
      </c>
      <c r="D15" s="20">
        <v>0.68113800000000002</v>
      </c>
      <c r="E15" s="21">
        <v>0.73855300000000002</v>
      </c>
      <c r="F15" s="21">
        <f t="shared" si="0"/>
        <v>0.15277538011940886</v>
      </c>
      <c r="G15" s="21">
        <v>5.3894030119408853E-2</v>
      </c>
      <c r="H15" s="21">
        <v>5.1694919999999998E-2</v>
      </c>
      <c r="I15" s="21">
        <v>4.7186430000000001E-2</v>
      </c>
      <c r="J15" s="22">
        <f t="shared" si="1"/>
        <v>7.2972461176664172E-2</v>
      </c>
      <c r="K15" s="22">
        <f t="shared" si="2"/>
        <v>0.1429673295205745</v>
      </c>
      <c r="L15" s="23">
        <f t="shared" si="3"/>
        <v>0.20685770705610682</v>
      </c>
      <c r="M15" s="4"/>
      <c r="N15" t="s">
        <v>258</v>
      </c>
      <c r="O15" s="5">
        <v>0.20322972933939151</v>
      </c>
      <c r="P15" s="71">
        <v>0.27329488580229838</v>
      </c>
    </row>
    <row r="16" spans="1:16" x14ac:dyDescent="0.25">
      <c r="A16" s="17"/>
      <c r="B16" s="55">
        <v>10</v>
      </c>
      <c r="C16" s="19" t="s">
        <v>258</v>
      </c>
      <c r="D16" s="20">
        <v>0.72195900000000002</v>
      </c>
      <c r="E16" s="21">
        <v>0.74362799999999984</v>
      </c>
      <c r="F16" s="21">
        <f t="shared" si="0"/>
        <v>0.20322972933939151</v>
      </c>
      <c r="G16" s="21">
        <v>6.6600039339391515E-2</v>
      </c>
      <c r="H16" s="21">
        <v>5.9805200000000003E-2</v>
      </c>
      <c r="I16" s="21">
        <v>7.6824489999999995E-2</v>
      </c>
      <c r="J16" s="22">
        <f t="shared" si="1"/>
        <v>8.9560962388978801E-2</v>
      </c>
      <c r="K16" s="22">
        <f t="shared" si="2"/>
        <v>0.1699845074948651</v>
      </c>
      <c r="L16" s="23">
        <f t="shared" si="3"/>
        <v>0.27329488580229838</v>
      </c>
      <c r="M16" s="4"/>
      <c r="N16" t="s">
        <v>269</v>
      </c>
      <c r="O16" s="5">
        <v>0.58586890034628147</v>
      </c>
      <c r="P16" s="71">
        <v>0.26768432332275216</v>
      </c>
    </row>
    <row r="17" spans="1:16" x14ac:dyDescent="0.25">
      <c r="A17" s="17"/>
      <c r="B17" s="55">
        <v>11</v>
      </c>
      <c r="C17" s="19" t="s">
        <v>259</v>
      </c>
      <c r="D17" s="20">
        <v>2.8959969999999999</v>
      </c>
      <c r="E17" s="21">
        <v>2.9495089999999999</v>
      </c>
      <c r="F17" s="21">
        <f t="shared" si="0"/>
        <v>0.73595673978866016</v>
      </c>
      <c r="G17" s="21">
        <v>0.27948511978866009</v>
      </c>
      <c r="H17" s="21">
        <v>0.26637929999999999</v>
      </c>
      <c r="I17" s="21">
        <v>0.19009232000000004</v>
      </c>
      <c r="J17" s="22">
        <f t="shared" si="1"/>
        <v>9.4756489906848929E-2</v>
      </c>
      <c r="K17" s="22">
        <f t="shared" si="2"/>
        <v>0.18506958947698077</v>
      </c>
      <c r="L17" s="23">
        <f t="shared" si="3"/>
        <v>0.24951839095546419</v>
      </c>
      <c r="M17" s="4"/>
      <c r="N17" t="s">
        <v>250</v>
      </c>
      <c r="O17" s="5">
        <v>1.1448893037090559</v>
      </c>
      <c r="P17" s="71">
        <v>0.2554278771955939</v>
      </c>
    </row>
    <row r="18" spans="1:16" x14ac:dyDescent="0.25">
      <c r="A18" s="17"/>
      <c r="B18" s="55">
        <v>12</v>
      </c>
      <c r="C18" s="19" t="s">
        <v>260</v>
      </c>
      <c r="D18" s="20">
        <v>2.8131049999999993</v>
      </c>
      <c r="E18" s="21">
        <v>2.9092859999999998</v>
      </c>
      <c r="F18" s="21">
        <f t="shared" si="0"/>
        <v>0.59727075098668037</v>
      </c>
      <c r="G18" s="21">
        <v>0.22110446098668035</v>
      </c>
      <c r="H18" s="21">
        <v>0.18882568999999999</v>
      </c>
      <c r="I18" s="21">
        <v>0.18734060000000002</v>
      </c>
      <c r="J18" s="22">
        <f t="shared" si="1"/>
        <v>7.5999561743561941E-2</v>
      </c>
      <c r="K18" s="22">
        <f t="shared" si="2"/>
        <v>0.14090404002448723</v>
      </c>
      <c r="L18" s="23">
        <f t="shared" si="3"/>
        <v>0.20529805285100206</v>
      </c>
      <c r="M18" s="4"/>
      <c r="N18" t="s">
        <v>259</v>
      </c>
      <c r="O18" s="5">
        <v>0.73595673978866016</v>
      </c>
      <c r="P18" s="71">
        <v>0.24951839095546419</v>
      </c>
    </row>
    <row r="19" spans="1:16" x14ac:dyDescent="0.25">
      <c r="A19" s="17"/>
      <c r="B19" s="55">
        <v>13</v>
      </c>
      <c r="C19" s="19" t="s">
        <v>261</v>
      </c>
      <c r="D19" s="20">
        <v>4.366803</v>
      </c>
      <c r="E19" s="21">
        <v>4.5010240000000001</v>
      </c>
      <c r="F19" s="21">
        <f t="shared" si="0"/>
        <v>1.0338126466186381</v>
      </c>
      <c r="G19" s="21">
        <v>0.40600066661863821</v>
      </c>
      <c r="H19" s="21">
        <v>0.35237477</v>
      </c>
      <c r="I19" s="21">
        <v>0.27543721000000004</v>
      </c>
      <c r="J19" s="22">
        <f t="shared" si="1"/>
        <v>9.0201844428876229E-2</v>
      </c>
      <c r="K19" s="22">
        <f t="shared" si="2"/>
        <v>0.16848953407461018</v>
      </c>
      <c r="L19" s="23">
        <f t="shared" si="3"/>
        <v>0.22968387785060423</v>
      </c>
      <c r="M19" s="4"/>
      <c r="N19" t="s">
        <v>252</v>
      </c>
      <c r="O19" s="5">
        <v>1.4203647544272311</v>
      </c>
      <c r="P19" s="71">
        <v>0.24547237138990879</v>
      </c>
    </row>
    <row r="20" spans="1:16" x14ac:dyDescent="0.25">
      <c r="A20" s="17"/>
      <c r="B20" s="55">
        <v>14</v>
      </c>
      <c r="C20" s="19" t="s">
        <v>262</v>
      </c>
      <c r="D20" s="20">
        <v>2.576085</v>
      </c>
      <c r="E20" s="21">
        <v>2.635599</v>
      </c>
      <c r="F20" s="21">
        <f t="shared" si="0"/>
        <v>0.83245897017763948</v>
      </c>
      <c r="G20" s="21">
        <v>0.46530916017763957</v>
      </c>
      <c r="H20" s="21">
        <v>0.19161111999999997</v>
      </c>
      <c r="I20" s="21">
        <v>0.17553869</v>
      </c>
      <c r="J20" s="22">
        <f t="shared" si="1"/>
        <v>0.17654778294332316</v>
      </c>
      <c r="K20" s="22">
        <f t="shared" si="2"/>
        <v>0.24924894878835493</v>
      </c>
      <c r="L20" s="23">
        <f t="shared" si="3"/>
        <v>0.31585190697736626</v>
      </c>
      <c r="M20" s="4"/>
      <c r="N20" t="s">
        <v>267</v>
      </c>
      <c r="O20" s="5">
        <v>0.33300155724548935</v>
      </c>
      <c r="P20" s="71">
        <v>0.24284348500320094</v>
      </c>
    </row>
    <row r="21" spans="1:16" x14ac:dyDescent="0.25">
      <c r="A21" s="17"/>
      <c r="B21" s="55">
        <v>15</v>
      </c>
      <c r="C21" s="19" t="s">
        <v>263</v>
      </c>
      <c r="D21" s="20">
        <v>64.277174999999971</v>
      </c>
      <c r="E21" s="21">
        <v>69.906000999999989</v>
      </c>
      <c r="F21" s="21">
        <f t="shared" si="0"/>
        <v>11.583432481795015</v>
      </c>
      <c r="G21" s="21">
        <v>3.7504364017950138</v>
      </c>
      <c r="H21" s="21">
        <v>4.5521506700000005</v>
      </c>
      <c r="I21" s="21">
        <v>3.2808454100000009</v>
      </c>
      <c r="J21" s="22">
        <f t="shared" si="1"/>
        <v>5.3649706007285615E-2</v>
      </c>
      <c r="K21" s="22">
        <f t="shared" si="2"/>
        <v>0.1187678733302884</v>
      </c>
      <c r="L21" s="23">
        <f t="shared" si="3"/>
        <v>0.16570011610011873</v>
      </c>
      <c r="M21" s="4"/>
      <c r="N21" t="s">
        <v>256</v>
      </c>
      <c r="O21" s="5">
        <v>0.73921869719713007</v>
      </c>
      <c r="P21" s="71">
        <v>0.23764604468453385</v>
      </c>
    </row>
    <row r="22" spans="1:16" x14ac:dyDescent="0.25">
      <c r="A22" s="17"/>
      <c r="B22" s="55">
        <v>16</v>
      </c>
      <c r="C22" s="19" t="s">
        <v>264</v>
      </c>
      <c r="D22" s="20">
        <v>2.8143959999999999</v>
      </c>
      <c r="E22" s="21">
        <v>2.8471630000000001</v>
      </c>
      <c r="F22" s="21">
        <f t="shared" si="0"/>
        <v>0.62773603937077393</v>
      </c>
      <c r="G22" s="21">
        <v>0.29666565937077394</v>
      </c>
      <c r="H22" s="21">
        <v>0.14783969999999999</v>
      </c>
      <c r="I22" s="21">
        <v>0.18323067999999998</v>
      </c>
      <c r="J22" s="22">
        <f t="shared" si="1"/>
        <v>0.10419693546550511</v>
      </c>
      <c r="K22" s="22">
        <f t="shared" si="2"/>
        <v>0.15612220282813943</v>
      </c>
      <c r="L22" s="23">
        <f t="shared" si="3"/>
        <v>0.22047773147191568</v>
      </c>
      <c r="M22" s="4"/>
      <c r="N22" t="s">
        <v>271</v>
      </c>
      <c r="O22" s="5">
        <v>0.2557832174546027</v>
      </c>
      <c r="P22" s="71">
        <v>0.23290220602781225</v>
      </c>
    </row>
    <row r="23" spans="1:16" x14ac:dyDescent="0.25">
      <c r="A23" s="17"/>
      <c r="B23" s="55">
        <v>17</v>
      </c>
      <c r="C23" s="19" t="s">
        <v>265</v>
      </c>
      <c r="D23" s="20">
        <v>0.29957700000000009</v>
      </c>
      <c r="E23" s="21">
        <v>0.31241499999999994</v>
      </c>
      <c r="F23" s="21">
        <f t="shared" si="0"/>
        <v>0.10550437954897821</v>
      </c>
      <c r="G23" s="21">
        <v>3.3760789548978209E-2</v>
      </c>
      <c r="H23" s="21">
        <v>4.9817230000000004E-2</v>
      </c>
      <c r="I23" s="21">
        <v>2.1926359999999999E-2</v>
      </c>
      <c r="J23" s="22">
        <f t="shared" si="1"/>
        <v>0.10806391994295478</v>
      </c>
      <c r="K23" s="22">
        <f t="shared" si="2"/>
        <v>0.26752242865732512</v>
      </c>
      <c r="L23" s="23">
        <f t="shared" si="3"/>
        <v>0.33770587055352086</v>
      </c>
      <c r="M23" s="4"/>
      <c r="N23" t="s">
        <v>261</v>
      </c>
      <c r="O23" s="5">
        <v>1.0338126466186381</v>
      </c>
      <c r="P23" s="71">
        <v>0.22968387785060423</v>
      </c>
    </row>
    <row r="24" spans="1:16" x14ac:dyDescent="0.25">
      <c r="A24" s="17"/>
      <c r="B24" s="55">
        <v>18</v>
      </c>
      <c r="C24" s="19" t="s">
        <v>266</v>
      </c>
      <c r="D24" s="20">
        <v>0.94902100000000011</v>
      </c>
      <c r="E24" s="21">
        <v>0.96485900000000002</v>
      </c>
      <c r="F24" s="21">
        <f t="shared" si="0"/>
        <v>0.18306512902322775</v>
      </c>
      <c r="G24" s="21">
        <v>9.1829509023227729E-2</v>
      </c>
      <c r="H24" s="21">
        <v>3.2574620000000006E-2</v>
      </c>
      <c r="I24" s="21">
        <v>5.8661000000000005E-2</v>
      </c>
      <c r="J24" s="22">
        <f t="shared" si="1"/>
        <v>9.5174019233098026E-2</v>
      </c>
      <c r="K24" s="22">
        <f t="shared" si="2"/>
        <v>0.12893503509137369</v>
      </c>
      <c r="L24" s="23">
        <f t="shared" si="3"/>
        <v>0.18973251949064862</v>
      </c>
      <c r="M24" s="4"/>
      <c r="N24" t="s">
        <v>253</v>
      </c>
      <c r="O24" s="5">
        <v>0.29833104983440251</v>
      </c>
      <c r="P24" s="71">
        <v>0.22156153046053895</v>
      </c>
    </row>
    <row r="25" spans="1:16" x14ac:dyDescent="0.25">
      <c r="A25" s="17"/>
      <c r="B25" s="55">
        <v>19</v>
      </c>
      <c r="C25" s="19" t="s">
        <v>267</v>
      </c>
      <c r="D25" s="20">
        <v>1.358422</v>
      </c>
      <c r="E25" s="21">
        <v>1.3712600000000001</v>
      </c>
      <c r="F25" s="21">
        <f t="shared" si="0"/>
        <v>0.33300155724548935</v>
      </c>
      <c r="G25" s="21">
        <v>0.12419946724548936</v>
      </c>
      <c r="H25" s="21">
        <v>0.1190476</v>
      </c>
      <c r="I25" s="21">
        <v>8.9754490000000006E-2</v>
      </c>
      <c r="J25" s="22">
        <f t="shared" si="1"/>
        <v>9.0573244494471766E-2</v>
      </c>
      <c r="K25" s="22">
        <f t="shared" si="2"/>
        <v>0.17738945732063163</v>
      </c>
      <c r="L25" s="23">
        <f t="shared" si="3"/>
        <v>0.24284348500320094</v>
      </c>
      <c r="M25" s="4"/>
      <c r="N25" t="s">
        <v>255</v>
      </c>
      <c r="O25" s="5">
        <v>1.1961531706150053</v>
      </c>
      <c r="P25" s="71">
        <v>0.22072007727442758</v>
      </c>
    </row>
    <row r="26" spans="1:16" x14ac:dyDescent="0.25">
      <c r="A26" s="17"/>
      <c r="B26" s="55">
        <v>20</v>
      </c>
      <c r="C26" s="19" t="s">
        <v>268</v>
      </c>
      <c r="D26" s="20">
        <v>5.028910999999999</v>
      </c>
      <c r="E26" s="21">
        <v>5.1640730000000001</v>
      </c>
      <c r="F26" s="21">
        <f t="shared" si="0"/>
        <v>2.365465270783206</v>
      </c>
      <c r="G26" s="21">
        <v>0.55490120078320615</v>
      </c>
      <c r="H26" s="21">
        <v>0.46159301999999997</v>
      </c>
      <c r="I26" s="21">
        <v>1.3489710499999998</v>
      </c>
      <c r="J26" s="22">
        <f t="shared" si="1"/>
        <v>0.10745417440520422</v>
      </c>
      <c r="K26" s="22">
        <f t="shared" si="2"/>
        <v>0.19683963042025279</v>
      </c>
      <c r="L26" s="23">
        <f t="shared" si="3"/>
        <v>0.45806193498488612</v>
      </c>
      <c r="M26" s="4"/>
      <c r="N26" t="s">
        <v>264</v>
      </c>
      <c r="O26" s="5">
        <v>0.62773603937077393</v>
      </c>
      <c r="P26" s="71">
        <v>0.22047773147191568</v>
      </c>
    </row>
    <row r="27" spans="1:16" x14ac:dyDescent="0.25">
      <c r="A27" s="17"/>
      <c r="B27" s="55">
        <v>21</v>
      </c>
      <c r="C27" s="19" t="s">
        <v>269</v>
      </c>
      <c r="D27" s="20">
        <v>2.120886</v>
      </c>
      <c r="E27" s="21">
        <v>2.1886559999999999</v>
      </c>
      <c r="F27" s="21">
        <f t="shared" si="0"/>
        <v>0.58586890034628147</v>
      </c>
      <c r="G27" s="21">
        <v>0.28708106034628145</v>
      </c>
      <c r="H27" s="21">
        <v>0.15056355000000005</v>
      </c>
      <c r="I27" s="21">
        <v>0.14822428999999995</v>
      </c>
      <c r="J27" s="22">
        <f t="shared" si="1"/>
        <v>0.13116773962938053</v>
      </c>
      <c r="K27" s="22">
        <f t="shared" si="2"/>
        <v>0.19996043706561539</v>
      </c>
      <c r="L27" s="23">
        <f t="shared" si="3"/>
        <v>0.26768432332275216</v>
      </c>
      <c r="M27" s="4"/>
      <c r="N27" t="s">
        <v>257</v>
      </c>
      <c r="O27" s="5">
        <v>0.15277538011940886</v>
      </c>
      <c r="P27" s="71">
        <v>0.20685770705610682</v>
      </c>
    </row>
    <row r="28" spans="1:16" x14ac:dyDescent="0.25">
      <c r="A28" s="17"/>
      <c r="B28" s="55">
        <v>22</v>
      </c>
      <c r="C28" s="19" t="s">
        <v>270</v>
      </c>
      <c r="D28" s="20">
        <v>1.5816959999999998</v>
      </c>
      <c r="E28" s="21">
        <v>1.6032549999999999</v>
      </c>
      <c r="F28" s="21">
        <f t="shared" si="0"/>
        <v>0.45219012899419003</v>
      </c>
      <c r="G28" s="21">
        <v>0.20637599899419001</v>
      </c>
      <c r="H28" s="21">
        <v>0.13524135000000001</v>
      </c>
      <c r="I28" s="21">
        <v>0.11057278</v>
      </c>
      <c r="J28" s="22">
        <f t="shared" si="1"/>
        <v>0.12872312825732027</v>
      </c>
      <c r="K28" s="22">
        <f t="shared" si="2"/>
        <v>0.21307736385926759</v>
      </c>
      <c r="L28" s="23">
        <f t="shared" si="3"/>
        <v>0.28204504523247398</v>
      </c>
      <c r="M28" s="4"/>
      <c r="N28" t="s">
        <v>251</v>
      </c>
      <c r="O28" s="5">
        <v>0.18997497137345354</v>
      </c>
      <c r="P28" s="71">
        <v>0.20606202782361535</v>
      </c>
    </row>
    <row r="29" spans="1:16" x14ac:dyDescent="0.25">
      <c r="A29" s="17"/>
      <c r="B29" s="55">
        <v>23</v>
      </c>
      <c r="C29" s="19" t="s">
        <v>271</v>
      </c>
      <c r="D29" s="20">
        <v>1.0854050000000002</v>
      </c>
      <c r="E29" s="21">
        <v>1.0982430000000003</v>
      </c>
      <c r="F29" s="21">
        <f t="shared" si="0"/>
        <v>0.2557832174546027</v>
      </c>
      <c r="G29" s="21">
        <v>0.11011397745460272</v>
      </c>
      <c r="H29" s="21">
        <v>7.8674129999999995E-2</v>
      </c>
      <c r="I29" s="21">
        <v>6.6995109999999983E-2</v>
      </c>
      <c r="J29" s="22">
        <f t="shared" si="1"/>
        <v>0.1002637644443012</v>
      </c>
      <c r="K29" s="22">
        <f t="shared" si="2"/>
        <v>0.17190012361071519</v>
      </c>
      <c r="L29" s="23">
        <f t="shared" si="3"/>
        <v>0.23290220602781225</v>
      </c>
      <c r="M29" s="4"/>
      <c r="N29" t="s">
        <v>260</v>
      </c>
      <c r="O29" s="5">
        <v>0.59727075098668037</v>
      </c>
      <c r="P29" s="71">
        <v>0.20529805285100206</v>
      </c>
    </row>
    <row r="30" spans="1:16" x14ac:dyDescent="0.25">
      <c r="A30" s="17"/>
      <c r="B30" s="55">
        <v>24</v>
      </c>
      <c r="C30" s="19" t="s">
        <v>272</v>
      </c>
      <c r="D30" s="20">
        <v>2.3795169999999999</v>
      </c>
      <c r="E30" s="21">
        <v>2.4043910000000004</v>
      </c>
      <c r="F30" s="21">
        <f t="shared" si="0"/>
        <v>0.7046079250883609</v>
      </c>
      <c r="G30" s="21">
        <v>0.33036492508836091</v>
      </c>
      <c r="H30" s="21">
        <v>0.18500100000000003</v>
      </c>
      <c r="I30" s="21">
        <v>0.18924200000000002</v>
      </c>
      <c r="J30" s="22">
        <f t="shared" si="1"/>
        <v>0.13740066615137092</v>
      </c>
      <c r="K30" s="22">
        <f t="shared" si="2"/>
        <v>0.21434364256410907</v>
      </c>
      <c r="L30" s="23">
        <f t="shared" si="3"/>
        <v>0.29305047518825383</v>
      </c>
      <c r="M30" s="4"/>
      <c r="N30" t="s">
        <v>266</v>
      </c>
      <c r="O30" s="5">
        <v>0.18306512902322775</v>
      </c>
      <c r="P30" s="71">
        <v>0.18973251949064862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1.439783</v>
      </c>
      <c r="E31" s="28">
        <v>1.4990190000000003</v>
      </c>
      <c r="F31" s="28">
        <f t="shared" si="0"/>
        <v>0.5329357407667441</v>
      </c>
      <c r="G31" s="28">
        <v>3.8510370766744018E-2</v>
      </c>
      <c r="H31" s="28">
        <v>0.37929360000000001</v>
      </c>
      <c r="I31" s="28">
        <v>0.11513177000000002</v>
      </c>
      <c r="J31" s="29">
        <f t="shared" si="1"/>
        <v>2.5690382021004411E-2</v>
      </c>
      <c r="K31" s="29">
        <f t="shared" si="2"/>
        <v>0.27871826225467716</v>
      </c>
      <c r="L31" s="30">
        <f t="shared" si="3"/>
        <v>0.3555230058903483</v>
      </c>
      <c r="M31" s="4"/>
      <c r="N31" t="s">
        <v>263</v>
      </c>
      <c r="O31" s="5">
        <v>11.583432481795015</v>
      </c>
      <c r="P31" s="71">
        <v>0.16570011610011873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topLeftCell="A11" workbookViewId="0">
      <selection activeCell="A20" sqref="A20:D2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106</v>
      </c>
      <c r="B1" s="49" t="s">
        <v>67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1644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121.23649899999998</v>
      </c>
      <c r="E6" s="14">
        <v>128.24269699999999</v>
      </c>
      <c r="F6" s="14">
        <v>27.588526173036698</v>
      </c>
      <c r="G6" s="14">
        <v>9.3617008230366991</v>
      </c>
      <c r="H6" s="14">
        <v>9.5503726199999992</v>
      </c>
      <c r="I6" s="14">
        <v>8.6764527300000029</v>
      </c>
      <c r="J6" s="15">
        <v>7.2999874784578964E-2</v>
      </c>
      <c r="K6" s="15">
        <v>0.1474709584674182</v>
      </c>
      <c r="L6" s="16">
        <v>0.21512746392908985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121.23649899999997</v>
      </c>
      <c r="E7" s="38">
        <f ca="1">SUM(E8:OFFSET(E6,MATCH("PROYECTOS",$A$8:$A$50,0),0))</f>
        <v>128.24269699999996</v>
      </c>
      <c r="F7" s="38">
        <f ca="1">SUM(F8:OFFSET(F6,MATCH("PROYECTOS",$A$8:$A$50,0),0))</f>
        <v>27.588526173036694</v>
      </c>
      <c r="G7" s="38">
        <f ca="1">SUM(G8:OFFSET(G6,MATCH("PROYECTOS",$A$8:$A$50,0),0))</f>
        <v>9.3617008230366991</v>
      </c>
      <c r="H7" s="38">
        <f ca="1">SUM(H8:OFFSET(H6,MATCH("PROYECTOS",$A$8:$A$50,0),0))</f>
        <v>9.5503726199999956</v>
      </c>
      <c r="I7" s="38">
        <f ca="1">SUM(I8:OFFSET(I6,MATCH("PROYECTOS",$A$8:$A$50,0),0))</f>
        <v>8.6764527300000012</v>
      </c>
      <c r="J7" s="39">
        <f ca="1">IFERROR(G7/E7,0)</f>
        <v>7.2999874784578977E-2</v>
      </c>
      <c r="K7" s="39">
        <f ca="1">IFERROR(SUM(G7,H7)/E7,0)</f>
        <v>0.14747095846741823</v>
      </c>
      <c r="L7" s="40">
        <f ca="1">IFERROR(SUM(G7,H7,I7)/E7,0)</f>
        <v>0.21512746392908991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1.9265539999999999</v>
      </c>
      <c r="E8" s="21">
        <v>1.8891360000000001</v>
      </c>
      <c r="F8" s="21">
        <f t="shared" ref="F8:F11" si="0">SUM(G8,H8,I8)</f>
        <v>0.34675120228038908</v>
      </c>
      <c r="G8" s="21">
        <v>0.11869937228038907</v>
      </c>
      <c r="H8" s="21">
        <v>0.11469963</v>
      </c>
      <c r="I8" s="21">
        <v>0.11335220000000001</v>
      </c>
      <c r="J8" s="22">
        <f t="shared" ref="J8:J12" si="1">IFERROR(G8/E8,0)</f>
        <v>6.2832624162786094E-2</v>
      </c>
      <c r="K8" s="22">
        <f t="shared" ref="K8:K12" si="2">IFERROR(SUM(G8,H8)/E8,0)</f>
        <v>0.12354801469051939</v>
      </c>
      <c r="L8" s="23">
        <f t="shared" ref="L8:L12" si="3">IFERROR(SUM(G8,H8,I8)/E8,0)</f>
        <v>0.18355015323427698</v>
      </c>
      <c r="M8" s="4"/>
    </row>
    <row r="9" spans="1:13" ht="51" x14ac:dyDescent="0.25">
      <c r="A9" s="17"/>
      <c r="B9" s="19">
        <v>3000573</v>
      </c>
      <c r="C9" s="19" t="s">
        <v>1646</v>
      </c>
      <c r="D9" s="20">
        <v>4.6527399999999997</v>
      </c>
      <c r="E9" s="21">
        <v>4.7853299999999992</v>
      </c>
      <c r="F9" s="21">
        <f t="shared" si="0"/>
        <v>0.72141379284357288</v>
      </c>
      <c r="G9" s="21">
        <v>0.15186141284357291</v>
      </c>
      <c r="H9" s="21">
        <v>0.27727396999999998</v>
      </c>
      <c r="I9" s="21">
        <v>0.29227841000000004</v>
      </c>
      <c r="J9" s="22">
        <f t="shared" si="1"/>
        <v>3.1734783775324363E-2</v>
      </c>
      <c r="K9" s="22">
        <f t="shared" si="2"/>
        <v>8.9677280948978019E-2</v>
      </c>
      <c r="L9" s="23">
        <f t="shared" si="3"/>
        <v>0.15075528601863883</v>
      </c>
      <c r="M9" s="4"/>
    </row>
    <row r="10" spans="1:13" ht="51" x14ac:dyDescent="0.25">
      <c r="A10" s="17"/>
      <c r="B10" s="19">
        <v>3000574</v>
      </c>
      <c r="C10" s="19" t="s">
        <v>1647</v>
      </c>
      <c r="D10" s="20">
        <v>108.21371699999996</v>
      </c>
      <c r="E10" s="21">
        <v>115.08123799999996</v>
      </c>
      <c r="F10" s="21">
        <f t="shared" si="0"/>
        <v>25.90736977852394</v>
      </c>
      <c r="G10" s="21">
        <v>8.9148572285239425</v>
      </c>
      <c r="H10" s="21">
        <v>8.9617249799999961</v>
      </c>
      <c r="I10" s="21">
        <v>8.0307875700000011</v>
      </c>
      <c r="J10" s="22">
        <f t="shared" si="1"/>
        <v>7.7465774469022877E-2</v>
      </c>
      <c r="K10" s="22">
        <f t="shared" si="2"/>
        <v>0.15533880690894153</v>
      </c>
      <c r="L10" s="23">
        <f t="shared" si="3"/>
        <v>0.22512244592401717</v>
      </c>
      <c r="M10" s="4"/>
    </row>
    <row r="11" spans="1:13" ht="51" x14ac:dyDescent="0.25">
      <c r="A11" s="17"/>
      <c r="B11" s="19">
        <v>3000575</v>
      </c>
      <c r="C11" s="19" t="s">
        <v>1648</v>
      </c>
      <c r="D11" s="20">
        <v>6.4434879999999994</v>
      </c>
      <c r="E11" s="21">
        <v>6.4869929999999991</v>
      </c>
      <c r="F11" s="21">
        <f t="shared" si="0"/>
        <v>0.61299139938879477</v>
      </c>
      <c r="G11" s="21">
        <v>0.1762828093887947</v>
      </c>
      <c r="H11" s="21">
        <v>0.19667404000000002</v>
      </c>
      <c r="I11" s="21">
        <v>0.24003455000000001</v>
      </c>
      <c r="J11" s="22">
        <f t="shared" si="1"/>
        <v>2.7174811101044E-2</v>
      </c>
      <c r="K11" s="22">
        <f t="shared" si="2"/>
        <v>5.7493024794198905E-2</v>
      </c>
      <c r="L11" s="23">
        <f t="shared" si="3"/>
        <v>9.4495461824730634E-2</v>
      </c>
      <c r="M11" s="4"/>
    </row>
    <row r="12" spans="1:13" ht="15.75" thickBot="1" x14ac:dyDescent="0.3">
      <c r="A12" s="41" t="s">
        <v>293</v>
      </c>
      <c r="B12" s="43"/>
      <c r="C12" s="43"/>
      <c r="D12" s="44">
        <f ca="1">OFFSET(D12,-MATCH("PROYECTOS",$A$8:$A$50,0)-1,0)-(OFFSET(D12,-MATCH("PROYECTOS",$A$8:$A$50,0),0))</f>
        <v>0</v>
      </c>
      <c r="E12" s="45">
        <f t="shared" ref="E12:I12" ca="1" si="4">OFFSET(E12,-MATCH("PROYECTOS",$A$8:$A$50,0)-1,0)-(OFFSET(E12,-MATCH("PROYECTOS",$A$8:$A$50,0),0))</f>
        <v>0</v>
      </c>
      <c r="F12" s="45">
        <f t="shared" ca="1" si="4"/>
        <v>0</v>
      </c>
      <c r="G12" s="45">
        <f t="shared" ca="1" si="4"/>
        <v>0</v>
      </c>
      <c r="H12" s="45">
        <f t="shared" ca="1" si="4"/>
        <v>0</v>
      </c>
      <c r="I12" s="45">
        <f t="shared" ca="1" si="4"/>
        <v>0</v>
      </c>
      <c r="J12" s="46">
        <f t="shared" ca="1" si="1"/>
        <v>0</v>
      </c>
      <c r="K12" s="46">
        <f t="shared" ca="1" si="2"/>
        <v>0</v>
      </c>
      <c r="L12" s="47">
        <f t="shared" ca="1" si="3"/>
        <v>0</v>
      </c>
      <c r="M12" s="4"/>
    </row>
    <row r="13" spans="1:13" ht="15.75" thickBot="1" x14ac:dyDescent="0.3"/>
    <row r="14" spans="1:13" ht="15.75" thickBot="1" x14ac:dyDescent="0.3">
      <c r="A14" s="87" t="s">
        <v>315</v>
      </c>
      <c r="B14" s="88"/>
      <c r="C14" s="88"/>
      <c r="D14" s="89"/>
    </row>
    <row r="15" spans="1:13" ht="15.75" thickBot="1" x14ac:dyDescent="0.3">
      <c r="A15" s="1" t="s">
        <v>1664</v>
      </c>
    </row>
    <row r="16" spans="1:13" ht="45" customHeight="1" x14ac:dyDescent="0.25">
      <c r="A16" s="80" t="s">
        <v>317</v>
      </c>
      <c r="B16" s="81"/>
      <c r="C16" s="81"/>
      <c r="D16" s="92" t="s">
        <v>318</v>
      </c>
    </row>
    <row r="17" spans="1:4" ht="15.75" thickBot="1" x14ac:dyDescent="0.3">
      <c r="A17" s="90"/>
      <c r="B17" s="91"/>
      <c r="C17" s="91"/>
      <c r="D17" s="93"/>
    </row>
    <row r="18" spans="1:4" x14ac:dyDescent="0.25">
      <c r="A18" s="17"/>
      <c r="B18" s="19">
        <v>3000001</v>
      </c>
      <c r="C18" s="19" t="s">
        <v>275</v>
      </c>
      <c r="D18" s="23">
        <v>0.18355015323427698</v>
      </c>
    </row>
    <row r="19" spans="1:4" ht="51" x14ac:dyDescent="0.25">
      <c r="A19" s="17"/>
      <c r="B19" s="19">
        <v>3000573</v>
      </c>
      <c r="C19" s="19" t="s">
        <v>1646</v>
      </c>
      <c r="D19" s="23">
        <v>0.15075528601863883</v>
      </c>
    </row>
    <row r="20" spans="1:4" ht="51.75" thickBot="1" x14ac:dyDescent="0.3">
      <c r="A20" s="24"/>
      <c r="B20" s="26">
        <v>3000575</v>
      </c>
      <c r="C20" s="26" t="s">
        <v>1648</v>
      </c>
      <c r="D20" s="30">
        <v>9.4495461824730634E-2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"/>
  <sheetViews>
    <sheetView topLeftCell="A17" workbookViewId="0">
      <selection activeCell="A3" sqref="A3:P2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106</v>
      </c>
      <c r="B1" s="49" t="s">
        <v>67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1645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121.23649899999998</v>
      </c>
      <c r="I6" s="14">
        <v>128.24269699999999</v>
      </c>
      <c r="J6" s="14">
        <v>27.588526173036698</v>
      </c>
      <c r="K6" s="14">
        <v>9.3617008230366991</v>
      </c>
      <c r="L6" s="14">
        <v>9.5503726199999992</v>
      </c>
      <c r="M6" s="14">
        <v>8.6764527300000029</v>
      </c>
      <c r="N6" s="15">
        <v>7.2999874784578964E-2</v>
      </c>
      <c r="O6" s="15">
        <v>0.1474709584674182</v>
      </c>
      <c r="P6" s="16">
        <v>0.21512746392908985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SUM(H8:OFFSET(H6,MATCH("PROYECTOS",$A$8:$A$23,0),0))</f>
        <v>121.23649899999997</v>
      </c>
      <c r="I7" s="37">
        <f ca="1">SUM(I8:OFFSET(I6,MATCH("PROYECTOS",$A$8:$A$23,0),0))</f>
        <v>128.24269700000005</v>
      </c>
      <c r="J7" s="37">
        <f ca="1">SUM(J8:OFFSET(J6,MATCH("PROYECTOS",$A$8:$A$23,0),0))</f>
        <v>27.588526173036691</v>
      </c>
      <c r="K7" s="38">
        <f>SUM(K8:K22)</f>
        <v>9.3617008230366991</v>
      </c>
      <c r="L7" s="38">
        <f>SUM(L8:L22)</f>
        <v>9.5503726199999956</v>
      </c>
      <c r="M7" s="38">
        <f>SUM(M8:M22)</f>
        <v>8.6764527299999994</v>
      </c>
      <c r="N7" s="39">
        <f ca="1">IFERROR(K7/I7,0)</f>
        <v>7.2999874784578922E-2</v>
      </c>
      <c r="O7" s="39">
        <f ca="1">IFERROR(SUM(K7,L7)/I7,0)</f>
        <v>0.14747095846741815</v>
      </c>
      <c r="P7" s="40">
        <f ca="1">IFERROR(SUM(K7,L7,M7)/I7,0)</f>
        <v>0.21512746392908977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1.9265539999999999</v>
      </c>
      <c r="I8" s="21">
        <v>1.8891360000000001</v>
      </c>
      <c r="J8" s="21">
        <f t="shared" ref="J8:J22" si="0">SUM(K8,L8,M8)</f>
        <v>0.34675120228038908</v>
      </c>
      <c r="K8" s="21">
        <v>0.11869937228038907</v>
      </c>
      <c r="L8" s="21">
        <v>0.11469963</v>
      </c>
      <c r="M8" s="21">
        <v>0.11335220000000001</v>
      </c>
      <c r="N8" s="22">
        <f t="shared" ref="N8:N23" si="1">IFERROR(K8/I8,0)</f>
        <v>6.2832624162786094E-2</v>
      </c>
      <c r="O8" s="22">
        <f t="shared" ref="O8:O23" si="2">IFERROR(SUM(K8,L8)/I8,0)</f>
        <v>0.12354801469051939</v>
      </c>
      <c r="P8" s="23">
        <f t="shared" ref="P8:P23" si="3">IFERROR(SUM(K8,L8,M8)/I8,0)</f>
        <v>0.18355015323427698</v>
      </c>
      <c r="Q8" s="70">
        <v>0</v>
      </c>
      <c r="R8" s="21">
        <v>0</v>
      </c>
      <c r="S8" s="23">
        <f>IFERROR(R8/Q8,0)</f>
        <v>0</v>
      </c>
    </row>
    <row r="9" spans="1:19" ht="51" x14ac:dyDescent="0.25">
      <c r="A9" s="17"/>
      <c r="B9" s="19">
        <v>5003164</v>
      </c>
      <c r="C9" s="19" t="s">
        <v>1649</v>
      </c>
      <c r="D9" s="68">
        <v>3000573</v>
      </c>
      <c r="E9" s="19" t="s">
        <v>1646</v>
      </c>
      <c r="F9" s="69">
        <v>77</v>
      </c>
      <c r="G9" s="19" t="s">
        <v>1162</v>
      </c>
      <c r="H9" s="20">
        <v>0.5893719999999999</v>
      </c>
      <c r="I9" s="21">
        <v>0.59436599999999995</v>
      </c>
      <c r="J9" s="21">
        <f t="shared" si="0"/>
        <v>0.16052065999999998</v>
      </c>
      <c r="K9" s="21">
        <v>0</v>
      </c>
      <c r="L9" s="21">
        <v>0.12243182</v>
      </c>
      <c r="M9" s="21">
        <v>3.8088839999999999E-2</v>
      </c>
      <c r="N9" s="22">
        <f t="shared" si="1"/>
        <v>0</v>
      </c>
      <c r="O9" s="22">
        <f t="shared" si="2"/>
        <v>0.20598725364506046</v>
      </c>
      <c r="P9" s="23">
        <f t="shared" si="3"/>
        <v>0.27007039433614977</v>
      </c>
      <c r="Q9" s="70">
        <v>3</v>
      </c>
      <c r="R9" s="21">
        <v>0</v>
      </c>
      <c r="S9" s="23">
        <f t="shared" ref="S9:S22" si="4">IFERROR(R9/Q9,0)</f>
        <v>0</v>
      </c>
    </row>
    <row r="10" spans="1:19" ht="51" x14ac:dyDescent="0.25">
      <c r="A10" s="17"/>
      <c r="B10" s="19">
        <v>5003165</v>
      </c>
      <c r="C10" s="19" t="s">
        <v>1650</v>
      </c>
      <c r="D10" s="68">
        <v>3000574</v>
      </c>
      <c r="E10" s="19" t="s">
        <v>1647</v>
      </c>
      <c r="F10" s="69">
        <v>182</v>
      </c>
      <c r="G10" s="19" t="s">
        <v>578</v>
      </c>
      <c r="H10" s="20">
        <v>3.7411489999999992</v>
      </c>
      <c r="I10" s="21">
        <v>3.2603859999999991</v>
      </c>
      <c r="J10" s="21">
        <f t="shared" si="0"/>
        <v>0.50236569011859578</v>
      </c>
      <c r="K10" s="21">
        <v>0.11986717011859582</v>
      </c>
      <c r="L10" s="21">
        <v>0.18712320999999993</v>
      </c>
      <c r="M10" s="21">
        <v>0.19537531000000002</v>
      </c>
      <c r="N10" s="22">
        <f t="shared" si="1"/>
        <v>3.6764717465538083E-2</v>
      </c>
      <c r="O10" s="22">
        <f t="shared" si="2"/>
        <v>9.4157679525858545E-2</v>
      </c>
      <c r="P10" s="23">
        <f t="shared" si="3"/>
        <v>0.1540816609194727</v>
      </c>
      <c r="Q10" s="70">
        <v>9</v>
      </c>
      <c r="R10" s="21">
        <v>0</v>
      </c>
      <c r="S10" s="23">
        <f t="shared" si="4"/>
        <v>0</v>
      </c>
    </row>
    <row r="11" spans="1:19" ht="51" x14ac:dyDescent="0.25">
      <c r="A11" s="17"/>
      <c r="B11" s="19">
        <v>5003166</v>
      </c>
      <c r="C11" s="19" t="s">
        <v>1651</v>
      </c>
      <c r="D11" s="68">
        <v>3000574</v>
      </c>
      <c r="E11" s="19" t="s">
        <v>1647</v>
      </c>
      <c r="F11" s="69">
        <v>77</v>
      </c>
      <c r="G11" s="19" t="s">
        <v>1162</v>
      </c>
      <c r="H11" s="20">
        <v>7.4703869999999997</v>
      </c>
      <c r="I11" s="21">
        <v>12.824393000000004</v>
      </c>
      <c r="J11" s="21">
        <f t="shared" si="0"/>
        <v>0.89176183999974734</v>
      </c>
      <c r="K11" s="21">
        <v>9.9999997473787516E-6</v>
      </c>
      <c r="L11" s="21">
        <v>0.89175183999999996</v>
      </c>
      <c r="M11" s="21">
        <v>0</v>
      </c>
      <c r="N11" s="22">
        <f t="shared" si="1"/>
        <v>7.7976398160745299E-7</v>
      </c>
      <c r="O11" s="22">
        <f t="shared" si="2"/>
        <v>6.9536378057015805E-2</v>
      </c>
      <c r="P11" s="23">
        <f t="shared" si="3"/>
        <v>6.9536378057015805E-2</v>
      </c>
      <c r="Q11" s="70">
        <v>127</v>
      </c>
      <c r="R11" s="21">
        <v>0</v>
      </c>
      <c r="S11" s="23">
        <f t="shared" si="4"/>
        <v>0</v>
      </c>
    </row>
    <row r="12" spans="1:19" ht="51" x14ac:dyDescent="0.25">
      <c r="A12" s="17"/>
      <c r="B12" s="19">
        <v>5003168</v>
      </c>
      <c r="C12" s="19" t="s">
        <v>1652</v>
      </c>
      <c r="D12" s="68">
        <v>3000575</v>
      </c>
      <c r="E12" s="19" t="s">
        <v>1648</v>
      </c>
      <c r="F12" s="69">
        <v>182</v>
      </c>
      <c r="G12" s="19" t="s">
        <v>578</v>
      </c>
      <c r="H12" s="20">
        <v>0.197745</v>
      </c>
      <c r="I12" s="21">
        <v>0.21274500000000002</v>
      </c>
      <c r="J12" s="21">
        <f t="shared" si="0"/>
        <v>4.9822999911787458E-3</v>
      </c>
      <c r="K12" s="21">
        <v>5.219999911787454E-4</v>
      </c>
      <c r="L12" s="21">
        <v>1.1513999999999999E-3</v>
      </c>
      <c r="M12" s="21">
        <v>3.3089E-3</v>
      </c>
      <c r="N12" s="22">
        <f t="shared" si="1"/>
        <v>2.4536416422418642E-3</v>
      </c>
      <c r="O12" s="22">
        <f t="shared" si="2"/>
        <v>7.8657547353815378E-3</v>
      </c>
      <c r="P12" s="23">
        <f t="shared" si="3"/>
        <v>2.3419116741539146E-2</v>
      </c>
      <c r="Q12" s="70">
        <v>1</v>
      </c>
      <c r="R12" s="21">
        <v>0</v>
      </c>
      <c r="S12" s="23">
        <f t="shared" si="4"/>
        <v>0</v>
      </c>
    </row>
    <row r="13" spans="1:19" ht="51" x14ac:dyDescent="0.25">
      <c r="A13" s="17"/>
      <c r="B13" s="19">
        <v>5003169</v>
      </c>
      <c r="C13" s="19" t="s">
        <v>1653</v>
      </c>
      <c r="D13" s="68">
        <v>3000575</v>
      </c>
      <c r="E13" s="19" t="s">
        <v>1648</v>
      </c>
      <c r="F13" s="69">
        <v>77</v>
      </c>
      <c r="G13" s="19" t="s">
        <v>1162</v>
      </c>
      <c r="H13" s="20">
        <v>1.2009540000000001</v>
      </c>
      <c r="I13" s="21">
        <v>1.2009539999999999</v>
      </c>
      <c r="J13" s="21">
        <f t="shared" si="0"/>
        <v>0</v>
      </c>
      <c r="K13" s="21">
        <v>0</v>
      </c>
      <c r="L13" s="21">
        <v>0</v>
      </c>
      <c r="M13" s="21">
        <v>0</v>
      </c>
      <c r="N13" s="22">
        <f t="shared" si="1"/>
        <v>0</v>
      </c>
      <c r="O13" s="22">
        <f t="shared" si="2"/>
        <v>0</v>
      </c>
      <c r="P13" s="23">
        <f t="shared" si="3"/>
        <v>0</v>
      </c>
      <c r="Q13" s="70">
        <v>0</v>
      </c>
      <c r="R13" s="21">
        <v>0</v>
      </c>
      <c r="S13" s="23">
        <f t="shared" si="4"/>
        <v>0</v>
      </c>
    </row>
    <row r="14" spans="1:19" ht="51" x14ac:dyDescent="0.25">
      <c r="A14" s="17"/>
      <c r="B14" s="19">
        <v>5003170</v>
      </c>
      <c r="C14" s="19" t="s">
        <v>1654</v>
      </c>
      <c r="D14" s="68">
        <v>3000575</v>
      </c>
      <c r="E14" s="19" t="s">
        <v>1648</v>
      </c>
      <c r="F14" s="69">
        <v>86</v>
      </c>
      <c r="G14" s="19" t="s">
        <v>500</v>
      </c>
      <c r="H14" s="20">
        <v>1.9535859999999998</v>
      </c>
      <c r="I14" s="21">
        <v>1.9535859999999998</v>
      </c>
      <c r="J14" s="21">
        <f t="shared" si="0"/>
        <v>1.2E-2</v>
      </c>
      <c r="K14" s="21">
        <v>0</v>
      </c>
      <c r="L14" s="21">
        <v>0</v>
      </c>
      <c r="M14" s="21">
        <v>1.2E-2</v>
      </c>
      <c r="N14" s="22">
        <f t="shared" si="1"/>
        <v>0</v>
      </c>
      <c r="O14" s="22">
        <f t="shared" si="2"/>
        <v>0</v>
      </c>
      <c r="P14" s="23">
        <f t="shared" si="3"/>
        <v>6.1425501616002576E-3</v>
      </c>
      <c r="Q14" s="70">
        <v>0</v>
      </c>
      <c r="R14" s="21">
        <v>0</v>
      </c>
      <c r="S14" s="23">
        <f t="shared" si="4"/>
        <v>0</v>
      </c>
    </row>
    <row r="15" spans="1:19" ht="51" x14ac:dyDescent="0.25">
      <c r="A15" s="17"/>
      <c r="B15" s="19">
        <v>5003171</v>
      </c>
      <c r="C15" s="19" t="s">
        <v>1655</v>
      </c>
      <c r="D15" s="68">
        <v>3000575</v>
      </c>
      <c r="E15" s="19" t="s">
        <v>1648</v>
      </c>
      <c r="F15" s="69">
        <v>56</v>
      </c>
      <c r="G15" s="19" t="s">
        <v>419</v>
      </c>
      <c r="H15" s="20">
        <v>0.24512200000000003</v>
      </c>
      <c r="I15" s="21">
        <v>0.24512199999999998</v>
      </c>
      <c r="J15" s="21">
        <f t="shared" si="0"/>
        <v>0</v>
      </c>
      <c r="K15" s="21">
        <v>0</v>
      </c>
      <c r="L15" s="21">
        <v>0</v>
      </c>
      <c r="M15" s="21">
        <v>0</v>
      </c>
      <c r="N15" s="22">
        <f t="shared" si="1"/>
        <v>0</v>
      </c>
      <c r="O15" s="22">
        <f t="shared" si="2"/>
        <v>0</v>
      </c>
      <c r="P15" s="23">
        <f t="shared" si="3"/>
        <v>0</v>
      </c>
      <c r="Q15" s="70">
        <v>0</v>
      </c>
      <c r="R15" s="21">
        <v>0</v>
      </c>
      <c r="S15" s="23">
        <f t="shared" si="4"/>
        <v>0</v>
      </c>
    </row>
    <row r="16" spans="1:19" ht="51" x14ac:dyDescent="0.25">
      <c r="A16" s="17"/>
      <c r="B16" s="19">
        <v>5003173</v>
      </c>
      <c r="C16" s="19" t="s">
        <v>1656</v>
      </c>
      <c r="D16" s="68">
        <v>3000574</v>
      </c>
      <c r="E16" s="19" t="s">
        <v>1647</v>
      </c>
      <c r="F16" s="69">
        <v>86</v>
      </c>
      <c r="G16" s="19" t="s">
        <v>500</v>
      </c>
      <c r="H16" s="20">
        <v>2.1509940000000003</v>
      </c>
      <c r="I16" s="21">
        <v>2.1509940000000003</v>
      </c>
      <c r="J16" s="21">
        <f t="shared" si="0"/>
        <v>3.1523700195079857E-2</v>
      </c>
      <c r="K16" s="21">
        <v>1.0507900195079856E-2</v>
      </c>
      <c r="L16" s="21">
        <v>1.0507900000000001E-2</v>
      </c>
      <c r="M16" s="21">
        <v>1.0507900000000001E-2</v>
      </c>
      <c r="N16" s="22">
        <f t="shared" si="1"/>
        <v>4.8851369158072287E-3</v>
      </c>
      <c r="O16" s="22">
        <f t="shared" si="2"/>
        <v>9.7702737409215701E-3</v>
      </c>
      <c r="P16" s="23">
        <f t="shared" si="3"/>
        <v>1.4655410566035913E-2</v>
      </c>
      <c r="Q16" s="70">
        <v>0</v>
      </c>
      <c r="R16" s="21">
        <v>0</v>
      </c>
      <c r="S16" s="23">
        <f t="shared" si="4"/>
        <v>0</v>
      </c>
    </row>
    <row r="17" spans="1:19" ht="51" x14ac:dyDescent="0.25">
      <c r="A17" s="17"/>
      <c r="B17" s="19">
        <v>5004302</v>
      </c>
      <c r="C17" s="19" t="s">
        <v>1657</v>
      </c>
      <c r="D17" s="68">
        <v>3000573</v>
      </c>
      <c r="E17" s="19" t="s">
        <v>1646</v>
      </c>
      <c r="F17" s="69">
        <v>86</v>
      </c>
      <c r="G17" s="19" t="s">
        <v>500</v>
      </c>
      <c r="H17" s="20">
        <v>1.5387090000000003</v>
      </c>
      <c r="I17" s="21">
        <v>1.6663050000000001</v>
      </c>
      <c r="J17" s="21">
        <f t="shared" si="0"/>
        <v>0.48182208284357292</v>
      </c>
      <c r="K17" s="21">
        <v>0.15186141284357291</v>
      </c>
      <c r="L17" s="21">
        <v>0.15484215000000001</v>
      </c>
      <c r="M17" s="21">
        <v>0.17511852</v>
      </c>
      <c r="N17" s="22">
        <f t="shared" si="1"/>
        <v>9.1136624353628473E-2</v>
      </c>
      <c r="O17" s="22">
        <f t="shared" si="2"/>
        <v>0.18406207917732523</v>
      </c>
      <c r="P17" s="23">
        <f t="shared" si="3"/>
        <v>0.28915599655739666</v>
      </c>
      <c r="Q17" s="70">
        <v>7</v>
      </c>
      <c r="R17" s="21">
        <v>0</v>
      </c>
      <c r="S17" s="23">
        <f t="shared" si="4"/>
        <v>0</v>
      </c>
    </row>
    <row r="18" spans="1:19" ht="51" x14ac:dyDescent="0.25">
      <c r="A18" s="17"/>
      <c r="B18" s="19">
        <v>5004303</v>
      </c>
      <c r="C18" s="19" t="s">
        <v>1658</v>
      </c>
      <c r="D18" s="68">
        <v>3000573</v>
      </c>
      <c r="E18" s="19" t="s">
        <v>1646</v>
      </c>
      <c r="F18" s="69">
        <v>182</v>
      </c>
      <c r="G18" s="19" t="s">
        <v>578</v>
      </c>
      <c r="H18" s="20">
        <v>2.2298590000000003</v>
      </c>
      <c r="I18" s="21">
        <v>2.2298590000000003</v>
      </c>
      <c r="J18" s="21">
        <f t="shared" si="0"/>
        <v>7.9071050000000004E-2</v>
      </c>
      <c r="K18" s="21">
        <v>0</v>
      </c>
      <c r="L18" s="21">
        <v>0</v>
      </c>
      <c r="M18" s="21">
        <v>7.9071050000000004E-2</v>
      </c>
      <c r="N18" s="22">
        <f t="shared" si="1"/>
        <v>0</v>
      </c>
      <c r="O18" s="22">
        <f t="shared" si="2"/>
        <v>0</v>
      </c>
      <c r="P18" s="23">
        <f t="shared" si="3"/>
        <v>3.5460112051927943E-2</v>
      </c>
      <c r="Q18" s="70">
        <v>0</v>
      </c>
      <c r="R18" s="21">
        <v>0</v>
      </c>
      <c r="S18" s="23">
        <f t="shared" si="4"/>
        <v>0</v>
      </c>
    </row>
    <row r="19" spans="1:19" ht="51" x14ac:dyDescent="0.25">
      <c r="A19" s="17"/>
      <c r="B19" s="19">
        <v>5004305</v>
      </c>
      <c r="C19" s="19" t="s">
        <v>1659</v>
      </c>
      <c r="D19" s="68">
        <v>3000573</v>
      </c>
      <c r="E19" s="19" t="s">
        <v>1646</v>
      </c>
      <c r="F19" s="69">
        <v>56</v>
      </c>
      <c r="G19" s="19" t="s">
        <v>419</v>
      </c>
      <c r="H19" s="20">
        <v>0.29480000000000006</v>
      </c>
      <c r="I19" s="21">
        <v>0.29480000000000001</v>
      </c>
      <c r="J19" s="21">
        <f t="shared" si="0"/>
        <v>0</v>
      </c>
      <c r="K19" s="21">
        <v>0</v>
      </c>
      <c r="L19" s="21">
        <v>0</v>
      </c>
      <c r="M19" s="21">
        <v>0</v>
      </c>
      <c r="N19" s="22">
        <f t="shared" si="1"/>
        <v>0</v>
      </c>
      <c r="O19" s="22">
        <f t="shared" si="2"/>
        <v>0</v>
      </c>
      <c r="P19" s="23">
        <f t="shared" si="3"/>
        <v>0</v>
      </c>
      <c r="Q19" s="70">
        <v>0</v>
      </c>
      <c r="R19" s="21">
        <v>0</v>
      </c>
      <c r="S19" s="23">
        <f t="shared" si="4"/>
        <v>0</v>
      </c>
    </row>
    <row r="20" spans="1:19" ht="51" x14ac:dyDescent="0.25">
      <c r="A20" s="17"/>
      <c r="B20" s="19">
        <v>5004306</v>
      </c>
      <c r="C20" s="19" t="s">
        <v>1660</v>
      </c>
      <c r="D20" s="68">
        <v>3000574</v>
      </c>
      <c r="E20" s="19" t="s">
        <v>1647</v>
      </c>
      <c r="F20" s="69">
        <v>86</v>
      </c>
      <c r="G20" s="19" t="s">
        <v>500</v>
      </c>
      <c r="H20" s="20">
        <v>94.053115999999974</v>
      </c>
      <c r="I20" s="21">
        <v>96.047394000000054</v>
      </c>
      <c r="J20" s="21">
        <f t="shared" si="0"/>
        <v>24.481282188210514</v>
      </c>
      <c r="K20" s="21">
        <v>8.7844721582105194</v>
      </c>
      <c r="L20" s="21">
        <v>7.8721238499999959</v>
      </c>
      <c r="M20" s="21">
        <v>7.8246861800000005</v>
      </c>
      <c r="N20" s="22">
        <f t="shared" si="1"/>
        <v>9.1459765771578508E-2</v>
      </c>
      <c r="O20" s="22">
        <f t="shared" si="2"/>
        <v>0.17342059283993175</v>
      </c>
      <c r="P20" s="23">
        <f t="shared" si="3"/>
        <v>0.25488752134399917</v>
      </c>
      <c r="Q20" s="70">
        <v>18759</v>
      </c>
      <c r="R20" s="21">
        <v>0</v>
      </c>
      <c r="S20" s="23">
        <f t="shared" si="4"/>
        <v>0</v>
      </c>
    </row>
    <row r="21" spans="1:19" ht="51" x14ac:dyDescent="0.25">
      <c r="A21" s="17"/>
      <c r="B21" s="19">
        <v>5004307</v>
      </c>
      <c r="C21" s="19" t="s">
        <v>1661</v>
      </c>
      <c r="D21" s="68">
        <v>3000574</v>
      </c>
      <c r="E21" s="19" t="s">
        <v>1647</v>
      </c>
      <c r="F21" s="69">
        <v>56</v>
      </c>
      <c r="G21" s="19" t="s">
        <v>419</v>
      </c>
      <c r="H21" s="20">
        <v>0.79807100000000009</v>
      </c>
      <c r="I21" s="21">
        <v>0.79807099999999997</v>
      </c>
      <c r="J21" s="21">
        <f t="shared" si="0"/>
        <v>4.3636E-4</v>
      </c>
      <c r="K21" s="21">
        <v>0</v>
      </c>
      <c r="L21" s="21">
        <v>2.1818E-4</v>
      </c>
      <c r="M21" s="21">
        <v>2.1818E-4</v>
      </c>
      <c r="N21" s="22">
        <f t="shared" si="1"/>
        <v>0</v>
      </c>
      <c r="O21" s="22">
        <f t="shared" si="2"/>
        <v>2.7338419764657532E-4</v>
      </c>
      <c r="P21" s="23">
        <f t="shared" si="3"/>
        <v>5.4676839529315064E-4</v>
      </c>
      <c r="Q21" s="70">
        <v>0</v>
      </c>
      <c r="R21" s="21">
        <v>0</v>
      </c>
      <c r="S21" s="23">
        <f t="shared" si="4"/>
        <v>0</v>
      </c>
    </row>
    <row r="22" spans="1:19" ht="51" x14ac:dyDescent="0.25">
      <c r="A22" s="17"/>
      <c r="B22" s="19">
        <v>5004308</v>
      </c>
      <c r="C22" s="19" t="s">
        <v>1662</v>
      </c>
      <c r="D22" s="68">
        <v>3000575</v>
      </c>
      <c r="E22" s="19" t="s">
        <v>1648</v>
      </c>
      <c r="F22" s="69">
        <v>86</v>
      </c>
      <c r="G22" s="19" t="s">
        <v>500</v>
      </c>
      <c r="H22" s="20">
        <v>2.8460809999999999</v>
      </c>
      <c r="I22" s="21">
        <v>2.8745859999999999</v>
      </c>
      <c r="J22" s="21">
        <f t="shared" si="0"/>
        <v>0.59600909939761593</v>
      </c>
      <c r="K22" s="21">
        <v>0.17576080939761596</v>
      </c>
      <c r="L22" s="21">
        <v>0.19552264000000003</v>
      </c>
      <c r="M22" s="21">
        <v>0.22472565</v>
      </c>
      <c r="N22" s="22">
        <f t="shared" si="1"/>
        <v>6.1142999164963567E-2</v>
      </c>
      <c r="O22" s="22">
        <f t="shared" si="2"/>
        <v>0.12916066849195537</v>
      </c>
      <c r="P22" s="23">
        <f t="shared" si="3"/>
        <v>0.20733736941514916</v>
      </c>
      <c r="Q22" s="70">
        <v>0</v>
      </c>
      <c r="R22" s="21">
        <v>0</v>
      </c>
      <c r="S22" s="23">
        <f t="shared" si="4"/>
        <v>0</v>
      </c>
    </row>
    <row r="23" spans="1:19" ht="15.75" thickBot="1" x14ac:dyDescent="0.3">
      <c r="A23" s="41" t="s">
        <v>293</v>
      </c>
      <c r="B23" s="43"/>
      <c r="C23" s="43"/>
      <c r="D23" s="65"/>
      <c r="E23" s="43"/>
      <c r="F23" s="66"/>
      <c r="G23" s="43"/>
      <c r="H23" s="44">
        <f ca="1">OFFSET(H23,-MATCH("PROYECTOS",$A$8:$A$23,0)-1,0)-(OFFSET(H23,-MATCH("PROYECTOS",$A$8:$A$23,0),0))</f>
        <v>0</v>
      </c>
      <c r="I23" s="44">
        <f t="shared" ref="I23:J23" ca="1" si="5">OFFSET(I23,-MATCH("PROYECTOS",$A$8:$A$23,0)-1,0)-(OFFSET(I23,-MATCH("PROYECTOS",$A$8:$A$23,0),0))</f>
        <v>0</v>
      </c>
      <c r="J23" s="44">
        <f t="shared" ca="1" si="5"/>
        <v>0</v>
      </c>
      <c r="K23" s="45">
        <f>K6-K7</f>
        <v>0</v>
      </c>
      <c r="L23" s="45">
        <f>L6-L7</f>
        <v>0</v>
      </c>
      <c r="M23" s="45">
        <f>M6-M7</f>
        <v>0</v>
      </c>
      <c r="N23" s="46">
        <f t="shared" ca="1" si="1"/>
        <v>0</v>
      </c>
      <c r="O23" s="46">
        <f t="shared" ca="1" si="2"/>
        <v>0</v>
      </c>
      <c r="P23" s="47">
        <f t="shared" ca="1" si="3"/>
        <v>0</v>
      </c>
      <c r="Q23" s="67"/>
      <c r="R23" s="45"/>
      <c r="S23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"/>
  <sheetViews>
    <sheetView topLeftCell="A13" workbookViewId="0">
      <selection activeCell="A34" sqref="A34:L34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107</v>
      </c>
      <c r="B1" s="50" t="s">
        <v>1665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1666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109.099256</v>
      </c>
      <c r="E6" s="14">
        <v>113.57637000000003</v>
      </c>
      <c r="F6" s="14">
        <v>23.712937504010561</v>
      </c>
      <c r="G6" s="14">
        <v>8.9862462640105605</v>
      </c>
      <c r="H6" s="14">
        <v>7.2504976300000008</v>
      </c>
      <c r="I6" s="14">
        <v>7.4761936100000002</v>
      </c>
      <c r="J6" s="15">
        <v>7.9120738442429159E-2</v>
      </c>
      <c r="K6" s="15">
        <v>0.14295882051883291</v>
      </c>
      <c r="L6" s="16">
        <v>0.20878407633568985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12.117322000000001</v>
      </c>
      <c r="E7" s="38">
        <f ca="1">SUM(E8:OFFSET(E6,MATCH("GOBIERNOS REGIONALES",$A$8:$A$50,0),0))</f>
        <v>12.117322000000003</v>
      </c>
      <c r="F7" s="38">
        <f ca="1">SUM(F8:OFFSET(F6,MATCH("GOBIERNOS REGIONALES",$A$8:$A$50,0),0))</f>
        <v>1.4077637782802053</v>
      </c>
      <c r="G7" s="38">
        <f ca="1">SUM(G8:OFFSET(G6,MATCH("GOBIERNOS REGIONALES",$A$8:$A$50,0),0))</f>
        <v>0.3643174682802055</v>
      </c>
      <c r="H7" s="38">
        <f ca="1">SUM(H8:OFFSET(H6,MATCH("GOBIERNOS REGIONALES",$A$8:$A$50,0),0))</f>
        <v>0.50574039999999998</v>
      </c>
      <c r="I7" s="38">
        <f ca="1">SUM(I8:OFFSET(I6,MATCH("GOBIERNOS REGIONALES",$A$8:$A$50,0),0))</f>
        <v>0.5377059099999999</v>
      </c>
      <c r="J7" s="39">
        <f ca="1">IFERROR(G7/E7,0)</f>
        <v>3.0065840313577983E-2</v>
      </c>
      <c r="K7" s="39">
        <f ca="1">IFERROR(SUM(G7,H7)/E7,0)</f>
        <v>7.180281817056651E-2</v>
      </c>
      <c r="L7" s="40">
        <f ca="1">IFERROR(SUM(G7,H7,I7)/E7,0)</f>
        <v>0.11617779722947075</v>
      </c>
      <c r="M7" s="4"/>
    </row>
    <row r="8" spans="1:13" x14ac:dyDescent="0.25">
      <c r="A8" s="17"/>
      <c r="B8" s="18">
        <v>10</v>
      </c>
      <c r="C8" s="19" t="s">
        <v>110</v>
      </c>
      <c r="D8" s="20">
        <v>12.117322000000001</v>
      </c>
      <c r="E8" s="21">
        <v>12.117322000000003</v>
      </c>
      <c r="F8" s="21">
        <f t="shared" ref="F8:F35" si="0">SUM(G8,H8,I8)</f>
        <v>1.4077637782802053</v>
      </c>
      <c r="G8" s="21">
        <v>0.3643174682802055</v>
      </c>
      <c r="H8" s="21">
        <v>0.50574039999999998</v>
      </c>
      <c r="I8" s="21">
        <v>0.5377059099999999</v>
      </c>
      <c r="J8" s="22">
        <f t="shared" ref="J8:J35" si="1">IFERROR(G8/E8,0)</f>
        <v>3.0065840313577983E-2</v>
      </c>
      <c r="K8" s="22">
        <f t="shared" ref="K8:K35" si="2">IFERROR(SUM(G8,H8)/E8,0)</f>
        <v>7.180281817056651E-2</v>
      </c>
      <c r="L8" s="23">
        <f t="shared" ref="L8:L35" si="3">IFERROR(SUM(G8,H8,I8)/E8,0)</f>
        <v>0.11617779722947075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96.98193400000001</v>
      </c>
      <c r="E9" s="38">
        <f ca="1">SUM(E10:OFFSET(E8,(MATCH("GOBIERNOS LOCALES",$A$8:$A$50,0)-MATCH("GOBIERNOS REGIONALES",$A$8:$A$50,0)),0))</f>
        <v>101.459048</v>
      </c>
      <c r="F9" s="38">
        <f ca="1">SUM(F10:OFFSET(F8,(MATCH("GOBIERNOS LOCALES",$A$8:$A$50,0)-MATCH("GOBIERNOS REGIONALES",$A$8:$A$50,0)),0))</f>
        <v>22.305173725730359</v>
      </c>
      <c r="G9" s="38">
        <f ca="1">SUM(G10:OFFSET(G8,(MATCH("GOBIERNOS LOCALES",$A$8:$A$50,0)-MATCH("GOBIERNOS REGIONALES",$A$8:$A$50,0)),0))</f>
        <v>8.621928795730355</v>
      </c>
      <c r="H9" s="38">
        <f ca="1">SUM(H10:OFFSET(H8,(MATCH("GOBIERNOS LOCALES",$A$8:$A$50,0)-MATCH("GOBIERNOS REGIONALES",$A$8:$A$50,0)),0))</f>
        <v>6.7447572299999994</v>
      </c>
      <c r="I9" s="38">
        <f ca="1">SUM(I10:OFFSET(I8,(MATCH("GOBIERNOS LOCALES",$A$8:$A$50,0)-MATCH("GOBIERNOS REGIONALES",$A$8:$A$50,0)),0))</f>
        <v>6.9384877000000005</v>
      </c>
      <c r="J9" s="39">
        <f t="shared" ca="1" si="1"/>
        <v>8.4979397753962321E-2</v>
      </c>
      <c r="K9" s="39">
        <f t="shared" ca="1" si="2"/>
        <v>0.15145702949755999</v>
      </c>
      <c r="L9" s="40">
        <f t="shared" ca="1" si="3"/>
        <v>0.21984410622234851</v>
      </c>
      <c r="M9" s="4"/>
    </row>
    <row r="10" spans="1:13" x14ac:dyDescent="0.25">
      <c r="A10" s="17"/>
      <c r="B10" s="18">
        <v>440</v>
      </c>
      <c r="C10" s="19" t="s">
        <v>206</v>
      </c>
      <c r="D10" s="20">
        <v>5.6929879999999997</v>
      </c>
      <c r="E10" s="21">
        <v>7.8015030000000003</v>
      </c>
      <c r="F10" s="21">
        <f t="shared" si="0"/>
        <v>1.4620976262185601</v>
      </c>
      <c r="G10" s="21">
        <v>0.49135300621856004</v>
      </c>
      <c r="H10" s="21">
        <v>0.31158800000000003</v>
      </c>
      <c r="I10" s="21">
        <v>0.65915661999999997</v>
      </c>
      <c r="J10" s="22">
        <f t="shared" si="1"/>
        <v>6.298183904031826E-2</v>
      </c>
      <c r="K10" s="22">
        <f t="shared" si="2"/>
        <v>0.10292132249626258</v>
      </c>
      <c r="L10" s="23">
        <f t="shared" si="3"/>
        <v>0.18741230070905054</v>
      </c>
      <c r="M10" s="4"/>
    </row>
    <row r="11" spans="1:13" x14ac:dyDescent="0.25">
      <c r="A11" s="17"/>
      <c r="B11" s="18">
        <v>441</v>
      </c>
      <c r="C11" s="19" t="s">
        <v>207</v>
      </c>
      <c r="D11" s="20">
        <v>6.6691420000000008</v>
      </c>
      <c r="E11" s="21">
        <v>6.6691420000000008</v>
      </c>
      <c r="F11" s="21">
        <f t="shared" si="0"/>
        <v>1.4073587875816844</v>
      </c>
      <c r="G11" s="21">
        <v>0.85270802758168429</v>
      </c>
      <c r="H11" s="21">
        <v>0.37847905000000004</v>
      </c>
      <c r="I11" s="21">
        <v>0.17617171000000001</v>
      </c>
      <c r="J11" s="22">
        <f t="shared" si="1"/>
        <v>0.12785873019073282</v>
      </c>
      <c r="K11" s="22">
        <f t="shared" si="2"/>
        <v>0.18460951612391582</v>
      </c>
      <c r="L11" s="23">
        <f t="shared" si="3"/>
        <v>0.21102546438232747</v>
      </c>
      <c r="M11" s="4"/>
    </row>
    <row r="12" spans="1:13" x14ac:dyDescent="0.25">
      <c r="A12" s="17"/>
      <c r="B12" s="18">
        <v>442</v>
      </c>
      <c r="C12" s="19" t="s">
        <v>208</v>
      </c>
      <c r="D12" s="20">
        <v>4.1026440000000006</v>
      </c>
      <c r="E12" s="21">
        <v>4.1026440000000006</v>
      </c>
      <c r="F12" s="21">
        <f t="shared" si="0"/>
        <v>0.84822795888570224</v>
      </c>
      <c r="G12" s="21">
        <v>0.32761244888570218</v>
      </c>
      <c r="H12" s="21">
        <v>0.29517531000000002</v>
      </c>
      <c r="I12" s="21">
        <v>0.22544020000000001</v>
      </c>
      <c r="J12" s="22">
        <f t="shared" si="1"/>
        <v>7.9853979259643812E-2</v>
      </c>
      <c r="K12" s="22">
        <f t="shared" si="2"/>
        <v>0.15180155989301097</v>
      </c>
      <c r="L12" s="23">
        <f t="shared" si="3"/>
        <v>0.20675153849217776</v>
      </c>
      <c r="M12" s="4"/>
    </row>
    <row r="13" spans="1:13" x14ac:dyDescent="0.25">
      <c r="A13" s="17"/>
      <c r="B13" s="18">
        <v>443</v>
      </c>
      <c r="C13" s="19" t="s">
        <v>209</v>
      </c>
      <c r="D13" s="20">
        <v>9.7080640000000002</v>
      </c>
      <c r="E13" s="21">
        <v>9.7080640000000002</v>
      </c>
      <c r="F13" s="21">
        <f t="shared" si="0"/>
        <v>1.8918732535057243</v>
      </c>
      <c r="G13" s="21">
        <v>0.6769165235057244</v>
      </c>
      <c r="H13" s="21">
        <v>0.66617138999999992</v>
      </c>
      <c r="I13" s="21">
        <v>0.5487853399999999</v>
      </c>
      <c r="J13" s="22">
        <f t="shared" si="1"/>
        <v>6.9727241549471075E-2</v>
      </c>
      <c r="K13" s="22">
        <f t="shared" si="2"/>
        <v>0.13834765752530312</v>
      </c>
      <c r="L13" s="23">
        <f t="shared" si="3"/>
        <v>0.19487647109719552</v>
      </c>
      <c r="M13" s="4"/>
    </row>
    <row r="14" spans="1:13" x14ac:dyDescent="0.25">
      <c r="A14" s="17"/>
      <c r="B14" s="18">
        <v>444</v>
      </c>
      <c r="C14" s="19" t="s">
        <v>210</v>
      </c>
      <c r="D14" s="20">
        <v>3.8291859999999995</v>
      </c>
      <c r="E14" s="21">
        <v>3.8291859999999995</v>
      </c>
      <c r="F14" s="21">
        <f t="shared" si="0"/>
        <v>0.9262477357376695</v>
      </c>
      <c r="G14" s="21">
        <v>0.34894793573766947</v>
      </c>
      <c r="H14" s="21">
        <v>0.30938773000000003</v>
      </c>
      <c r="I14" s="21">
        <v>0.26791207</v>
      </c>
      <c r="J14" s="22">
        <f t="shared" si="1"/>
        <v>9.1128489380685476E-2</v>
      </c>
      <c r="K14" s="22">
        <f t="shared" si="2"/>
        <v>0.17192574759692258</v>
      </c>
      <c r="L14" s="23">
        <f t="shared" si="3"/>
        <v>0.24189154972823718</v>
      </c>
      <c r="M14" s="4"/>
    </row>
    <row r="15" spans="1:13" x14ac:dyDescent="0.25">
      <c r="A15" s="17"/>
      <c r="B15" s="18">
        <v>445</v>
      </c>
      <c r="C15" s="19" t="s">
        <v>211</v>
      </c>
      <c r="D15" s="20">
        <v>11.055571</v>
      </c>
      <c r="E15" s="21">
        <v>10.834589999999999</v>
      </c>
      <c r="F15" s="21">
        <f t="shared" si="0"/>
        <v>2.4121106404243848</v>
      </c>
      <c r="G15" s="21">
        <v>0.86621125042438507</v>
      </c>
      <c r="H15" s="21">
        <v>0.86835752999999993</v>
      </c>
      <c r="I15" s="21">
        <v>0.67754186000000005</v>
      </c>
      <c r="J15" s="22">
        <f t="shared" si="1"/>
        <v>7.9948687529882087E-2</v>
      </c>
      <c r="K15" s="22">
        <f t="shared" si="2"/>
        <v>0.16009547019540057</v>
      </c>
      <c r="L15" s="23">
        <f t="shared" si="3"/>
        <v>0.22263054166557159</v>
      </c>
      <c r="M15" s="4"/>
    </row>
    <row r="16" spans="1:13" x14ac:dyDescent="0.25">
      <c r="A16" s="17"/>
      <c r="B16" s="18">
        <v>446</v>
      </c>
      <c r="C16" s="19" t="s">
        <v>212</v>
      </c>
      <c r="D16" s="20">
        <v>5.3865489999999996</v>
      </c>
      <c r="E16" s="21">
        <v>5.3865489999999996</v>
      </c>
      <c r="F16" s="21">
        <f t="shared" si="0"/>
        <v>1.1418702779395407</v>
      </c>
      <c r="G16" s="21">
        <v>0.43315879793954082</v>
      </c>
      <c r="H16" s="21">
        <v>0.43754938999999993</v>
      </c>
      <c r="I16" s="21">
        <v>0.27116209000000002</v>
      </c>
      <c r="J16" s="22">
        <f t="shared" si="1"/>
        <v>8.0414899769693141E-2</v>
      </c>
      <c r="K16" s="22">
        <f t="shared" si="2"/>
        <v>0.16164490250428257</v>
      </c>
      <c r="L16" s="23">
        <f t="shared" si="3"/>
        <v>0.21198549905320471</v>
      </c>
      <c r="M16" s="4"/>
    </row>
    <row r="17" spans="1:13" x14ac:dyDescent="0.25">
      <c r="A17" s="17"/>
      <c r="B17" s="18">
        <v>447</v>
      </c>
      <c r="C17" s="19" t="s">
        <v>213</v>
      </c>
      <c r="D17" s="20">
        <v>1.2044340000000002</v>
      </c>
      <c r="E17" s="21">
        <v>1.2050630000000002</v>
      </c>
      <c r="F17" s="21">
        <f t="shared" si="0"/>
        <v>0.30582605003309249</v>
      </c>
      <c r="G17" s="21">
        <v>0.1126740500330925</v>
      </c>
      <c r="H17" s="21">
        <v>9.6369110000000008E-2</v>
      </c>
      <c r="I17" s="21">
        <v>9.678289000000001E-2</v>
      </c>
      <c r="J17" s="22">
        <f t="shared" si="1"/>
        <v>9.3500547301753084E-2</v>
      </c>
      <c r="K17" s="22">
        <f t="shared" si="2"/>
        <v>0.17347073143320513</v>
      </c>
      <c r="L17" s="23">
        <f t="shared" si="3"/>
        <v>0.25378428350475657</v>
      </c>
      <c r="M17" s="4"/>
    </row>
    <row r="18" spans="1:13" x14ac:dyDescent="0.25">
      <c r="A18" s="17"/>
      <c r="B18" s="18">
        <v>448</v>
      </c>
      <c r="C18" s="19" t="s">
        <v>214</v>
      </c>
      <c r="D18" s="20">
        <v>2.7895700000000003</v>
      </c>
      <c r="E18" s="21">
        <v>3.1645289999999999</v>
      </c>
      <c r="F18" s="21">
        <f t="shared" si="0"/>
        <v>0.63511730225244523</v>
      </c>
      <c r="G18" s="21">
        <v>0.22786889225244522</v>
      </c>
      <c r="H18" s="21">
        <v>0.21401006000000003</v>
      </c>
      <c r="I18" s="21">
        <v>0.19323835000000003</v>
      </c>
      <c r="J18" s="22">
        <f t="shared" si="1"/>
        <v>7.2007206207446744E-2</v>
      </c>
      <c r="K18" s="22">
        <f t="shared" si="2"/>
        <v>0.13963498272648006</v>
      </c>
      <c r="L18" s="23">
        <f t="shared" si="3"/>
        <v>0.20069884088673076</v>
      </c>
      <c r="M18" s="4"/>
    </row>
    <row r="19" spans="1:13" x14ac:dyDescent="0.25">
      <c r="A19" s="17"/>
      <c r="B19" s="18">
        <v>449</v>
      </c>
      <c r="C19" s="19" t="s">
        <v>215</v>
      </c>
      <c r="D19" s="20">
        <v>4.0580430000000005</v>
      </c>
      <c r="E19" s="21">
        <v>4.0580430000000005</v>
      </c>
      <c r="F19" s="21">
        <f t="shared" si="0"/>
        <v>1.0524269875446655</v>
      </c>
      <c r="G19" s="21">
        <v>0.46524138754466549</v>
      </c>
      <c r="H19" s="21">
        <v>0.2615056</v>
      </c>
      <c r="I19" s="21">
        <v>0.32568000000000003</v>
      </c>
      <c r="J19" s="22">
        <f t="shared" si="1"/>
        <v>0.11464673675085883</v>
      </c>
      <c r="K19" s="22">
        <f t="shared" si="2"/>
        <v>0.17908804503665077</v>
      </c>
      <c r="L19" s="23">
        <f t="shared" si="3"/>
        <v>0.25934347850544348</v>
      </c>
      <c r="M19" s="4"/>
    </row>
    <row r="20" spans="1:13" x14ac:dyDescent="0.25">
      <c r="A20" s="17"/>
      <c r="B20" s="18">
        <v>450</v>
      </c>
      <c r="C20" s="19" t="s">
        <v>216</v>
      </c>
      <c r="D20" s="20">
        <v>4.2691440000000007</v>
      </c>
      <c r="E20" s="21">
        <v>4.2691440000000007</v>
      </c>
      <c r="F20" s="21">
        <f t="shared" si="0"/>
        <v>0.93232597709017406</v>
      </c>
      <c r="G20" s="21">
        <v>0.35055657709017396</v>
      </c>
      <c r="H20" s="21">
        <v>0.30989079000000003</v>
      </c>
      <c r="I20" s="21">
        <v>0.27187861000000002</v>
      </c>
      <c r="J20" s="22">
        <f t="shared" si="1"/>
        <v>8.2114020302471391E-2</v>
      </c>
      <c r="K20" s="22">
        <f t="shared" si="2"/>
        <v>0.15470252750672592</v>
      </c>
      <c r="L20" s="23">
        <f t="shared" si="3"/>
        <v>0.21838709987064711</v>
      </c>
      <c r="M20" s="4"/>
    </row>
    <row r="21" spans="1:13" x14ac:dyDescent="0.25">
      <c r="A21" s="17"/>
      <c r="B21" s="18">
        <v>451</v>
      </c>
      <c r="C21" s="19" t="s">
        <v>217</v>
      </c>
      <c r="D21" s="20">
        <v>3.2805800000000001</v>
      </c>
      <c r="E21" s="21">
        <v>3.2805800000000001</v>
      </c>
      <c r="F21" s="21">
        <f t="shared" si="0"/>
        <v>1.5045659375406504</v>
      </c>
      <c r="G21" s="21">
        <v>0.72308393754065037</v>
      </c>
      <c r="H21" s="21">
        <v>0.55168006000000003</v>
      </c>
      <c r="I21" s="21">
        <v>0.22980193999999998</v>
      </c>
      <c r="J21" s="22">
        <f t="shared" si="1"/>
        <v>0.22041344443380451</v>
      </c>
      <c r="K21" s="22">
        <f t="shared" si="2"/>
        <v>0.38857884811242233</v>
      </c>
      <c r="L21" s="23">
        <f t="shared" si="3"/>
        <v>0.45862802844029116</v>
      </c>
      <c r="M21" s="4"/>
    </row>
    <row r="22" spans="1:13" x14ac:dyDescent="0.25">
      <c r="A22" s="17"/>
      <c r="B22" s="18">
        <v>452</v>
      </c>
      <c r="C22" s="19" t="s">
        <v>218</v>
      </c>
      <c r="D22" s="20">
        <v>2.7240489999999995</v>
      </c>
      <c r="E22" s="21">
        <v>2.7253989999999995</v>
      </c>
      <c r="F22" s="21">
        <f t="shared" si="0"/>
        <v>0.49503760220378507</v>
      </c>
      <c r="G22" s="21">
        <v>0.12655446220378508</v>
      </c>
      <c r="H22" s="21">
        <v>0.18529734999999997</v>
      </c>
      <c r="I22" s="21">
        <v>0.18318579000000001</v>
      </c>
      <c r="J22" s="22">
        <f t="shared" si="1"/>
        <v>4.6435205341964644E-2</v>
      </c>
      <c r="K22" s="22">
        <f t="shared" si="2"/>
        <v>0.11442427776769021</v>
      </c>
      <c r="L22" s="23">
        <f t="shared" si="3"/>
        <v>0.18163857923327378</v>
      </c>
      <c r="M22" s="4"/>
    </row>
    <row r="23" spans="1:13" x14ac:dyDescent="0.25">
      <c r="A23" s="17"/>
      <c r="B23" s="18">
        <v>453</v>
      </c>
      <c r="C23" s="19" t="s">
        <v>219</v>
      </c>
      <c r="D23" s="20">
        <v>4.0604849999999999</v>
      </c>
      <c r="E23" s="21">
        <v>4.0604849999999999</v>
      </c>
      <c r="F23" s="21">
        <f t="shared" si="0"/>
        <v>0.98045767392007122</v>
      </c>
      <c r="G23" s="21">
        <v>0.42419082392007113</v>
      </c>
      <c r="H23" s="21">
        <v>0.28843577000000004</v>
      </c>
      <c r="I23" s="21">
        <v>0.26783108000000005</v>
      </c>
      <c r="J23" s="22">
        <f t="shared" si="1"/>
        <v>0.10446801894849289</v>
      </c>
      <c r="K23" s="22">
        <f t="shared" si="2"/>
        <v>0.17550282636681852</v>
      </c>
      <c r="L23" s="23">
        <f t="shared" si="3"/>
        <v>0.24146319317029155</v>
      </c>
      <c r="M23" s="4"/>
    </row>
    <row r="24" spans="1:13" x14ac:dyDescent="0.25">
      <c r="A24" s="17"/>
      <c r="B24" s="18">
        <v>454</v>
      </c>
      <c r="C24" s="19" t="s">
        <v>220</v>
      </c>
      <c r="D24" s="20">
        <v>4.2571060000000003</v>
      </c>
      <c r="E24" s="21">
        <v>4.4792860000000001</v>
      </c>
      <c r="F24" s="21">
        <f t="shared" si="0"/>
        <v>0.48445256740489784</v>
      </c>
      <c r="G24" s="21">
        <v>0.13035573740489781</v>
      </c>
      <c r="H24" s="21">
        <v>0.17185516000000001</v>
      </c>
      <c r="I24" s="21">
        <v>0.18224167000000002</v>
      </c>
      <c r="J24" s="22">
        <f t="shared" si="1"/>
        <v>2.9101900929053827E-2</v>
      </c>
      <c r="K24" s="22">
        <f t="shared" si="2"/>
        <v>6.7468542398252271E-2</v>
      </c>
      <c r="L24" s="23">
        <f t="shared" si="3"/>
        <v>0.10815397083483792</v>
      </c>
      <c r="M24" s="4"/>
    </row>
    <row r="25" spans="1:13" x14ac:dyDescent="0.25">
      <c r="A25" s="17"/>
      <c r="B25" s="18">
        <v>455</v>
      </c>
      <c r="C25" s="19" t="s">
        <v>221</v>
      </c>
      <c r="D25" s="20">
        <v>1.7112699999999998</v>
      </c>
      <c r="E25" s="21">
        <v>1.7137159999999998</v>
      </c>
      <c r="F25" s="21">
        <f t="shared" si="0"/>
        <v>0.4226089893469745</v>
      </c>
      <c r="G25" s="21">
        <v>0.11782794934697449</v>
      </c>
      <c r="H25" s="21">
        <v>0.19105347</v>
      </c>
      <c r="I25" s="21">
        <v>0.11372756999999999</v>
      </c>
      <c r="J25" s="22">
        <f t="shared" si="1"/>
        <v>6.8755820303349272E-2</v>
      </c>
      <c r="K25" s="22">
        <f t="shared" si="2"/>
        <v>0.1802407279543253</v>
      </c>
      <c r="L25" s="23">
        <f t="shared" si="3"/>
        <v>0.24660386513691565</v>
      </c>
      <c r="M25" s="4"/>
    </row>
    <row r="26" spans="1:13" x14ac:dyDescent="0.25">
      <c r="A26" s="17"/>
      <c r="B26" s="18">
        <v>456</v>
      </c>
      <c r="C26" s="19" t="s">
        <v>222</v>
      </c>
      <c r="D26" s="20">
        <v>1.342492</v>
      </c>
      <c r="E26" s="21">
        <v>1.342492</v>
      </c>
      <c r="F26" s="21">
        <f t="shared" si="0"/>
        <v>0.35292429906751516</v>
      </c>
      <c r="G26" s="21">
        <v>0.12802699906751513</v>
      </c>
      <c r="H26" s="21">
        <v>0.13039400000000001</v>
      </c>
      <c r="I26" s="21">
        <v>9.4503299999999998E-2</v>
      </c>
      <c r="J26" s="22">
        <f t="shared" si="1"/>
        <v>9.5365185839107525E-2</v>
      </c>
      <c r="K26" s="22">
        <f t="shared" si="2"/>
        <v>0.19249351137102877</v>
      </c>
      <c r="L26" s="23">
        <f t="shared" si="3"/>
        <v>0.26288745040381256</v>
      </c>
      <c r="M26" s="4"/>
    </row>
    <row r="27" spans="1:13" x14ac:dyDescent="0.25">
      <c r="A27" s="17"/>
      <c r="B27" s="18">
        <v>457</v>
      </c>
      <c r="C27" s="19" t="s">
        <v>223</v>
      </c>
      <c r="D27" s="20">
        <v>2.6676820000000001</v>
      </c>
      <c r="E27" s="21">
        <v>2.6676820000000001</v>
      </c>
      <c r="F27" s="21">
        <f t="shared" si="0"/>
        <v>0.64079507089303989</v>
      </c>
      <c r="G27" s="21">
        <v>0.25639805089303991</v>
      </c>
      <c r="H27" s="21">
        <v>0.19261332</v>
      </c>
      <c r="I27" s="21">
        <v>0.1917837</v>
      </c>
      <c r="J27" s="22">
        <f t="shared" si="1"/>
        <v>9.6112674184194336E-2</v>
      </c>
      <c r="K27" s="22">
        <f t="shared" si="2"/>
        <v>0.16831517808083568</v>
      </c>
      <c r="L27" s="23">
        <f t="shared" si="3"/>
        <v>0.2402066928865734</v>
      </c>
      <c r="M27" s="4"/>
    </row>
    <row r="28" spans="1:13" x14ac:dyDescent="0.25">
      <c r="A28" s="17"/>
      <c r="B28" s="18">
        <v>458</v>
      </c>
      <c r="C28" s="19" t="s">
        <v>224</v>
      </c>
      <c r="D28" s="20">
        <v>5.5131280000000009</v>
      </c>
      <c r="E28" s="21">
        <v>5.536264000000001</v>
      </c>
      <c r="F28" s="21">
        <f t="shared" si="0"/>
        <v>1.3034729148692583</v>
      </c>
      <c r="G28" s="21">
        <v>0.4541314048692584</v>
      </c>
      <c r="H28" s="21">
        <v>0.44519409999999993</v>
      </c>
      <c r="I28" s="21">
        <v>0.40414740999999993</v>
      </c>
      <c r="J28" s="22">
        <f t="shared" si="1"/>
        <v>8.2028495185427999E-2</v>
      </c>
      <c r="K28" s="22">
        <f t="shared" si="2"/>
        <v>0.16244266979848832</v>
      </c>
      <c r="L28" s="23">
        <f t="shared" si="3"/>
        <v>0.23544269472504528</v>
      </c>
      <c r="M28" s="4"/>
    </row>
    <row r="29" spans="1:13" x14ac:dyDescent="0.25">
      <c r="A29" s="17"/>
      <c r="B29" s="18">
        <v>459</v>
      </c>
      <c r="C29" s="19" t="s">
        <v>225</v>
      </c>
      <c r="D29" s="20">
        <v>3.5085920000000002</v>
      </c>
      <c r="E29" s="21">
        <v>4.4546729999999997</v>
      </c>
      <c r="F29" s="21">
        <f t="shared" si="0"/>
        <v>1.4082011116445732</v>
      </c>
      <c r="G29" s="21">
        <v>0.34264504164457321</v>
      </c>
      <c r="H29" s="21">
        <v>7.7648520000000013E-2</v>
      </c>
      <c r="I29" s="21">
        <v>0.98790754999999997</v>
      </c>
      <c r="J29" s="22">
        <f t="shared" si="1"/>
        <v>7.6918113101584168E-2</v>
      </c>
      <c r="K29" s="22">
        <f t="shared" si="2"/>
        <v>9.4348914419660715E-2</v>
      </c>
      <c r="L29" s="23">
        <f t="shared" si="3"/>
        <v>0.31611772887585088</v>
      </c>
      <c r="M29" s="4"/>
    </row>
    <row r="30" spans="1:13" x14ac:dyDescent="0.25">
      <c r="A30" s="17"/>
      <c r="B30" s="18">
        <v>460</v>
      </c>
      <c r="C30" s="19" t="s">
        <v>226</v>
      </c>
      <c r="D30" s="20">
        <v>1.0307980000000001</v>
      </c>
      <c r="E30" s="21">
        <v>1.0307980000000001</v>
      </c>
      <c r="F30" s="21">
        <f t="shared" si="0"/>
        <v>0.20376029800956547</v>
      </c>
      <c r="G30" s="21">
        <v>9.3083448009565473E-2</v>
      </c>
      <c r="H30" s="21">
        <v>4.0035149999999999E-2</v>
      </c>
      <c r="I30" s="21">
        <v>7.0641700000000002E-2</v>
      </c>
      <c r="J30" s="22">
        <f t="shared" si="1"/>
        <v>9.0302317243112093E-2</v>
      </c>
      <c r="K30" s="22">
        <f t="shared" si="2"/>
        <v>0.12914130412512001</v>
      </c>
      <c r="L30" s="23">
        <f t="shared" si="3"/>
        <v>0.19767238392931055</v>
      </c>
      <c r="M30" s="4"/>
    </row>
    <row r="31" spans="1:13" x14ac:dyDescent="0.25">
      <c r="A31" s="17"/>
      <c r="B31" s="18">
        <v>461</v>
      </c>
      <c r="C31" s="19" t="s">
        <v>227</v>
      </c>
      <c r="D31" s="20">
        <v>5.2508859999999995</v>
      </c>
      <c r="E31" s="21">
        <v>5.2508859999999995</v>
      </c>
      <c r="F31" s="21">
        <f t="shared" si="0"/>
        <v>0.85697848559624668</v>
      </c>
      <c r="G31" s="21">
        <v>0.49306616559624672</v>
      </c>
      <c r="H31" s="21">
        <v>4.3761710000000002E-2</v>
      </c>
      <c r="I31" s="21">
        <v>0.32015061</v>
      </c>
      <c r="J31" s="22">
        <f t="shared" si="1"/>
        <v>9.3901517876458715E-2</v>
      </c>
      <c r="K31" s="22">
        <f t="shared" si="2"/>
        <v>0.1022356751977184</v>
      </c>
      <c r="L31" s="23">
        <f t="shared" si="3"/>
        <v>0.16320645422434363</v>
      </c>
      <c r="M31" s="4"/>
    </row>
    <row r="32" spans="1:13" x14ac:dyDescent="0.25">
      <c r="A32" s="17"/>
      <c r="B32" s="18">
        <v>462</v>
      </c>
      <c r="C32" s="19" t="s">
        <v>228</v>
      </c>
      <c r="D32" s="20">
        <v>1.2083639999999998</v>
      </c>
      <c r="E32" s="21">
        <v>2.227163</v>
      </c>
      <c r="F32" s="21">
        <f t="shared" si="0"/>
        <v>0.18445899890893322</v>
      </c>
      <c r="G32" s="21">
        <v>0.10998849890893325</v>
      </c>
      <c r="H32" s="21">
        <v>6.8139999999999992E-2</v>
      </c>
      <c r="I32" s="21">
        <v>6.3305000000000002E-3</v>
      </c>
      <c r="J32" s="22">
        <f t="shared" si="1"/>
        <v>4.9385024315208741E-2</v>
      </c>
      <c r="K32" s="22">
        <f t="shared" si="2"/>
        <v>7.9980000973854729E-2</v>
      </c>
      <c r="L32" s="23">
        <f t="shared" si="3"/>
        <v>8.2822406311946289E-2</v>
      </c>
      <c r="M32" s="4"/>
    </row>
    <row r="33" spans="1:13" x14ac:dyDescent="0.25">
      <c r="A33" s="17"/>
      <c r="B33" s="18">
        <v>463</v>
      </c>
      <c r="C33" s="19" t="s">
        <v>229</v>
      </c>
      <c r="D33" s="20">
        <v>0.7244529999999999</v>
      </c>
      <c r="E33" s="21">
        <v>0.7244529999999999</v>
      </c>
      <c r="F33" s="21">
        <f t="shared" si="0"/>
        <v>0.31478571002009154</v>
      </c>
      <c r="G33" s="21">
        <v>2.6617120020091534E-2</v>
      </c>
      <c r="H33" s="21">
        <v>0.16798822999999999</v>
      </c>
      <c r="I33" s="21">
        <v>0.12018036</v>
      </c>
      <c r="J33" s="22">
        <f t="shared" si="1"/>
        <v>3.6740989436294058E-2</v>
      </c>
      <c r="K33" s="22">
        <f t="shared" si="2"/>
        <v>0.26862384450073579</v>
      </c>
      <c r="L33" s="23">
        <f t="shared" si="3"/>
        <v>0.43451502032580663</v>
      </c>
      <c r="M33" s="4"/>
    </row>
    <row r="34" spans="1:13" ht="15.75" thickBot="1" x14ac:dyDescent="0.3">
      <c r="A34" s="24"/>
      <c r="B34" s="25">
        <v>464</v>
      </c>
      <c r="C34" s="26" t="s">
        <v>230</v>
      </c>
      <c r="D34" s="27">
        <v>0.93671400000000005</v>
      </c>
      <c r="E34" s="28">
        <v>0.93671400000000005</v>
      </c>
      <c r="F34" s="28">
        <f t="shared" si="0"/>
        <v>0.13719146909110902</v>
      </c>
      <c r="G34" s="28">
        <v>4.2710259091109037E-2</v>
      </c>
      <c r="H34" s="28">
        <v>4.2176429999999994E-2</v>
      </c>
      <c r="I34" s="28">
        <v>5.2304779999999995E-2</v>
      </c>
      <c r="J34" s="29">
        <f t="shared" si="1"/>
        <v>4.5595837247130969E-2</v>
      </c>
      <c r="K34" s="29">
        <f t="shared" si="2"/>
        <v>9.0621778996693783E-2</v>
      </c>
      <c r="L34" s="30">
        <f t="shared" si="3"/>
        <v>0.14646035939583374</v>
      </c>
      <c r="M34" s="4"/>
    </row>
    <row r="35" spans="1:13" x14ac:dyDescent="0.25">
      <c r="A35" t="s">
        <v>232</v>
      </c>
      <c r="D35" s="5"/>
      <c r="E35" s="5"/>
      <c r="F35" s="5">
        <f t="shared" si="0"/>
        <v>0</v>
      </c>
      <c r="G35" s="5"/>
      <c r="H35" s="5"/>
      <c r="I35" s="5"/>
      <c r="J35" s="4">
        <f t="shared" si="1"/>
        <v>0</v>
      </c>
      <c r="K35" s="4">
        <f t="shared" si="2"/>
        <v>0</v>
      </c>
      <c r="L35" s="4">
        <f t="shared" si="3"/>
        <v>0</v>
      </c>
      <c r="M35" s="4"/>
    </row>
    <row r="36" spans="1:13" x14ac:dyDescent="0.25">
      <c r="D36" s="5"/>
      <c r="E36" s="5"/>
      <c r="F36" s="5"/>
      <c r="G36" s="5"/>
      <c r="H36" s="5"/>
      <c r="I36" s="5"/>
      <c r="J36" s="4"/>
      <c r="K36" s="4"/>
      <c r="L36" s="4"/>
      <c r="M36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107</v>
      </c>
      <c r="B1" s="51" t="s">
        <v>1665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1667</v>
      </c>
      <c r="N2" s="72" t="s">
        <v>1687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109.099256</v>
      </c>
      <c r="E6" s="14">
        <f ca="1">SUM(E7:OFFSET(E7,50,0))</f>
        <v>113.57637000000003</v>
      </c>
      <c r="F6" s="14">
        <f ca="1">SUM(F7:OFFSET(F7,50,0))</f>
        <v>23.712937504010561</v>
      </c>
      <c r="G6" s="14">
        <f ca="1">SUM(G7:OFFSET(G7,50,0))</f>
        <v>8.9862462640105605</v>
      </c>
      <c r="H6" s="14">
        <f ca="1">SUM(H7:OFFSET(H7,50,0))</f>
        <v>7.2504976300000008</v>
      </c>
      <c r="I6" s="14">
        <f ca="1">SUM(I7:OFFSET(I7,50,0))</f>
        <v>7.4761936100000002</v>
      </c>
      <c r="J6" s="15">
        <f ca="1">IFERROR(G6/E6,0)</f>
        <v>7.9120738442429159E-2</v>
      </c>
      <c r="K6" s="15">
        <f ca="1">IFERROR(SUM(G6,H6)/E6,0)</f>
        <v>0.14295882051883291</v>
      </c>
      <c r="L6" s="16">
        <f ca="1">IFERROR(SUM(G6,H6,I6)/E6,0)</f>
        <v>0.20878407633568985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5.6929880000000006</v>
      </c>
      <c r="E7" s="21">
        <v>7.8015030000000003</v>
      </c>
      <c r="F7" s="21">
        <f t="shared" ref="F7:F31" si="0">SUM(G7,H7,I7)</f>
        <v>1.4620976262185601</v>
      </c>
      <c r="G7" s="21">
        <v>0.49135300621856004</v>
      </c>
      <c r="H7" s="21">
        <v>0.31158800000000003</v>
      </c>
      <c r="I7" s="21">
        <v>0.65915662000000008</v>
      </c>
      <c r="J7" s="22">
        <f t="shared" ref="J7:J31" si="1">IFERROR(G7/E7,0)</f>
        <v>6.298183904031826E-2</v>
      </c>
      <c r="K7" s="22">
        <f t="shared" ref="K7:K31" si="2">IFERROR(SUM(G7,H7)/E7,0)</f>
        <v>0.10292132249626258</v>
      </c>
      <c r="L7" s="23">
        <f t="shared" ref="L7:L31" si="3">IFERROR(SUM(G7,H7,I7)/E7,0)</f>
        <v>0.18741230070905054</v>
      </c>
      <c r="M7" s="4"/>
      <c r="N7" t="s">
        <v>261</v>
      </c>
      <c r="O7" s="5">
        <v>1.5045659375406504</v>
      </c>
      <c r="P7" s="71">
        <v>0.45862802844029116</v>
      </c>
    </row>
    <row r="8" spans="1:16" x14ac:dyDescent="0.25">
      <c r="A8" s="17"/>
      <c r="B8" s="55">
        <v>2</v>
      </c>
      <c r="C8" s="19" t="s">
        <v>250</v>
      </c>
      <c r="D8" s="20">
        <v>6.6691420000000008</v>
      </c>
      <c r="E8" s="21">
        <v>6.6691420000000008</v>
      </c>
      <c r="F8" s="21">
        <f t="shared" si="0"/>
        <v>1.4073587875816844</v>
      </c>
      <c r="G8" s="21">
        <v>0.85270802758168429</v>
      </c>
      <c r="H8" s="21">
        <v>0.37847905000000004</v>
      </c>
      <c r="I8" s="21">
        <v>0.17617171000000001</v>
      </c>
      <c r="J8" s="22">
        <f t="shared" si="1"/>
        <v>0.12785873019073282</v>
      </c>
      <c r="K8" s="22">
        <f t="shared" si="2"/>
        <v>0.18460951612391582</v>
      </c>
      <c r="L8" s="23">
        <f t="shared" si="3"/>
        <v>0.21102546438232747</v>
      </c>
      <c r="M8" s="4"/>
      <c r="N8" t="s">
        <v>270</v>
      </c>
      <c r="O8" s="5">
        <v>1.4082011116445732</v>
      </c>
      <c r="P8" s="71">
        <v>0.31611772887585088</v>
      </c>
    </row>
    <row r="9" spans="1:16" x14ac:dyDescent="0.25">
      <c r="A9" s="17"/>
      <c r="B9" s="55">
        <v>3</v>
      </c>
      <c r="C9" s="19" t="s">
        <v>251</v>
      </c>
      <c r="D9" s="20">
        <v>4.1026440000000006</v>
      </c>
      <c r="E9" s="21">
        <v>4.1026440000000006</v>
      </c>
      <c r="F9" s="21">
        <f t="shared" si="0"/>
        <v>0.84822795888570213</v>
      </c>
      <c r="G9" s="21">
        <v>0.32761244888570218</v>
      </c>
      <c r="H9" s="21">
        <v>0.29517530999999997</v>
      </c>
      <c r="I9" s="21">
        <v>0.22544019999999998</v>
      </c>
      <c r="J9" s="22">
        <f t="shared" si="1"/>
        <v>7.9853979259643812E-2</v>
      </c>
      <c r="K9" s="22">
        <f t="shared" si="2"/>
        <v>0.15180155989301095</v>
      </c>
      <c r="L9" s="23">
        <f t="shared" si="3"/>
        <v>0.20675153849217773</v>
      </c>
      <c r="M9" s="4"/>
      <c r="N9" t="s">
        <v>267</v>
      </c>
      <c r="O9" s="5">
        <v>0.35292429906751516</v>
      </c>
      <c r="P9" s="71">
        <v>0.26288745040381251</v>
      </c>
    </row>
    <row r="10" spans="1:16" x14ac:dyDescent="0.25">
      <c r="A10" s="17"/>
      <c r="B10" s="55">
        <v>4</v>
      </c>
      <c r="C10" s="19" t="s">
        <v>252</v>
      </c>
      <c r="D10" s="20">
        <v>9.7080640000000002</v>
      </c>
      <c r="E10" s="21">
        <v>9.7080640000000002</v>
      </c>
      <c r="F10" s="21">
        <f t="shared" si="0"/>
        <v>1.8918732535057243</v>
      </c>
      <c r="G10" s="21">
        <v>0.6769165235057244</v>
      </c>
      <c r="H10" s="21">
        <v>0.66617138999999992</v>
      </c>
      <c r="I10" s="21">
        <v>0.5487853399999999</v>
      </c>
      <c r="J10" s="22">
        <f t="shared" si="1"/>
        <v>6.9727241549471075E-2</v>
      </c>
      <c r="K10" s="22">
        <f t="shared" si="2"/>
        <v>0.13834765752530312</v>
      </c>
      <c r="L10" s="23">
        <f t="shared" si="3"/>
        <v>0.19487647109719552</v>
      </c>
      <c r="M10" s="4"/>
      <c r="N10" t="s">
        <v>259</v>
      </c>
      <c r="O10" s="5">
        <v>1.0524269875446655</v>
      </c>
      <c r="P10" s="71">
        <v>0.25934347850544348</v>
      </c>
    </row>
    <row r="11" spans="1:16" x14ac:dyDescent="0.25">
      <c r="A11" s="17"/>
      <c r="B11" s="55">
        <v>5</v>
      </c>
      <c r="C11" s="19" t="s">
        <v>253</v>
      </c>
      <c r="D11" s="20">
        <v>3.8291859999999995</v>
      </c>
      <c r="E11" s="21">
        <v>3.8291859999999995</v>
      </c>
      <c r="F11" s="21">
        <f t="shared" si="0"/>
        <v>0.9262477357376695</v>
      </c>
      <c r="G11" s="21">
        <v>0.34894793573766947</v>
      </c>
      <c r="H11" s="21">
        <v>0.30938773000000003</v>
      </c>
      <c r="I11" s="21">
        <v>0.26791207</v>
      </c>
      <c r="J11" s="22">
        <f t="shared" si="1"/>
        <v>9.1128489380685476E-2</v>
      </c>
      <c r="K11" s="22">
        <f t="shared" si="2"/>
        <v>0.17192574759692258</v>
      </c>
      <c r="L11" s="23">
        <f t="shared" si="3"/>
        <v>0.24189154972823718</v>
      </c>
      <c r="M11" s="4"/>
      <c r="N11" t="s">
        <v>257</v>
      </c>
      <c r="O11" s="5">
        <v>0.30582605003309249</v>
      </c>
      <c r="P11" s="71">
        <v>0.25378428350475657</v>
      </c>
    </row>
    <row r="12" spans="1:16" x14ac:dyDescent="0.25">
      <c r="A12" s="17"/>
      <c r="B12" s="55">
        <v>6</v>
      </c>
      <c r="C12" s="19" t="s">
        <v>254</v>
      </c>
      <c r="D12" s="20">
        <v>11.055571</v>
      </c>
      <c r="E12" s="21">
        <v>10.834589999999999</v>
      </c>
      <c r="F12" s="21">
        <f t="shared" si="0"/>
        <v>2.4121106404243848</v>
      </c>
      <c r="G12" s="21">
        <v>0.86621125042438507</v>
      </c>
      <c r="H12" s="21">
        <v>0.86835752999999993</v>
      </c>
      <c r="I12" s="21">
        <v>0.67754186000000005</v>
      </c>
      <c r="J12" s="22">
        <f t="shared" si="1"/>
        <v>7.9948687529882087E-2</v>
      </c>
      <c r="K12" s="22">
        <f t="shared" si="2"/>
        <v>0.16009547019540057</v>
      </c>
      <c r="L12" s="23">
        <f t="shared" si="3"/>
        <v>0.22263054166557159</v>
      </c>
      <c r="M12" s="4"/>
      <c r="N12" t="s">
        <v>266</v>
      </c>
      <c r="O12" s="5">
        <v>0.4226089893469745</v>
      </c>
      <c r="P12" s="71">
        <v>0.24660386513691565</v>
      </c>
    </row>
    <row r="13" spans="1:16" x14ac:dyDescent="0.25">
      <c r="A13" s="17"/>
      <c r="B13" s="55">
        <v>7</v>
      </c>
      <c r="C13" s="19" t="s">
        <v>255</v>
      </c>
      <c r="D13" s="20">
        <v>0.93671400000000005</v>
      </c>
      <c r="E13" s="21">
        <v>0.93671400000000005</v>
      </c>
      <c r="F13" s="21">
        <f t="shared" si="0"/>
        <v>0.13719146909110902</v>
      </c>
      <c r="G13" s="21">
        <v>4.2710259091109037E-2</v>
      </c>
      <c r="H13" s="21">
        <v>4.2176429999999994E-2</v>
      </c>
      <c r="I13" s="21">
        <v>5.2304779999999995E-2</v>
      </c>
      <c r="J13" s="22">
        <f t="shared" si="1"/>
        <v>4.5595837247130969E-2</v>
      </c>
      <c r="K13" s="22">
        <f t="shared" si="2"/>
        <v>9.0621778996693783E-2</v>
      </c>
      <c r="L13" s="23">
        <f t="shared" si="3"/>
        <v>0.14646035939583374</v>
      </c>
      <c r="M13" s="4"/>
      <c r="N13" t="s">
        <v>253</v>
      </c>
      <c r="O13" s="5">
        <v>0.9262477357376695</v>
      </c>
      <c r="P13" s="71">
        <v>0.24189154972823718</v>
      </c>
    </row>
    <row r="14" spans="1:16" x14ac:dyDescent="0.25">
      <c r="A14" s="17"/>
      <c r="B14" s="55">
        <v>8</v>
      </c>
      <c r="C14" s="19" t="s">
        <v>256</v>
      </c>
      <c r="D14" s="20">
        <v>5.3865489999999987</v>
      </c>
      <c r="E14" s="21">
        <v>5.3865489999999987</v>
      </c>
      <c r="F14" s="21">
        <f t="shared" si="0"/>
        <v>1.1418702779395409</v>
      </c>
      <c r="G14" s="21">
        <v>0.43315879793954082</v>
      </c>
      <c r="H14" s="21">
        <v>0.43754938999999998</v>
      </c>
      <c r="I14" s="21">
        <v>0.27116209000000002</v>
      </c>
      <c r="J14" s="22">
        <f t="shared" si="1"/>
        <v>8.0414899769693154E-2</v>
      </c>
      <c r="K14" s="22">
        <f t="shared" si="2"/>
        <v>0.16164490250428262</v>
      </c>
      <c r="L14" s="23">
        <f t="shared" si="3"/>
        <v>0.21198549905320477</v>
      </c>
      <c r="M14" s="4"/>
      <c r="N14" t="s">
        <v>264</v>
      </c>
      <c r="O14" s="5">
        <v>0.98045767392007122</v>
      </c>
      <c r="P14" s="71">
        <v>0.24146319317029155</v>
      </c>
    </row>
    <row r="15" spans="1:16" x14ac:dyDescent="0.25">
      <c r="A15" s="17"/>
      <c r="B15" s="55">
        <v>9</v>
      </c>
      <c r="C15" s="19" t="s">
        <v>257</v>
      </c>
      <c r="D15" s="20">
        <v>1.2044340000000002</v>
      </c>
      <c r="E15" s="21">
        <v>1.2050630000000002</v>
      </c>
      <c r="F15" s="21">
        <f t="shared" si="0"/>
        <v>0.30582605003309249</v>
      </c>
      <c r="G15" s="21">
        <v>0.1126740500330925</v>
      </c>
      <c r="H15" s="21">
        <v>9.6369110000000008E-2</v>
      </c>
      <c r="I15" s="21">
        <v>9.678289000000001E-2</v>
      </c>
      <c r="J15" s="22">
        <f t="shared" si="1"/>
        <v>9.3500547301753084E-2</v>
      </c>
      <c r="K15" s="22">
        <f t="shared" si="2"/>
        <v>0.17347073143320513</v>
      </c>
      <c r="L15" s="23">
        <f t="shared" si="3"/>
        <v>0.25378428350475657</v>
      </c>
      <c r="M15" s="4"/>
      <c r="N15" t="s">
        <v>268</v>
      </c>
      <c r="O15" s="5">
        <v>0.64079507089303989</v>
      </c>
      <c r="P15" s="71">
        <v>0.2402066928865734</v>
      </c>
    </row>
    <row r="16" spans="1:16" x14ac:dyDescent="0.25">
      <c r="A16" s="17"/>
      <c r="B16" s="55">
        <v>10</v>
      </c>
      <c r="C16" s="19" t="s">
        <v>258</v>
      </c>
      <c r="D16" s="20">
        <v>2.7895700000000003</v>
      </c>
      <c r="E16" s="21">
        <v>3.1645290000000004</v>
      </c>
      <c r="F16" s="21">
        <f t="shared" si="0"/>
        <v>0.63511730225244523</v>
      </c>
      <c r="G16" s="21">
        <v>0.22786889225244522</v>
      </c>
      <c r="H16" s="21">
        <v>0.21401006000000003</v>
      </c>
      <c r="I16" s="21">
        <v>0.19323835000000003</v>
      </c>
      <c r="J16" s="22">
        <f t="shared" si="1"/>
        <v>7.2007206207446731E-2</v>
      </c>
      <c r="K16" s="22">
        <f t="shared" si="2"/>
        <v>0.13963498272648003</v>
      </c>
      <c r="L16" s="23">
        <f t="shared" si="3"/>
        <v>0.20069884088673073</v>
      </c>
      <c r="M16" s="4"/>
      <c r="N16" t="s">
        <v>269</v>
      </c>
      <c r="O16" s="5">
        <v>1.3034729148692583</v>
      </c>
      <c r="P16" s="71">
        <v>0.23544269472504528</v>
      </c>
    </row>
    <row r="17" spans="1:16" x14ac:dyDescent="0.25">
      <c r="A17" s="17"/>
      <c r="B17" s="55">
        <v>11</v>
      </c>
      <c r="C17" s="19" t="s">
        <v>259</v>
      </c>
      <c r="D17" s="20">
        <v>4.0580430000000005</v>
      </c>
      <c r="E17" s="21">
        <v>4.0580430000000005</v>
      </c>
      <c r="F17" s="21">
        <f t="shared" si="0"/>
        <v>1.0524269875446655</v>
      </c>
      <c r="G17" s="21">
        <v>0.46524138754466549</v>
      </c>
      <c r="H17" s="21">
        <v>0.2615056</v>
      </c>
      <c r="I17" s="21">
        <v>0.32568000000000003</v>
      </c>
      <c r="J17" s="22">
        <f t="shared" si="1"/>
        <v>0.11464673675085883</v>
      </c>
      <c r="K17" s="22">
        <f t="shared" si="2"/>
        <v>0.17908804503665077</v>
      </c>
      <c r="L17" s="23">
        <f t="shared" si="3"/>
        <v>0.25934347850544348</v>
      </c>
      <c r="M17" s="4"/>
      <c r="N17" t="s">
        <v>254</v>
      </c>
      <c r="O17" s="5">
        <v>2.4121106404243848</v>
      </c>
      <c r="P17" s="71">
        <v>0.22263054166557159</v>
      </c>
    </row>
    <row r="18" spans="1:16" x14ac:dyDescent="0.25">
      <c r="A18" s="17"/>
      <c r="B18" s="55">
        <v>12</v>
      </c>
      <c r="C18" s="19" t="s">
        <v>260</v>
      </c>
      <c r="D18" s="20">
        <v>4.2691440000000007</v>
      </c>
      <c r="E18" s="21">
        <v>4.2691440000000007</v>
      </c>
      <c r="F18" s="21">
        <f t="shared" si="0"/>
        <v>0.93232597709017406</v>
      </c>
      <c r="G18" s="21">
        <v>0.35055657709017396</v>
      </c>
      <c r="H18" s="21">
        <v>0.30989079000000003</v>
      </c>
      <c r="I18" s="21">
        <v>0.27187861000000002</v>
      </c>
      <c r="J18" s="22">
        <f t="shared" si="1"/>
        <v>8.2114020302471391E-2</v>
      </c>
      <c r="K18" s="22">
        <f t="shared" si="2"/>
        <v>0.15470252750672592</v>
      </c>
      <c r="L18" s="23">
        <f t="shared" si="3"/>
        <v>0.21838709987064711</v>
      </c>
      <c r="M18" s="4"/>
      <c r="N18" t="s">
        <v>260</v>
      </c>
      <c r="O18" s="5">
        <v>0.93232597709017406</v>
      </c>
      <c r="P18" s="71">
        <v>0.21838709987064711</v>
      </c>
    </row>
    <row r="19" spans="1:16" x14ac:dyDescent="0.25">
      <c r="A19" s="17"/>
      <c r="B19" s="55">
        <v>13</v>
      </c>
      <c r="C19" s="19" t="s">
        <v>261</v>
      </c>
      <c r="D19" s="20">
        <v>3.2805800000000001</v>
      </c>
      <c r="E19" s="21">
        <v>3.2805800000000001</v>
      </c>
      <c r="F19" s="21">
        <f t="shared" si="0"/>
        <v>1.5045659375406504</v>
      </c>
      <c r="G19" s="21">
        <v>0.72308393754065037</v>
      </c>
      <c r="H19" s="21">
        <v>0.55168006000000003</v>
      </c>
      <c r="I19" s="21">
        <v>0.22980193999999998</v>
      </c>
      <c r="J19" s="22">
        <f t="shared" si="1"/>
        <v>0.22041344443380451</v>
      </c>
      <c r="K19" s="22">
        <f t="shared" si="2"/>
        <v>0.38857884811242233</v>
      </c>
      <c r="L19" s="23">
        <f t="shared" si="3"/>
        <v>0.45862802844029116</v>
      </c>
      <c r="M19" s="4"/>
      <c r="N19" t="s">
        <v>256</v>
      </c>
      <c r="O19" s="5">
        <v>1.1418702779395409</v>
      </c>
      <c r="P19" s="71">
        <v>0.21198549905320477</v>
      </c>
    </row>
    <row r="20" spans="1:16" x14ac:dyDescent="0.25">
      <c r="A20" s="17"/>
      <c r="B20" s="55">
        <v>14</v>
      </c>
      <c r="C20" s="19" t="s">
        <v>262</v>
      </c>
      <c r="D20" s="20">
        <v>2.7240489999999995</v>
      </c>
      <c r="E20" s="21">
        <v>2.7253989999999995</v>
      </c>
      <c r="F20" s="21">
        <f t="shared" si="0"/>
        <v>0.49503760220378507</v>
      </c>
      <c r="G20" s="21">
        <v>0.12655446220378508</v>
      </c>
      <c r="H20" s="21">
        <v>0.18529734999999997</v>
      </c>
      <c r="I20" s="21">
        <v>0.18318579000000001</v>
      </c>
      <c r="J20" s="22">
        <f t="shared" si="1"/>
        <v>4.6435205341964644E-2</v>
      </c>
      <c r="K20" s="22">
        <f t="shared" si="2"/>
        <v>0.11442427776769021</v>
      </c>
      <c r="L20" s="23">
        <f t="shared" si="3"/>
        <v>0.18163857923327378</v>
      </c>
      <c r="M20" s="4"/>
      <c r="N20" t="s">
        <v>250</v>
      </c>
      <c r="O20" s="5">
        <v>1.4073587875816844</v>
      </c>
      <c r="P20" s="71">
        <v>0.21102546438232747</v>
      </c>
    </row>
    <row r="21" spans="1:16" x14ac:dyDescent="0.25">
      <c r="A21" s="17"/>
      <c r="B21" s="55">
        <v>15</v>
      </c>
      <c r="C21" s="19" t="s">
        <v>263</v>
      </c>
      <c r="D21" s="20">
        <v>12.841775</v>
      </c>
      <c r="E21" s="21">
        <v>12.841775000000002</v>
      </c>
      <c r="F21" s="21">
        <f t="shared" si="0"/>
        <v>1.722549488300297</v>
      </c>
      <c r="G21" s="21">
        <v>0.39093458830029704</v>
      </c>
      <c r="H21" s="21">
        <v>0.67372863000000005</v>
      </c>
      <c r="I21" s="21">
        <v>0.65788627</v>
      </c>
      <c r="J21" s="22">
        <f t="shared" si="1"/>
        <v>3.0442410671445107E-2</v>
      </c>
      <c r="K21" s="22">
        <f t="shared" si="2"/>
        <v>8.2906235181686092E-2</v>
      </c>
      <c r="L21" s="23">
        <f t="shared" si="3"/>
        <v>0.13413640157223566</v>
      </c>
      <c r="M21" s="4"/>
      <c r="N21" t="s">
        <v>251</v>
      </c>
      <c r="O21" s="5">
        <v>0.84822795888570213</v>
      </c>
      <c r="P21" s="71">
        <v>0.20675153849217773</v>
      </c>
    </row>
    <row r="22" spans="1:16" x14ac:dyDescent="0.25">
      <c r="A22" s="17"/>
      <c r="B22" s="55">
        <v>16</v>
      </c>
      <c r="C22" s="19" t="s">
        <v>264</v>
      </c>
      <c r="D22" s="20">
        <v>4.0604849999999999</v>
      </c>
      <c r="E22" s="21">
        <v>4.0604849999999999</v>
      </c>
      <c r="F22" s="21">
        <f t="shared" si="0"/>
        <v>0.98045767392007122</v>
      </c>
      <c r="G22" s="21">
        <v>0.42419082392007113</v>
      </c>
      <c r="H22" s="21">
        <v>0.28843577000000009</v>
      </c>
      <c r="I22" s="21">
        <v>0.26783108</v>
      </c>
      <c r="J22" s="22">
        <f t="shared" si="1"/>
        <v>0.10446801894849289</v>
      </c>
      <c r="K22" s="22">
        <f t="shared" si="2"/>
        <v>0.17550282636681855</v>
      </c>
      <c r="L22" s="23">
        <f t="shared" si="3"/>
        <v>0.24146319317029155</v>
      </c>
      <c r="M22" s="4"/>
      <c r="N22" t="s">
        <v>258</v>
      </c>
      <c r="O22" s="5">
        <v>0.63511730225244523</v>
      </c>
      <c r="P22" s="71">
        <v>0.20069884088673073</v>
      </c>
    </row>
    <row r="23" spans="1:16" x14ac:dyDescent="0.25">
      <c r="A23" s="17"/>
      <c r="B23" s="55">
        <v>17</v>
      </c>
      <c r="C23" s="19" t="s">
        <v>265</v>
      </c>
      <c r="D23" s="20">
        <v>4.2571060000000003</v>
      </c>
      <c r="E23" s="21">
        <v>4.4792860000000001</v>
      </c>
      <c r="F23" s="21">
        <f t="shared" si="0"/>
        <v>0.48445256740489784</v>
      </c>
      <c r="G23" s="21">
        <v>0.13035573740489781</v>
      </c>
      <c r="H23" s="21">
        <v>0.17185516000000001</v>
      </c>
      <c r="I23" s="21">
        <v>0.18224167000000002</v>
      </c>
      <c r="J23" s="22">
        <f t="shared" si="1"/>
        <v>2.9101900929053827E-2</v>
      </c>
      <c r="K23" s="22">
        <f t="shared" si="2"/>
        <v>6.7468542398252271E-2</v>
      </c>
      <c r="L23" s="23">
        <f t="shared" si="3"/>
        <v>0.10815397083483792</v>
      </c>
      <c r="M23" s="4"/>
      <c r="N23" t="s">
        <v>271</v>
      </c>
      <c r="O23" s="5">
        <v>0.20376029800956547</v>
      </c>
      <c r="P23" s="71">
        <v>0.19767238392931055</v>
      </c>
    </row>
    <row r="24" spans="1:16" x14ac:dyDescent="0.25">
      <c r="A24" s="17"/>
      <c r="B24" s="55">
        <v>18</v>
      </c>
      <c r="C24" s="19" t="s">
        <v>266</v>
      </c>
      <c r="D24" s="20">
        <v>1.7112699999999998</v>
      </c>
      <c r="E24" s="21">
        <v>1.7137159999999998</v>
      </c>
      <c r="F24" s="21">
        <f t="shared" si="0"/>
        <v>0.4226089893469745</v>
      </c>
      <c r="G24" s="21">
        <v>0.11782794934697449</v>
      </c>
      <c r="H24" s="21">
        <v>0.19105347</v>
      </c>
      <c r="I24" s="21">
        <v>0.11372756999999999</v>
      </c>
      <c r="J24" s="22">
        <f t="shared" si="1"/>
        <v>6.8755820303349272E-2</v>
      </c>
      <c r="K24" s="22">
        <f t="shared" si="2"/>
        <v>0.1802407279543253</v>
      </c>
      <c r="L24" s="23">
        <f t="shared" si="3"/>
        <v>0.24660386513691565</v>
      </c>
      <c r="M24" s="4"/>
      <c r="N24" t="s">
        <v>252</v>
      </c>
      <c r="O24" s="5">
        <v>1.8918732535057243</v>
      </c>
      <c r="P24" s="71">
        <v>0.19487647109719552</v>
      </c>
    </row>
    <row r="25" spans="1:16" x14ac:dyDescent="0.25">
      <c r="A25" s="17"/>
      <c r="B25" s="55">
        <v>19</v>
      </c>
      <c r="C25" s="19" t="s">
        <v>267</v>
      </c>
      <c r="D25" s="20">
        <v>1.3424920000000002</v>
      </c>
      <c r="E25" s="21">
        <v>1.3424920000000002</v>
      </c>
      <c r="F25" s="21">
        <f t="shared" si="0"/>
        <v>0.35292429906751516</v>
      </c>
      <c r="G25" s="21">
        <v>0.12802699906751513</v>
      </c>
      <c r="H25" s="21">
        <v>0.13039400000000001</v>
      </c>
      <c r="I25" s="21">
        <v>9.4503299999999998E-2</v>
      </c>
      <c r="J25" s="22">
        <f t="shared" si="1"/>
        <v>9.5365185839107511E-2</v>
      </c>
      <c r="K25" s="22">
        <f t="shared" si="2"/>
        <v>0.19249351137102871</v>
      </c>
      <c r="L25" s="23">
        <f t="shared" si="3"/>
        <v>0.26288745040381251</v>
      </c>
      <c r="M25" s="4"/>
      <c r="N25" t="s">
        <v>249</v>
      </c>
      <c r="O25" s="5">
        <v>1.4620976262185601</v>
      </c>
      <c r="P25" s="71">
        <v>0.18741230070905054</v>
      </c>
    </row>
    <row r="26" spans="1:16" x14ac:dyDescent="0.25">
      <c r="A26" s="17"/>
      <c r="B26" s="55">
        <v>20</v>
      </c>
      <c r="C26" s="19" t="s">
        <v>268</v>
      </c>
      <c r="D26" s="20">
        <v>2.6676820000000001</v>
      </c>
      <c r="E26" s="21">
        <v>2.6676820000000001</v>
      </c>
      <c r="F26" s="21">
        <f t="shared" si="0"/>
        <v>0.64079507089303989</v>
      </c>
      <c r="G26" s="21">
        <v>0.25639805089303991</v>
      </c>
      <c r="H26" s="21">
        <v>0.19261332</v>
      </c>
      <c r="I26" s="21">
        <v>0.1917837</v>
      </c>
      <c r="J26" s="22">
        <f t="shared" si="1"/>
        <v>9.6112674184194336E-2</v>
      </c>
      <c r="K26" s="22">
        <f t="shared" si="2"/>
        <v>0.16831517808083568</v>
      </c>
      <c r="L26" s="23">
        <f t="shared" si="3"/>
        <v>0.2402066928865734</v>
      </c>
      <c r="M26" s="4"/>
      <c r="N26" t="s">
        <v>262</v>
      </c>
      <c r="O26" s="5">
        <v>0.49503760220378507</v>
      </c>
      <c r="P26" s="71">
        <v>0.18163857923327378</v>
      </c>
    </row>
    <row r="27" spans="1:16" x14ac:dyDescent="0.25">
      <c r="A27" s="17"/>
      <c r="B27" s="55">
        <v>21</v>
      </c>
      <c r="C27" s="19" t="s">
        <v>269</v>
      </c>
      <c r="D27" s="20">
        <v>5.5131280000000009</v>
      </c>
      <c r="E27" s="21">
        <v>5.536264000000001</v>
      </c>
      <c r="F27" s="21">
        <f t="shared" si="0"/>
        <v>1.3034729148692583</v>
      </c>
      <c r="G27" s="21">
        <v>0.4541314048692584</v>
      </c>
      <c r="H27" s="21">
        <v>0.44519409999999993</v>
      </c>
      <c r="I27" s="21">
        <v>0.40414740999999993</v>
      </c>
      <c r="J27" s="22">
        <f t="shared" si="1"/>
        <v>8.2028495185427999E-2</v>
      </c>
      <c r="K27" s="22">
        <f t="shared" si="2"/>
        <v>0.16244266979848832</v>
      </c>
      <c r="L27" s="23">
        <f t="shared" si="3"/>
        <v>0.23544269472504528</v>
      </c>
      <c r="M27" s="4"/>
      <c r="N27" t="s">
        <v>272</v>
      </c>
      <c r="O27" s="5">
        <v>0.85697848559624668</v>
      </c>
      <c r="P27" s="71">
        <v>0.16320645422434363</v>
      </c>
    </row>
    <row r="28" spans="1:16" x14ac:dyDescent="0.25">
      <c r="A28" s="17"/>
      <c r="B28" s="55">
        <v>22</v>
      </c>
      <c r="C28" s="19" t="s">
        <v>270</v>
      </c>
      <c r="D28" s="20">
        <v>3.5085920000000002</v>
      </c>
      <c r="E28" s="21">
        <v>4.4546729999999997</v>
      </c>
      <c r="F28" s="21">
        <f t="shared" si="0"/>
        <v>1.4082011116445732</v>
      </c>
      <c r="G28" s="21">
        <v>0.34264504164457321</v>
      </c>
      <c r="H28" s="21">
        <v>7.7648520000000013E-2</v>
      </c>
      <c r="I28" s="21">
        <v>0.98790754999999997</v>
      </c>
      <c r="J28" s="22">
        <f t="shared" si="1"/>
        <v>7.6918113101584168E-2</v>
      </c>
      <c r="K28" s="22">
        <f t="shared" si="2"/>
        <v>9.4348914419660715E-2</v>
      </c>
      <c r="L28" s="23">
        <f t="shared" si="3"/>
        <v>0.31611772887585088</v>
      </c>
      <c r="M28" s="4"/>
      <c r="N28" t="s">
        <v>255</v>
      </c>
      <c r="O28" s="5">
        <v>0.13719146909110902</v>
      </c>
      <c r="P28" s="71">
        <v>0.14646035939583374</v>
      </c>
    </row>
    <row r="29" spans="1:16" x14ac:dyDescent="0.25">
      <c r="A29" s="17"/>
      <c r="B29" s="55">
        <v>23</v>
      </c>
      <c r="C29" s="19" t="s">
        <v>271</v>
      </c>
      <c r="D29" s="20">
        <v>1.0307980000000001</v>
      </c>
      <c r="E29" s="21">
        <v>1.0307980000000001</v>
      </c>
      <c r="F29" s="21">
        <f t="shared" si="0"/>
        <v>0.20376029800956547</v>
      </c>
      <c r="G29" s="21">
        <v>9.3083448009565473E-2</v>
      </c>
      <c r="H29" s="21">
        <v>4.0035149999999999E-2</v>
      </c>
      <c r="I29" s="21">
        <v>7.0641700000000002E-2</v>
      </c>
      <c r="J29" s="22">
        <f t="shared" si="1"/>
        <v>9.0302317243112093E-2</v>
      </c>
      <c r="K29" s="22">
        <f t="shared" si="2"/>
        <v>0.12914130412512001</v>
      </c>
      <c r="L29" s="23">
        <f t="shared" si="3"/>
        <v>0.19767238392931055</v>
      </c>
      <c r="M29" s="4"/>
      <c r="N29" t="s">
        <v>263</v>
      </c>
      <c r="O29" s="5">
        <v>1.722549488300297</v>
      </c>
      <c r="P29" s="71">
        <v>0.13413640157223566</v>
      </c>
    </row>
    <row r="30" spans="1:16" x14ac:dyDescent="0.25">
      <c r="A30" s="17"/>
      <c r="B30" s="55">
        <v>24</v>
      </c>
      <c r="C30" s="19" t="s">
        <v>272</v>
      </c>
      <c r="D30" s="20">
        <v>5.2508859999999995</v>
      </c>
      <c r="E30" s="21">
        <v>5.2508859999999995</v>
      </c>
      <c r="F30" s="21">
        <f t="shared" si="0"/>
        <v>0.85697848559624668</v>
      </c>
      <c r="G30" s="21">
        <v>0.49306616559624672</v>
      </c>
      <c r="H30" s="21">
        <v>4.3761710000000002E-2</v>
      </c>
      <c r="I30" s="21">
        <v>0.32015061</v>
      </c>
      <c r="J30" s="22">
        <f t="shared" si="1"/>
        <v>9.3901517876458715E-2</v>
      </c>
      <c r="K30" s="22">
        <f t="shared" si="2"/>
        <v>0.1022356751977184</v>
      </c>
      <c r="L30" s="23">
        <f t="shared" si="3"/>
        <v>0.16320645422434363</v>
      </c>
      <c r="M30" s="4"/>
      <c r="N30" t="s">
        <v>265</v>
      </c>
      <c r="O30" s="5">
        <v>0.48445256740489784</v>
      </c>
      <c r="P30" s="71">
        <v>0.10815397083483792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1.2083639999999998</v>
      </c>
      <c r="E31" s="28">
        <v>2.227163</v>
      </c>
      <c r="F31" s="28">
        <f t="shared" si="0"/>
        <v>0.18445899890893322</v>
      </c>
      <c r="G31" s="28">
        <v>0.10998849890893325</v>
      </c>
      <c r="H31" s="28">
        <v>6.8139999999999992E-2</v>
      </c>
      <c r="I31" s="28">
        <v>6.3305000000000002E-3</v>
      </c>
      <c r="J31" s="29">
        <f t="shared" si="1"/>
        <v>4.9385024315208741E-2</v>
      </c>
      <c r="K31" s="29">
        <f t="shared" si="2"/>
        <v>7.9980000973854729E-2</v>
      </c>
      <c r="L31" s="30">
        <f t="shared" si="3"/>
        <v>8.2822406311946289E-2</v>
      </c>
      <c r="M31" s="4"/>
      <c r="N31" t="s">
        <v>273</v>
      </c>
      <c r="O31" s="5">
        <v>0.18445899890893322</v>
      </c>
      <c r="P31" s="71">
        <v>8.2822406311946289E-2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workbookViewId="0"/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107</v>
      </c>
      <c r="B1" s="49" t="s">
        <v>1665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1668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109.099256</v>
      </c>
      <c r="E6" s="14">
        <v>113.57637000000003</v>
      </c>
      <c r="F6" s="14">
        <v>23.712937504010561</v>
      </c>
      <c r="G6" s="14">
        <v>8.9862462640105605</v>
      </c>
      <c r="H6" s="14">
        <v>7.2504976300000008</v>
      </c>
      <c r="I6" s="14">
        <v>7.4761936100000002</v>
      </c>
      <c r="J6" s="15">
        <v>7.9120738442429159E-2</v>
      </c>
      <c r="K6" s="15">
        <v>0.14295882051883291</v>
      </c>
      <c r="L6" s="16">
        <v>0.20878407633568985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105.39458099999995</v>
      </c>
      <c r="E7" s="38">
        <f ca="1">SUM(E8:OFFSET(E6,MATCH("PROYECTOS",$A$8:$A$50,0),0))</f>
        <v>105.20116099999996</v>
      </c>
      <c r="F7" s="38">
        <f ca="1">SUM(F8:OFFSET(F6,MATCH("PROYECTOS",$A$8:$A$50,0),0))</f>
        <v>22.204922847342932</v>
      </c>
      <c r="G7" s="38">
        <f ca="1">SUM(G8:OFFSET(G6,MATCH("PROYECTOS",$A$8:$A$50,0),0))</f>
        <v>8.9132662773429274</v>
      </c>
      <c r="H7" s="38">
        <f ca="1">SUM(H8:OFFSET(H6,MATCH("PROYECTOS",$A$8:$A$50,0),0))</f>
        <v>7.1457438300000016</v>
      </c>
      <c r="I7" s="38">
        <f ca="1">SUM(I8:OFFSET(I6,MATCH("PROYECTOS",$A$8:$A$50,0),0))</f>
        <v>6.1459127400000035</v>
      </c>
      <c r="J7" s="39">
        <f ca="1">IFERROR(G7/E7,0)</f>
        <v>8.4725930708530212E-2</v>
      </c>
      <c r="K7" s="39">
        <f ca="1">IFERROR(SUM(G7,H7)/E7,0)</f>
        <v>0.15265050266263636</v>
      </c>
      <c r="L7" s="40">
        <f ca="1">IFERROR(SUM(G7,H7,I7)/E7,0)</f>
        <v>0.21107108169027661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1.6180470000000002</v>
      </c>
      <c r="E8" s="21">
        <v>1.1641510000000002</v>
      </c>
      <c r="F8" s="21">
        <f t="shared" ref="F8:F13" si="0">SUM(G8,H8,I8)</f>
        <v>0.2707482302208104</v>
      </c>
      <c r="G8" s="21">
        <v>8.8724380220810417E-2</v>
      </c>
      <c r="H8" s="21">
        <v>8.5567439999999995E-2</v>
      </c>
      <c r="I8" s="21">
        <v>9.6456410000000006E-2</v>
      </c>
      <c r="J8" s="22">
        <f t="shared" ref="J8:J14" si="1">IFERROR(G8/E8,0)</f>
        <v>7.6213807505049094E-2</v>
      </c>
      <c r="K8" s="22">
        <f t="shared" ref="K8:K14" si="2">IFERROR(SUM(G8,H8)/E8,0)</f>
        <v>0.14971581884206636</v>
      </c>
      <c r="L8" s="23">
        <f t="shared" ref="L8:L14" si="3">IFERROR(SUM(G8,H8,I8)/E8,0)</f>
        <v>0.23257140200954204</v>
      </c>
      <c r="M8" s="4"/>
    </row>
    <row r="9" spans="1:13" ht="38.25" x14ac:dyDescent="0.25">
      <c r="A9" s="17"/>
      <c r="B9" s="19">
        <v>3000391</v>
      </c>
      <c r="C9" s="19" t="s">
        <v>1670</v>
      </c>
      <c r="D9" s="20">
        <v>2.84626</v>
      </c>
      <c r="E9" s="21">
        <v>2.84626</v>
      </c>
      <c r="F9" s="21">
        <f t="shared" si="0"/>
        <v>0.37283844048940451</v>
      </c>
      <c r="G9" s="21">
        <v>4.4132850489404518E-2</v>
      </c>
      <c r="H9" s="21">
        <v>0.17370172999999997</v>
      </c>
      <c r="I9" s="21">
        <v>0.15500385999999999</v>
      </c>
      <c r="J9" s="22">
        <f t="shared" si="1"/>
        <v>1.5505558343020144E-2</v>
      </c>
      <c r="K9" s="22">
        <f t="shared" si="2"/>
        <v>7.6533619728838723E-2</v>
      </c>
      <c r="L9" s="23">
        <f t="shared" si="3"/>
        <v>0.13099240423903807</v>
      </c>
      <c r="M9" s="4"/>
    </row>
    <row r="10" spans="1:13" ht="51" x14ac:dyDescent="0.25">
      <c r="A10" s="17"/>
      <c r="B10" s="19">
        <v>3000392</v>
      </c>
      <c r="C10" s="19" t="s">
        <v>1671</v>
      </c>
      <c r="D10" s="20">
        <v>1.2034600000000002</v>
      </c>
      <c r="E10" s="21">
        <v>1.2034600000000002</v>
      </c>
      <c r="F10" s="21">
        <f t="shared" si="0"/>
        <v>2.9749669999999999E-2</v>
      </c>
      <c r="G10" s="21">
        <v>0</v>
      </c>
      <c r="H10" s="21">
        <v>8.005E-3</v>
      </c>
      <c r="I10" s="21">
        <v>2.1744669999999997E-2</v>
      </c>
      <c r="J10" s="22">
        <f t="shared" si="1"/>
        <v>0</v>
      </c>
      <c r="K10" s="22">
        <f t="shared" si="2"/>
        <v>6.6516543964901193E-3</v>
      </c>
      <c r="L10" s="23">
        <f t="shared" si="3"/>
        <v>2.4720115334119948E-2</v>
      </c>
      <c r="M10" s="4"/>
    </row>
    <row r="11" spans="1:13" ht="25.5" x14ac:dyDescent="0.25">
      <c r="A11" s="17"/>
      <c r="B11" s="19">
        <v>3000545</v>
      </c>
      <c r="C11" s="19" t="s">
        <v>1672</v>
      </c>
      <c r="D11" s="20">
        <v>1.9863899999999999</v>
      </c>
      <c r="E11" s="21">
        <v>1.9863899999999999</v>
      </c>
      <c r="F11" s="21">
        <f t="shared" si="0"/>
        <v>3.1098270565311035E-2</v>
      </c>
      <c r="G11" s="21">
        <v>1.2311850565311033E-2</v>
      </c>
      <c r="H11" s="21">
        <v>1.191185E-2</v>
      </c>
      <c r="I11" s="21">
        <v>6.87457E-3</v>
      </c>
      <c r="J11" s="22">
        <f t="shared" si="1"/>
        <v>6.1981033761300819E-3</v>
      </c>
      <c r="K11" s="22">
        <f t="shared" si="2"/>
        <v>1.2194836142605952E-2</v>
      </c>
      <c r="L11" s="23">
        <f t="shared" si="3"/>
        <v>1.5655672131510447E-2</v>
      </c>
      <c r="M11" s="4"/>
    </row>
    <row r="12" spans="1:13" ht="38.25" x14ac:dyDescent="0.25">
      <c r="A12" s="17"/>
      <c r="B12" s="19">
        <v>3000546</v>
      </c>
      <c r="C12" s="19" t="s">
        <v>1673</v>
      </c>
      <c r="D12" s="20">
        <v>97.227312999999953</v>
      </c>
      <c r="E12" s="21">
        <v>97.487788999999964</v>
      </c>
      <c r="F12" s="21">
        <f t="shared" si="0"/>
        <v>21.462634986152878</v>
      </c>
      <c r="G12" s="21">
        <v>8.7562042961528732</v>
      </c>
      <c r="H12" s="21">
        <v>6.851805360000002</v>
      </c>
      <c r="I12" s="21">
        <v>5.8546253300000037</v>
      </c>
      <c r="J12" s="22">
        <f t="shared" si="1"/>
        <v>8.9818472507904312E-2</v>
      </c>
      <c r="K12" s="22">
        <f t="shared" si="2"/>
        <v>0.16010220168346295</v>
      </c>
      <c r="L12" s="23">
        <f t="shared" si="3"/>
        <v>0.22015716231037802</v>
      </c>
      <c r="M12" s="4"/>
    </row>
    <row r="13" spans="1:13" ht="25.5" x14ac:dyDescent="0.25">
      <c r="A13" s="17"/>
      <c r="B13" s="19">
        <v>3000567</v>
      </c>
      <c r="C13" s="19" t="s">
        <v>1674</v>
      </c>
      <c r="D13" s="20">
        <v>0.51311099999999998</v>
      </c>
      <c r="E13" s="21">
        <v>0.51311099999999998</v>
      </c>
      <c r="F13" s="21">
        <f t="shared" si="0"/>
        <v>3.7853249914528243E-2</v>
      </c>
      <c r="G13" s="21">
        <v>1.1892899914528243E-2</v>
      </c>
      <c r="H13" s="21">
        <v>1.475245E-2</v>
      </c>
      <c r="I13" s="21">
        <v>1.12079E-2</v>
      </c>
      <c r="J13" s="22">
        <f t="shared" si="1"/>
        <v>2.3178025640705896E-2</v>
      </c>
      <c r="K13" s="22">
        <f t="shared" si="2"/>
        <v>5.1929017141570236E-2</v>
      </c>
      <c r="L13" s="23">
        <f t="shared" si="3"/>
        <v>7.3772049156085609E-2</v>
      </c>
      <c r="M13" s="4"/>
    </row>
    <row r="14" spans="1:13" ht="15.75" thickBot="1" x14ac:dyDescent="0.3">
      <c r="A14" s="41" t="s">
        <v>293</v>
      </c>
      <c r="B14" s="43"/>
      <c r="C14" s="43"/>
      <c r="D14" s="44">
        <f ca="1">OFFSET(D14,-MATCH("PROYECTOS",$A$8:$A$50,0)-1,0)-(OFFSET(D14,-MATCH("PROYECTOS",$A$8:$A$50,0),0))</f>
        <v>3.7046750000000515</v>
      </c>
      <c r="E14" s="45">
        <f t="shared" ref="E14:I14" ca="1" si="4">OFFSET(E14,-MATCH("PROYECTOS",$A$8:$A$50,0)-1,0)-(OFFSET(E14,-MATCH("PROYECTOS",$A$8:$A$50,0),0))</f>
        <v>8.3752090000000692</v>
      </c>
      <c r="F14" s="45">
        <f t="shared" ca="1" si="4"/>
        <v>1.5080146566676298</v>
      </c>
      <c r="G14" s="45">
        <f t="shared" ca="1" si="4"/>
        <v>7.2979986667633057E-2</v>
      </c>
      <c r="H14" s="45">
        <f t="shared" ca="1" si="4"/>
        <v>0.10475379999999923</v>
      </c>
      <c r="I14" s="45">
        <f t="shared" ca="1" si="4"/>
        <v>1.3302808699999966</v>
      </c>
      <c r="J14" s="46">
        <f t="shared" ca="1" si="1"/>
        <v>8.7138108037223255E-3</v>
      </c>
      <c r="K14" s="46">
        <f t="shared" ca="1" si="2"/>
        <v>2.1221415091567365E-2</v>
      </c>
      <c r="L14" s="47">
        <f t="shared" ca="1" si="3"/>
        <v>0.18005695818069931</v>
      </c>
      <c r="M14" s="4"/>
    </row>
    <row r="15" spans="1:13" ht="15.75" thickBot="1" x14ac:dyDescent="0.3"/>
    <row r="16" spans="1:13" ht="15.75" thickBot="1" x14ac:dyDescent="0.3">
      <c r="A16" s="87" t="s">
        <v>315</v>
      </c>
      <c r="B16" s="88"/>
      <c r="C16" s="88"/>
      <c r="D16" s="89"/>
    </row>
    <row r="17" spans="1:4" ht="15.75" thickBot="1" x14ac:dyDescent="0.3">
      <c r="A17" s="1" t="s">
        <v>1688</v>
      </c>
    </row>
    <row r="18" spans="1:4" ht="45" customHeight="1" x14ac:dyDescent="0.25">
      <c r="A18" s="80" t="s">
        <v>317</v>
      </c>
      <c r="B18" s="81"/>
      <c r="C18" s="81"/>
      <c r="D18" s="92" t="s">
        <v>318</v>
      </c>
    </row>
    <row r="19" spans="1:4" ht="15.75" thickBot="1" x14ac:dyDescent="0.3">
      <c r="A19" s="90"/>
      <c r="B19" s="91"/>
      <c r="C19" s="91"/>
      <c r="D19" s="93"/>
    </row>
    <row r="20" spans="1:4" ht="38.25" x14ac:dyDescent="0.25">
      <c r="A20" s="17"/>
      <c r="B20" s="19">
        <v>3000391</v>
      </c>
      <c r="C20" s="19" t="s">
        <v>1670</v>
      </c>
      <c r="D20" s="23">
        <v>0.13099240423903807</v>
      </c>
    </row>
    <row r="21" spans="1:4" ht="51" x14ac:dyDescent="0.25">
      <c r="A21" s="17"/>
      <c r="B21" s="19">
        <v>3000392</v>
      </c>
      <c r="C21" s="19" t="s">
        <v>1671</v>
      </c>
      <c r="D21" s="23">
        <v>2.4720115334119948E-2</v>
      </c>
    </row>
    <row r="22" spans="1:4" ht="25.5" x14ac:dyDescent="0.25">
      <c r="A22" s="17"/>
      <c r="B22" s="19">
        <v>3000545</v>
      </c>
      <c r="C22" s="19" t="s">
        <v>1672</v>
      </c>
      <c r="D22" s="23">
        <v>1.5655672131510447E-2</v>
      </c>
    </row>
    <row r="23" spans="1:4" ht="26.25" thickBot="1" x14ac:dyDescent="0.3">
      <c r="A23" s="24"/>
      <c r="B23" s="26">
        <v>3000567</v>
      </c>
      <c r="C23" s="26" t="s">
        <v>1674</v>
      </c>
      <c r="D23" s="30">
        <v>7.3772049156085609E-2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1"/>
  <sheetViews>
    <sheetView topLeftCell="A21" workbookViewId="0">
      <selection activeCell="A3" sqref="A3:P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107</v>
      </c>
      <c r="B1" s="49" t="s">
        <v>1665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1669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109.099256</v>
      </c>
      <c r="I6" s="14">
        <v>113.57637000000003</v>
      </c>
      <c r="J6" s="14">
        <v>23.712937504010561</v>
      </c>
      <c r="K6" s="14">
        <v>8.9862462640105605</v>
      </c>
      <c r="L6" s="14">
        <v>7.2504976300000008</v>
      </c>
      <c r="M6" s="14">
        <v>7.4761936100000002</v>
      </c>
      <c r="N6" s="15">
        <v>7.9120738442429159E-2</v>
      </c>
      <c r="O6" s="15">
        <v>0.14295882051883291</v>
      </c>
      <c r="P6" s="16">
        <v>0.20878407633568985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SUM(H8:OFFSET(H6,MATCH("PROYECTOS",$A$8:$A$21,0),0))</f>
        <v>105.394581</v>
      </c>
      <c r="I7" s="37">
        <f ca="1">SUM(I8:OFFSET(I6,MATCH("PROYECTOS",$A$8:$A$21,0),0))</f>
        <v>105.201161</v>
      </c>
      <c r="J7" s="37">
        <f ca="1">SUM(J8:OFFSET(J6,MATCH("PROYECTOS",$A$8:$A$21,0),0))</f>
        <v>22.204922847342925</v>
      </c>
      <c r="K7" s="38">
        <f>SUM(K8:K20)</f>
        <v>8.9132662773429274</v>
      </c>
      <c r="L7" s="38">
        <f t="shared" ref="L7:M7" si="0">SUM(L8:L20)</f>
        <v>7.1457438299999998</v>
      </c>
      <c r="M7" s="38">
        <f t="shared" si="0"/>
        <v>6.1459127399999991</v>
      </c>
      <c r="N7" s="39">
        <f ca="1">IFERROR(K7/I7,0)</f>
        <v>8.4725930708530184E-2</v>
      </c>
      <c r="O7" s="39">
        <f ca="1">IFERROR(SUM(K7,L7)/I7,0)</f>
        <v>0.15265050266263627</v>
      </c>
      <c r="P7" s="40">
        <f ca="1">IFERROR(SUM(K7,L7,M7)/I7,0)</f>
        <v>0.21107108169027647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1.6180470000000005</v>
      </c>
      <c r="I8" s="21">
        <v>1.1641510000000002</v>
      </c>
      <c r="J8" s="21">
        <f t="shared" ref="J8:J20" si="1">SUM(K8,L8,M8)</f>
        <v>0.2707482302208104</v>
      </c>
      <c r="K8" s="21">
        <v>8.8724380220810417E-2</v>
      </c>
      <c r="L8" s="21">
        <v>8.5567439999999995E-2</v>
      </c>
      <c r="M8" s="21">
        <v>9.6456410000000006E-2</v>
      </c>
      <c r="N8" s="22">
        <f t="shared" ref="N8:N21" si="2">IFERROR(K8/I8,0)</f>
        <v>7.6213807505049094E-2</v>
      </c>
      <c r="O8" s="22">
        <f t="shared" ref="O8:O21" si="3">IFERROR(SUM(K8,L8)/I8,0)</f>
        <v>0.14971581884206636</v>
      </c>
      <c r="P8" s="23">
        <f t="shared" ref="P8:P21" si="4">IFERROR(SUM(K8,L8,M8)/I8,0)</f>
        <v>0.23257140200954204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5003152</v>
      </c>
      <c r="C9" s="19" t="s">
        <v>1675</v>
      </c>
      <c r="D9" s="68">
        <v>3000545</v>
      </c>
      <c r="E9" s="19" t="s">
        <v>1672</v>
      </c>
      <c r="F9" s="69">
        <v>408</v>
      </c>
      <c r="G9" s="19" t="s">
        <v>856</v>
      </c>
      <c r="H9" s="20">
        <v>0.83350000000000002</v>
      </c>
      <c r="I9" s="21">
        <v>0.83349999999999991</v>
      </c>
      <c r="J9" s="21">
        <f t="shared" si="1"/>
        <v>0</v>
      </c>
      <c r="K9" s="21">
        <v>0</v>
      </c>
      <c r="L9" s="21">
        <v>0</v>
      </c>
      <c r="M9" s="21">
        <v>0</v>
      </c>
      <c r="N9" s="22">
        <f t="shared" si="2"/>
        <v>0</v>
      </c>
      <c r="O9" s="22">
        <f t="shared" si="3"/>
        <v>0</v>
      </c>
      <c r="P9" s="23">
        <f t="shared" si="4"/>
        <v>0</v>
      </c>
      <c r="Q9" s="70">
        <v>0</v>
      </c>
      <c r="R9" s="21">
        <v>0</v>
      </c>
      <c r="S9" s="23">
        <f t="shared" ref="S9:S20" si="5">IFERROR(R9/Q9,0)</f>
        <v>0</v>
      </c>
    </row>
    <row r="10" spans="1:19" ht="51" x14ac:dyDescent="0.25">
      <c r="A10" s="17"/>
      <c r="B10" s="19">
        <v>5003154</v>
      </c>
      <c r="C10" s="19" t="s">
        <v>1676</v>
      </c>
      <c r="D10" s="68">
        <v>3000391</v>
      </c>
      <c r="E10" s="19" t="s">
        <v>1670</v>
      </c>
      <c r="F10" s="69">
        <v>240</v>
      </c>
      <c r="G10" s="19" t="s">
        <v>1079</v>
      </c>
      <c r="H10" s="20">
        <v>1.38296</v>
      </c>
      <c r="I10" s="21">
        <v>1.38296</v>
      </c>
      <c r="J10" s="21">
        <f t="shared" si="1"/>
        <v>0.33771474047015837</v>
      </c>
      <c r="K10" s="21">
        <v>3.2424950470158365E-2</v>
      </c>
      <c r="L10" s="21">
        <v>0.16199382999999998</v>
      </c>
      <c r="M10" s="21">
        <v>0.14329596</v>
      </c>
      <c r="N10" s="22">
        <f t="shared" si="2"/>
        <v>2.3446050840341272E-2</v>
      </c>
      <c r="O10" s="22">
        <f t="shared" si="3"/>
        <v>0.14058163682981312</v>
      </c>
      <c r="P10" s="23">
        <f t="shared" si="4"/>
        <v>0.24419704146913748</v>
      </c>
      <c r="Q10" s="70">
        <v>0</v>
      </c>
      <c r="R10" s="21">
        <v>0</v>
      </c>
      <c r="S10" s="23">
        <f t="shared" si="5"/>
        <v>0</v>
      </c>
    </row>
    <row r="11" spans="1:19" ht="38.25" x14ac:dyDescent="0.25">
      <c r="A11" s="17"/>
      <c r="B11" s="19">
        <v>5003155</v>
      </c>
      <c r="C11" s="19" t="s">
        <v>1677</v>
      </c>
      <c r="D11" s="68">
        <v>3000391</v>
      </c>
      <c r="E11" s="19" t="s">
        <v>1670</v>
      </c>
      <c r="F11" s="69">
        <v>240</v>
      </c>
      <c r="G11" s="19" t="s">
        <v>1079</v>
      </c>
      <c r="H11" s="20">
        <v>0.59244000000000008</v>
      </c>
      <c r="I11" s="21">
        <v>0.59244000000000008</v>
      </c>
      <c r="J11" s="21">
        <f t="shared" si="1"/>
        <v>1.6811849968644883E-2</v>
      </c>
      <c r="K11" s="21">
        <v>5.6039499686448835E-3</v>
      </c>
      <c r="L11" s="21">
        <v>5.6039499999999999E-3</v>
      </c>
      <c r="M11" s="21">
        <v>5.6039499999999999E-3</v>
      </c>
      <c r="N11" s="22">
        <f t="shared" si="2"/>
        <v>9.4591012906705876E-3</v>
      </c>
      <c r="O11" s="22">
        <f t="shared" si="3"/>
        <v>1.8918202634266561E-2</v>
      </c>
      <c r="P11" s="23">
        <f t="shared" si="4"/>
        <v>2.8377303977862537E-2</v>
      </c>
      <c r="Q11" s="70">
        <v>0</v>
      </c>
      <c r="R11" s="21">
        <v>0</v>
      </c>
      <c r="S11" s="23">
        <f t="shared" si="5"/>
        <v>0</v>
      </c>
    </row>
    <row r="12" spans="1:19" ht="38.25" x14ac:dyDescent="0.25">
      <c r="A12" s="17"/>
      <c r="B12" s="19">
        <v>5003156</v>
      </c>
      <c r="C12" s="19" t="s">
        <v>1678</v>
      </c>
      <c r="D12" s="68">
        <v>3000391</v>
      </c>
      <c r="E12" s="19" t="s">
        <v>1670</v>
      </c>
      <c r="F12" s="69">
        <v>240</v>
      </c>
      <c r="G12" s="19" t="s">
        <v>1079</v>
      </c>
      <c r="H12" s="20">
        <v>0.52886</v>
      </c>
      <c r="I12" s="21">
        <v>0.52886</v>
      </c>
      <c r="J12" s="21">
        <f t="shared" si="1"/>
        <v>1.8311850050601271E-2</v>
      </c>
      <c r="K12" s="21">
        <v>6.10395005060127E-3</v>
      </c>
      <c r="L12" s="21">
        <v>6.1039500000000003E-3</v>
      </c>
      <c r="M12" s="21">
        <v>6.1039500000000003E-3</v>
      </c>
      <c r="N12" s="22">
        <f t="shared" si="2"/>
        <v>1.1541712458119862E-2</v>
      </c>
      <c r="O12" s="22">
        <f t="shared" si="3"/>
        <v>2.3083424820559827E-2</v>
      </c>
      <c r="P12" s="23">
        <f t="shared" si="4"/>
        <v>3.4625137182999796E-2</v>
      </c>
      <c r="Q12" s="70">
        <v>0</v>
      </c>
      <c r="R12" s="21">
        <v>0</v>
      </c>
      <c r="S12" s="23">
        <f t="shared" si="5"/>
        <v>0</v>
      </c>
    </row>
    <row r="13" spans="1:19" ht="63.75" x14ac:dyDescent="0.25">
      <c r="A13" s="17"/>
      <c r="B13" s="19">
        <v>5003158</v>
      </c>
      <c r="C13" s="19" t="s">
        <v>1679</v>
      </c>
      <c r="D13" s="68">
        <v>3000391</v>
      </c>
      <c r="E13" s="19" t="s">
        <v>1670</v>
      </c>
      <c r="F13" s="69">
        <v>86</v>
      </c>
      <c r="G13" s="19" t="s">
        <v>500</v>
      </c>
      <c r="H13" s="20">
        <v>0.34200000000000003</v>
      </c>
      <c r="I13" s="21">
        <v>0.34200000000000003</v>
      </c>
      <c r="J13" s="21">
        <f t="shared" si="1"/>
        <v>0</v>
      </c>
      <c r="K13" s="21">
        <v>0</v>
      </c>
      <c r="L13" s="21">
        <v>0</v>
      </c>
      <c r="M13" s="21">
        <v>0</v>
      </c>
      <c r="N13" s="22">
        <f t="shared" si="2"/>
        <v>0</v>
      </c>
      <c r="O13" s="22">
        <f t="shared" si="3"/>
        <v>0</v>
      </c>
      <c r="P13" s="23">
        <f t="shared" si="4"/>
        <v>0</v>
      </c>
      <c r="Q13" s="70">
        <v>0</v>
      </c>
      <c r="R13" s="21">
        <v>0</v>
      </c>
      <c r="S13" s="23">
        <f t="shared" si="5"/>
        <v>0</v>
      </c>
    </row>
    <row r="14" spans="1:19" ht="51" x14ac:dyDescent="0.25">
      <c r="A14" s="17"/>
      <c r="B14" s="19">
        <v>5003160</v>
      </c>
      <c r="C14" s="19" t="s">
        <v>1680</v>
      </c>
      <c r="D14" s="68">
        <v>3000392</v>
      </c>
      <c r="E14" s="19" t="s">
        <v>1671</v>
      </c>
      <c r="F14" s="69">
        <v>408</v>
      </c>
      <c r="G14" s="19" t="s">
        <v>856</v>
      </c>
      <c r="H14" s="20">
        <v>0.9402100000000001</v>
      </c>
      <c r="I14" s="21">
        <v>0.9402100000000001</v>
      </c>
      <c r="J14" s="21">
        <f t="shared" si="1"/>
        <v>2.9749669999999999E-2</v>
      </c>
      <c r="K14" s="21">
        <v>0</v>
      </c>
      <c r="L14" s="21">
        <v>8.005E-3</v>
      </c>
      <c r="M14" s="21">
        <v>2.1744669999999997E-2</v>
      </c>
      <c r="N14" s="22">
        <f t="shared" si="2"/>
        <v>0</v>
      </c>
      <c r="O14" s="22">
        <f t="shared" si="3"/>
        <v>8.5140553706086926E-3</v>
      </c>
      <c r="P14" s="23">
        <f t="shared" si="4"/>
        <v>3.1641516257006411E-2</v>
      </c>
      <c r="Q14" s="70">
        <v>0</v>
      </c>
      <c r="R14" s="21">
        <v>0</v>
      </c>
      <c r="S14" s="23">
        <f t="shared" si="5"/>
        <v>0</v>
      </c>
    </row>
    <row r="15" spans="1:19" ht="51" x14ac:dyDescent="0.25">
      <c r="A15" s="17"/>
      <c r="B15" s="19">
        <v>5003161</v>
      </c>
      <c r="C15" s="19" t="s">
        <v>1681</v>
      </c>
      <c r="D15" s="68">
        <v>3000392</v>
      </c>
      <c r="E15" s="19" t="s">
        <v>1671</v>
      </c>
      <c r="F15" s="69">
        <v>408</v>
      </c>
      <c r="G15" s="19" t="s">
        <v>856</v>
      </c>
      <c r="H15" s="20">
        <v>0.26324999999999998</v>
      </c>
      <c r="I15" s="21">
        <v>0.26325000000000004</v>
      </c>
      <c r="J15" s="21">
        <f t="shared" si="1"/>
        <v>0</v>
      </c>
      <c r="K15" s="21">
        <v>0</v>
      </c>
      <c r="L15" s="21">
        <v>0</v>
      </c>
      <c r="M15" s="21">
        <v>0</v>
      </c>
      <c r="N15" s="22">
        <f t="shared" si="2"/>
        <v>0</v>
      </c>
      <c r="O15" s="22">
        <f t="shared" si="3"/>
        <v>0</v>
      </c>
      <c r="P15" s="23">
        <f t="shared" si="4"/>
        <v>0</v>
      </c>
      <c r="Q15" s="70">
        <v>0</v>
      </c>
      <c r="R15" s="21">
        <v>0</v>
      </c>
      <c r="S15" s="23">
        <f t="shared" si="5"/>
        <v>0</v>
      </c>
    </row>
    <row r="16" spans="1:19" ht="25.5" x14ac:dyDescent="0.25">
      <c r="A16" s="17"/>
      <c r="B16" s="19">
        <v>5004211</v>
      </c>
      <c r="C16" s="19" t="s">
        <v>1682</v>
      </c>
      <c r="D16" s="68">
        <v>3000545</v>
      </c>
      <c r="E16" s="19" t="s">
        <v>1672</v>
      </c>
      <c r="F16" s="69">
        <v>544</v>
      </c>
      <c r="G16" s="19" t="s">
        <v>1084</v>
      </c>
      <c r="H16" s="20">
        <v>0.75517999999999996</v>
      </c>
      <c r="I16" s="21">
        <v>0.75518000000000018</v>
      </c>
      <c r="J16" s="21">
        <f t="shared" si="1"/>
        <v>1.8786420376874023E-2</v>
      </c>
      <c r="K16" s="21">
        <v>8.2079003768740222E-3</v>
      </c>
      <c r="L16" s="21">
        <v>7.8078999999999996E-3</v>
      </c>
      <c r="M16" s="21">
        <v>2.7706199999999997E-3</v>
      </c>
      <c r="N16" s="22">
        <f t="shared" si="2"/>
        <v>1.0868799990563865E-2</v>
      </c>
      <c r="O16" s="22">
        <f t="shared" si="3"/>
        <v>2.1207924437715533E-2</v>
      </c>
      <c r="P16" s="23">
        <f t="shared" si="4"/>
        <v>2.4876745116229268E-2</v>
      </c>
      <c r="Q16" s="70">
        <v>0</v>
      </c>
      <c r="R16" s="21">
        <v>0</v>
      </c>
      <c r="S16" s="23">
        <f t="shared" si="5"/>
        <v>0</v>
      </c>
    </row>
    <row r="17" spans="1:19" ht="25.5" x14ac:dyDescent="0.25">
      <c r="A17" s="17"/>
      <c r="B17" s="19">
        <v>5004213</v>
      </c>
      <c r="C17" s="19" t="s">
        <v>1683</v>
      </c>
      <c r="D17" s="68">
        <v>3000545</v>
      </c>
      <c r="E17" s="19" t="s">
        <v>1672</v>
      </c>
      <c r="F17" s="69">
        <v>236</v>
      </c>
      <c r="G17" s="19" t="s">
        <v>1423</v>
      </c>
      <c r="H17" s="20">
        <v>0.39771000000000006</v>
      </c>
      <c r="I17" s="21">
        <v>0.39771000000000006</v>
      </c>
      <c r="J17" s="21">
        <f t="shared" si="1"/>
        <v>1.2311850188437012E-2</v>
      </c>
      <c r="K17" s="21">
        <v>4.1039501884370111E-3</v>
      </c>
      <c r="L17" s="21">
        <v>4.1039500000000003E-3</v>
      </c>
      <c r="M17" s="21">
        <v>4.1039500000000003E-3</v>
      </c>
      <c r="N17" s="22">
        <f t="shared" si="2"/>
        <v>1.0318951468248247E-2</v>
      </c>
      <c r="O17" s="22">
        <f t="shared" si="3"/>
        <v>2.0637902462691433E-2</v>
      </c>
      <c r="P17" s="23">
        <f t="shared" si="4"/>
        <v>3.0956853457134621E-2</v>
      </c>
      <c r="Q17" s="70">
        <v>0</v>
      </c>
      <c r="R17" s="21">
        <v>0</v>
      </c>
      <c r="S17" s="23">
        <f t="shared" si="5"/>
        <v>0</v>
      </c>
    </row>
    <row r="18" spans="1:19" ht="51" x14ac:dyDescent="0.25">
      <c r="A18" s="17"/>
      <c r="B18" s="19">
        <v>5004214</v>
      </c>
      <c r="C18" s="19" t="s">
        <v>1684</v>
      </c>
      <c r="D18" s="68">
        <v>3000546</v>
      </c>
      <c r="E18" s="19" t="s">
        <v>1673</v>
      </c>
      <c r="F18" s="69">
        <v>236</v>
      </c>
      <c r="G18" s="19" t="s">
        <v>1423</v>
      </c>
      <c r="H18" s="20">
        <v>92.350144000000014</v>
      </c>
      <c r="I18" s="21">
        <v>92.606824000000003</v>
      </c>
      <c r="J18" s="21">
        <f t="shared" si="1"/>
        <v>21.027552105044361</v>
      </c>
      <c r="K18" s="21">
        <v>8.6577362450443616</v>
      </c>
      <c r="L18" s="21">
        <v>6.6907094200000001</v>
      </c>
      <c r="M18" s="21">
        <v>5.6791064399999991</v>
      </c>
      <c r="N18" s="22">
        <f t="shared" si="2"/>
        <v>9.3489182233961091E-2</v>
      </c>
      <c r="O18" s="22">
        <f t="shared" si="3"/>
        <v>0.16573773942451975</v>
      </c>
      <c r="P18" s="23">
        <f t="shared" si="4"/>
        <v>0.22706266338476699</v>
      </c>
      <c r="Q18" s="70">
        <v>10</v>
      </c>
      <c r="R18" s="21">
        <v>0</v>
      </c>
      <c r="S18" s="23">
        <f t="shared" si="5"/>
        <v>0</v>
      </c>
    </row>
    <row r="19" spans="1:19" ht="38.25" x14ac:dyDescent="0.25">
      <c r="A19" s="17"/>
      <c r="B19" s="19">
        <v>5004215</v>
      </c>
      <c r="C19" s="19" t="s">
        <v>1685</v>
      </c>
      <c r="D19" s="68">
        <v>3000546</v>
      </c>
      <c r="E19" s="19" t="s">
        <v>1673</v>
      </c>
      <c r="F19" s="69">
        <v>236</v>
      </c>
      <c r="G19" s="19" t="s">
        <v>1423</v>
      </c>
      <c r="H19" s="20">
        <v>4.8771690000000003</v>
      </c>
      <c r="I19" s="21">
        <v>4.8809650000000007</v>
      </c>
      <c r="J19" s="21">
        <f t="shared" si="1"/>
        <v>0.43508288110851162</v>
      </c>
      <c r="K19" s="21">
        <v>9.8468051108511645E-2</v>
      </c>
      <c r="L19" s="21">
        <v>0.16109593999999999</v>
      </c>
      <c r="M19" s="21">
        <v>0.17551888999999998</v>
      </c>
      <c r="N19" s="22">
        <f t="shared" si="2"/>
        <v>2.0173890021442816E-2</v>
      </c>
      <c r="O19" s="22">
        <f t="shared" si="3"/>
        <v>5.3178826545265456E-2</v>
      </c>
      <c r="P19" s="23">
        <f t="shared" si="4"/>
        <v>8.9138701283150268E-2</v>
      </c>
      <c r="Q19" s="70">
        <v>9</v>
      </c>
      <c r="R19" s="21">
        <v>0</v>
      </c>
      <c r="S19" s="23">
        <f t="shared" si="5"/>
        <v>0</v>
      </c>
    </row>
    <row r="20" spans="1:19" ht="25.5" x14ac:dyDescent="0.25">
      <c r="A20" s="17"/>
      <c r="B20" s="19">
        <v>5004282</v>
      </c>
      <c r="C20" s="19" t="s">
        <v>1686</v>
      </c>
      <c r="D20" s="68">
        <v>3000567</v>
      </c>
      <c r="E20" s="19" t="s">
        <v>1674</v>
      </c>
      <c r="F20" s="69">
        <v>236</v>
      </c>
      <c r="G20" s="19" t="s">
        <v>1423</v>
      </c>
      <c r="H20" s="20">
        <v>0.51311099999999998</v>
      </c>
      <c r="I20" s="21">
        <v>0.51311099999999998</v>
      </c>
      <c r="J20" s="21">
        <f t="shared" si="1"/>
        <v>3.7853249914528243E-2</v>
      </c>
      <c r="K20" s="21">
        <v>1.1892899914528243E-2</v>
      </c>
      <c r="L20" s="21">
        <v>1.475245E-2</v>
      </c>
      <c r="M20" s="21">
        <v>1.12079E-2</v>
      </c>
      <c r="N20" s="22">
        <f t="shared" si="2"/>
        <v>2.3178025640705896E-2</v>
      </c>
      <c r="O20" s="22">
        <f t="shared" si="3"/>
        <v>5.1929017141570236E-2</v>
      </c>
      <c r="P20" s="23">
        <f t="shared" si="4"/>
        <v>7.3772049156085609E-2</v>
      </c>
      <c r="Q20" s="70">
        <v>0</v>
      </c>
      <c r="R20" s="21">
        <v>0</v>
      </c>
      <c r="S20" s="23">
        <f t="shared" si="5"/>
        <v>0</v>
      </c>
    </row>
    <row r="21" spans="1:19" ht="15.75" thickBot="1" x14ac:dyDescent="0.3">
      <c r="A21" s="41" t="s">
        <v>293</v>
      </c>
      <c r="B21" s="43"/>
      <c r="C21" s="43"/>
      <c r="D21" s="65"/>
      <c r="E21" s="43"/>
      <c r="F21" s="66"/>
      <c r="G21" s="43"/>
      <c r="H21" s="44">
        <f ca="1">OFFSET(H21,-MATCH("PROYECTOS",$A$8:$A$21,0)-1,0)-(OFFSET(H21,-MATCH("PROYECTOS",$A$8:$A$21,0),0))</f>
        <v>3.7046749999999946</v>
      </c>
      <c r="I21" s="44">
        <f t="shared" ref="I21:J21" ca="1" si="6">OFFSET(I21,-MATCH("PROYECTOS",$A$8:$A$21,0)-1,0)-(OFFSET(I21,-MATCH("PROYECTOS",$A$8:$A$21,0),0))</f>
        <v>8.3752090000000265</v>
      </c>
      <c r="J21" s="44">
        <f t="shared" ca="1" si="6"/>
        <v>1.5080146566676369</v>
      </c>
      <c r="K21" s="45">
        <f>K6-K7</f>
        <v>7.2979986667633057E-2</v>
      </c>
      <c r="L21" s="45">
        <f t="shared" ref="L21:M21" si="7">L6-L7</f>
        <v>0.10475380000000101</v>
      </c>
      <c r="M21" s="45">
        <f t="shared" si="7"/>
        <v>1.3302808700000011</v>
      </c>
      <c r="N21" s="46">
        <f t="shared" ca="1" si="2"/>
        <v>8.7138108037223706E-3</v>
      </c>
      <c r="O21" s="46">
        <f t="shared" ca="1" si="3"/>
        <v>2.1221415091567684E-2</v>
      </c>
      <c r="P21" s="47">
        <f t="shared" ca="1" si="4"/>
        <v>0.18005695818070097</v>
      </c>
      <c r="Q21" s="67"/>
      <c r="R21" s="45"/>
      <c r="S21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workbookViewId="0">
      <selection activeCell="A15" sqref="A15:L15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108</v>
      </c>
      <c r="B1" s="50" t="s">
        <v>69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1689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872.67892599999982</v>
      </c>
      <c r="E6" s="14">
        <v>1288.974193</v>
      </c>
      <c r="F6" s="14">
        <v>97.945050752064958</v>
      </c>
      <c r="G6" s="14">
        <v>3.1531536720649456</v>
      </c>
      <c r="H6" s="14">
        <v>24.502716019999998</v>
      </c>
      <c r="I6" s="14">
        <v>70.289181060000004</v>
      </c>
      <c r="J6" s="15">
        <v>2.4462504285878636E-3</v>
      </c>
      <c r="K6" s="15">
        <v>2.1455720248128307E-2</v>
      </c>
      <c r="L6" s="16">
        <v>7.5986820592664067E-2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582.77067199999999</v>
      </c>
      <c r="E7" s="38">
        <f ca="1">SUM(E8:OFFSET(E6,MATCH("GOBIERNOS REGIONALES",$A$8:$A$50,0),0))</f>
        <v>566.84839599999998</v>
      </c>
      <c r="F7" s="38">
        <f ca="1">SUM(F8:OFFSET(F6,MATCH("GOBIERNOS REGIONALES",$A$8:$A$50,0),0))</f>
        <v>1.7566345395071912</v>
      </c>
      <c r="G7" s="38">
        <f ca="1">SUM(G8:OFFSET(G6,MATCH("GOBIERNOS REGIONALES",$A$8:$A$50,0),0))</f>
        <v>0.54305404950719094</v>
      </c>
      <c r="H7" s="38">
        <f ca="1">SUM(H8:OFFSET(H6,MATCH("GOBIERNOS REGIONALES",$A$8:$A$50,0),0))</f>
        <v>0.58881655000000011</v>
      </c>
      <c r="I7" s="38">
        <f ca="1">SUM(I8:OFFSET(I6,MATCH("GOBIERNOS REGIONALES",$A$8:$A$50,0),0))</f>
        <v>0.62476394000000002</v>
      </c>
      <c r="J7" s="39">
        <f ca="1">IFERROR(G7/E7,0)</f>
        <v>9.58023438611249E-4</v>
      </c>
      <c r="K7" s="39">
        <f ca="1">IFERROR(SUM(G7,H7)/E7,0)</f>
        <v>1.9967783405480275E-3</v>
      </c>
      <c r="L7" s="40">
        <f ca="1">IFERROR(SUM(G7,H7,I7)/E7,0)</f>
        <v>3.0989494755617008E-3</v>
      </c>
      <c r="M7" s="4"/>
    </row>
    <row r="8" spans="1:13" ht="25.5" x14ac:dyDescent="0.25">
      <c r="A8" s="17"/>
      <c r="B8" s="18">
        <v>37</v>
      </c>
      <c r="C8" s="19" t="s">
        <v>124</v>
      </c>
      <c r="D8" s="20">
        <v>582.77067199999999</v>
      </c>
      <c r="E8" s="21">
        <v>566.84839599999998</v>
      </c>
      <c r="F8" s="21">
        <f t="shared" ref="F8:F16" si="0">SUM(G8,H8,I8)</f>
        <v>1.7566345395071912</v>
      </c>
      <c r="G8" s="21">
        <v>0.54305404950719094</v>
      </c>
      <c r="H8" s="21">
        <v>0.58881655000000011</v>
      </c>
      <c r="I8" s="21">
        <v>0.62476394000000002</v>
      </c>
      <c r="J8" s="22">
        <f t="shared" ref="J8:J16" si="1">IFERROR(G8/E8,0)</f>
        <v>9.58023438611249E-4</v>
      </c>
      <c r="K8" s="22">
        <f t="shared" ref="K8:K16" si="2">IFERROR(SUM(G8,H8)/E8,0)</f>
        <v>1.9967783405480275E-3</v>
      </c>
      <c r="L8" s="23">
        <f t="shared" ref="L8:L16" si="3">IFERROR(SUM(G8,H8,I8)/E8,0)</f>
        <v>3.0989494755617008E-3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24.474176999999997</v>
      </c>
      <c r="E9" s="38">
        <f ca="1">SUM(E10:OFFSET(E8,(MATCH("GOBIERNOS LOCALES",$A$8:$A$50,0)-MATCH("GOBIERNOS REGIONALES",$A$8:$A$50,0)),0))</f>
        <v>42.033822999999998</v>
      </c>
      <c r="F9" s="38">
        <f ca="1">SUM(F10:OFFSET(F8,(MATCH("GOBIERNOS LOCALES",$A$8:$A$50,0)-MATCH("GOBIERNOS REGIONALES",$A$8:$A$50,0)),0))</f>
        <v>10.374700240000001</v>
      </c>
      <c r="G9" s="38">
        <f ca="1">SUM(G10:OFFSET(G8,(MATCH("GOBIERNOS LOCALES",$A$8:$A$50,0)-MATCH("GOBIERNOS REGIONALES",$A$8:$A$50,0)),0))</f>
        <v>0</v>
      </c>
      <c r="H9" s="38">
        <f ca="1">SUM(H10:OFFSET(H8,(MATCH("GOBIERNOS LOCALES",$A$8:$A$50,0)-MATCH("GOBIERNOS REGIONALES",$A$8:$A$50,0)),0))</f>
        <v>2.6088382500000002</v>
      </c>
      <c r="I9" s="38">
        <f ca="1">SUM(I10:OFFSET(I8,(MATCH("GOBIERNOS LOCALES",$A$8:$A$50,0)-MATCH("GOBIERNOS REGIONALES",$A$8:$A$50,0)),0))</f>
        <v>7.7658619900000003</v>
      </c>
      <c r="J9" s="39">
        <f t="shared" ca="1" si="1"/>
        <v>0</v>
      </c>
      <c r="K9" s="39">
        <f t="shared" ca="1" si="2"/>
        <v>6.2065214720060088E-2</v>
      </c>
      <c r="L9" s="40">
        <f t="shared" ca="1" si="3"/>
        <v>0.24681790756934008</v>
      </c>
      <c r="M9" s="4"/>
    </row>
    <row r="10" spans="1:13" x14ac:dyDescent="0.25">
      <c r="A10" s="17"/>
      <c r="B10" s="18">
        <v>440</v>
      </c>
      <c r="C10" s="19" t="s">
        <v>206</v>
      </c>
      <c r="D10" s="20">
        <v>0</v>
      </c>
      <c r="E10" s="21">
        <v>0.49564199999999997</v>
      </c>
      <c r="F10" s="21">
        <f t="shared" si="0"/>
        <v>0</v>
      </c>
      <c r="G10" s="21">
        <v>0</v>
      </c>
      <c r="H10" s="21">
        <v>0</v>
      </c>
      <c r="I10" s="21">
        <v>0</v>
      </c>
      <c r="J10" s="22">
        <f t="shared" si="1"/>
        <v>0</v>
      </c>
      <c r="K10" s="22">
        <f t="shared" si="2"/>
        <v>0</v>
      </c>
      <c r="L10" s="23">
        <f t="shared" si="3"/>
        <v>0</v>
      </c>
      <c r="M10" s="4"/>
    </row>
    <row r="11" spans="1:13" x14ac:dyDescent="0.25">
      <c r="A11" s="17"/>
      <c r="B11" s="18">
        <v>444</v>
      </c>
      <c r="C11" s="19" t="s">
        <v>210</v>
      </c>
      <c r="D11" s="20">
        <v>5.8884419999999995</v>
      </c>
      <c r="E11" s="21">
        <v>4.799907000000001</v>
      </c>
      <c r="F11" s="21">
        <f t="shared" si="0"/>
        <v>0.35920705000000003</v>
      </c>
      <c r="G11" s="21">
        <v>0</v>
      </c>
      <c r="H11" s="21">
        <v>2.0040100000000002E-2</v>
      </c>
      <c r="I11" s="21">
        <v>0.33916695000000002</v>
      </c>
      <c r="J11" s="22">
        <f t="shared" si="1"/>
        <v>0</v>
      </c>
      <c r="K11" s="22">
        <f t="shared" si="2"/>
        <v>4.1751017259292729E-3</v>
      </c>
      <c r="L11" s="23">
        <f t="shared" si="3"/>
        <v>7.4836252035716519E-2</v>
      </c>
      <c r="M11" s="4"/>
    </row>
    <row r="12" spans="1:13" x14ac:dyDescent="0.25">
      <c r="A12" s="17"/>
      <c r="B12" s="18">
        <v>452</v>
      </c>
      <c r="C12" s="19" t="s">
        <v>218</v>
      </c>
      <c r="D12" s="20">
        <v>0</v>
      </c>
      <c r="E12" s="21">
        <v>7.9798039999999997</v>
      </c>
      <c r="F12" s="21">
        <f t="shared" si="0"/>
        <v>1.62638722</v>
      </c>
      <c r="G12" s="21">
        <v>0</v>
      </c>
      <c r="H12" s="21">
        <v>0.48843346999999998</v>
      </c>
      <c r="I12" s="21">
        <v>1.1379537500000001</v>
      </c>
      <c r="J12" s="22">
        <f t="shared" si="1"/>
        <v>0</v>
      </c>
      <c r="K12" s="22">
        <f t="shared" si="2"/>
        <v>6.1208705126090814E-2</v>
      </c>
      <c r="L12" s="23">
        <f t="shared" si="3"/>
        <v>0.20381292823733516</v>
      </c>
      <c r="M12" s="4"/>
    </row>
    <row r="13" spans="1:13" x14ac:dyDescent="0.25">
      <c r="A13" s="17"/>
      <c r="B13" s="18">
        <v>453</v>
      </c>
      <c r="C13" s="19" t="s">
        <v>219</v>
      </c>
      <c r="D13" s="20">
        <v>2.1770110000000003</v>
      </c>
      <c r="E13" s="21">
        <v>0.495508</v>
      </c>
      <c r="F13" s="21">
        <f t="shared" si="0"/>
        <v>0</v>
      </c>
      <c r="G13" s="21">
        <v>0</v>
      </c>
      <c r="H13" s="21">
        <v>0</v>
      </c>
      <c r="I13" s="21">
        <v>0</v>
      </c>
      <c r="J13" s="22">
        <f t="shared" si="1"/>
        <v>0</v>
      </c>
      <c r="K13" s="22">
        <f t="shared" si="2"/>
        <v>0</v>
      </c>
      <c r="L13" s="23">
        <f t="shared" si="3"/>
        <v>0</v>
      </c>
      <c r="M13" s="4"/>
    </row>
    <row r="14" spans="1:13" x14ac:dyDescent="0.25">
      <c r="A14" s="17"/>
      <c r="B14" s="18">
        <v>454</v>
      </c>
      <c r="C14" s="19" t="s">
        <v>220</v>
      </c>
      <c r="D14" s="20">
        <v>2.4087239999999999</v>
      </c>
      <c r="E14" s="21">
        <v>3.0988449999999998</v>
      </c>
      <c r="F14" s="21">
        <f t="shared" si="0"/>
        <v>4.074055E-2</v>
      </c>
      <c r="G14" s="21">
        <v>0</v>
      </c>
      <c r="H14" s="21">
        <v>0</v>
      </c>
      <c r="I14" s="21">
        <v>4.074055E-2</v>
      </c>
      <c r="J14" s="22">
        <f t="shared" si="1"/>
        <v>0</v>
      </c>
      <c r="K14" s="22">
        <f t="shared" si="2"/>
        <v>0</v>
      </c>
      <c r="L14" s="23">
        <f t="shared" si="3"/>
        <v>1.3147011225150017E-2</v>
      </c>
      <c r="M14" s="4"/>
    </row>
    <row r="15" spans="1:13" x14ac:dyDescent="0.25">
      <c r="A15" s="17"/>
      <c r="B15" s="18">
        <v>462</v>
      </c>
      <c r="C15" s="19" t="s">
        <v>228</v>
      </c>
      <c r="D15" s="20">
        <v>14</v>
      </c>
      <c r="E15" s="21">
        <v>25.164116999999997</v>
      </c>
      <c r="F15" s="21">
        <f t="shared" si="0"/>
        <v>8.3483654200000004</v>
      </c>
      <c r="G15" s="21">
        <v>0</v>
      </c>
      <c r="H15" s="21">
        <v>2.1003646800000002</v>
      </c>
      <c r="I15" s="21">
        <v>6.2480007400000002</v>
      </c>
      <c r="J15" s="22">
        <f t="shared" si="1"/>
        <v>0</v>
      </c>
      <c r="K15" s="22">
        <f t="shared" si="2"/>
        <v>8.3466655317172483E-2</v>
      </c>
      <c r="L15" s="23">
        <f t="shared" si="3"/>
        <v>0.33175673996429128</v>
      </c>
      <c r="M15" s="4"/>
    </row>
    <row r="16" spans="1:13" ht="15.75" thickBot="1" x14ac:dyDescent="0.3">
      <c r="A16" s="41" t="s">
        <v>232</v>
      </c>
      <c r="B16" s="58"/>
      <c r="C16" s="43"/>
      <c r="D16" s="44">
        <v>265.43407700000034</v>
      </c>
      <c r="E16" s="45">
        <v>680.09197399999789</v>
      </c>
      <c r="F16" s="45">
        <f t="shared" si="0"/>
        <v>85.813715972557787</v>
      </c>
      <c r="G16" s="45">
        <v>2.6100996225577546</v>
      </c>
      <c r="H16" s="45">
        <v>21.305061220000013</v>
      </c>
      <c r="I16" s="45">
        <v>61.898555130000013</v>
      </c>
      <c r="J16" s="46">
        <f t="shared" si="1"/>
        <v>3.8378627043726336E-3</v>
      </c>
      <c r="K16" s="46">
        <f t="shared" si="2"/>
        <v>3.5164597961507248E-2</v>
      </c>
      <c r="L16" s="47">
        <f t="shared" si="3"/>
        <v>0.12617957460641646</v>
      </c>
      <c r="M16" s="4"/>
    </row>
    <row r="17" spans="4:13" x14ac:dyDescent="0.25">
      <c r="D17" s="5"/>
      <c r="E17" s="5"/>
      <c r="F17" s="5"/>
      <c r="G17" s="5"/>
      <c r="H17" s="5"/>
      <c r="I17" s="5"/>
      <c r="J17" s="4"/>
      <c r="K17" s="4"/>
      <c r="L17" s="4"/>
      <c r="M17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108</v>
      </c>
      <c r="B1" s="51" t="s">
        <v>69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1690</v>
      </c>
      <c r="N2" s="72" t="s">
        <v>1696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872.67892599999982</v>
      </c>
      <c r="E6" s="14">
        <f ca="1">SUM(E7:OFFSET(E7,50,0))</f>
        <v>1288.974193</v>
      </c>
      <c r="F6" s="14">
        <f ca="1">SUM(F7:OFFSET(F7,50,0))</f>
        <v>97.945050752064958</v>
      </c>
      <c r="G6" s="14">
        <f ca="1">SUM(G7:OFFSET(G7,50,0))</f>
        <v>3.1531536720649456</v>
      </c>
      <c r="H6" s="14">
        <f ca="1">SUM(H7:OFFSET(H7,50,0))</f>
        <v>24.502716019999998</v>
      </c>
      <c r="I6" s="14">
        <f ca="1">SUM(I7:OFFSET(I7,50,0))</f>
        <v>70.289181060000004</v>
      </c>
      <c r="J6" s="15">
        <f ca="1">IFERROR(G6/E6,0)</f>
        <v>2.4462504285878636E-3</v>
      </c>
      <c r="K6" s="15">
        <f ca="1">IFERROR(SUM(G6,H6)/E6,0)</f>
        <v>2.1455720248128307E-2</v>
      </c>
      <c r="L6" s="16">
        <f ca="1">IFERROR(SUM(G6,H6,I6)/E6,0)</f>
        <v>7.5986820592664067E-2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9.2209389999999996</v>
      </c>
      <c r="E7" s="21">
        <v>20.363107000000003</v>
      </c>
      <c r="F7" s="21">
        <f t="shared" ref="F7:F31" si="0">SUM(G7,H7,I7)</f>
        <v>0.61939096000000005</v>
      </c>
      <c r="G7" s="21">
        <v>0</v>
      </c>
      <c r="H7" s="21">
        <v>0.21678854000000003</v>
      </c>
      <c r="I7" s="21">
        <v>0.40260242000000002</v>
      </c>
      <c r="J7" s="22">
        <f t="shared" ref="J7:J31" si="1">IFERROR(G7/E7,0)</f>
        <v>0</v>
      </c>
      <c r="K7" s="22">
        <f t="shared" ref="K7:K31" si="2">IFERROR(SUM(G7,H7)/E7,0)</f>
        <v>1.0646142555750455E-2</v>
      </c>
      <c r="L7" s="23">
        <f t="shared" ref="L7:L31" si="3">IFERROR(SUM(G7,H7,I7)/E7,0)</f>
        <v>3.0417311071439145E-2</v>
      </c>
      <c r="M7" s="4"/>
      <c r="N7" t="s">
        <v>271</v>
      </c>
      <c r="O7" s="5">
        <v>0.12043756</v>
      </c>
      <c r="P7" s="71">
        <v>0.5351115652907984</v>
      </c>
    </row>
    <row r="8" spans="1:16" x14ac:dyDescent="0.25">
      <c r="A8" s="17"/>
      <c r="B8" s="55">
        <v>2</v>
      </c>
      <c r="C8" s="19" t="s">
        <v>250</v>
      </c>
      <c r="D8" s="20">
        <v>9.2585509999999971</v>
      </c>
      <c r="E8" s="21">
        <v>22.453814999999992</v>
      </c>
      <c r="F8" s="21">
        <f t="shared" si="0"/>
        <v>2.0675147898149548</v>
      </c>
      <c r="G8" s="21">
        <v>8.3920998149551451E-3</v>
      </c>
      <c r="H8" s="21">
        <v>0.19505726000000001</v>
      </c>
      <c r="I8" s="21">
        <v>1.8640654299999999</v>
      </c>
      <c r="J8" s="22">
        <f t="shared" si="1"/>
        <v>3.7374939692676494E-4</v>
      </c>
      <c r="K8" s="22">
        <f t="shared" si="2"/>
        <v>9.0607925564076854E-3</v>
      </c>
      <c r="L8" s="23">
        <f t="shared" si="3"/>
        <v>9.2078552790025026E-2</v>
      </c>
      <c r="M8" s="4"/>
      <c r="N8" t="s">
        <v>259</v>
      </c>
      <c r="O8" s="5">
        <v>5.5005938418579774</v>
      </c>
      <c r="P8" s="71">
        <v>0.24164309766792041</v>
      </c>
    </row>
    <row r="9" spans="1:16" x14ac:dyDescent="0.25">
      <c r="A9" s="17"/>
      <c r="B9" s="55">
        <v>3</v>
      </c>
      <c r="C9" s="19" t="s">
        <v>251</v>
      </c>
      <c r="D9" s="20">
        <v>9.0364529999999998</v>
      </c>
      <c r="E9" s="21">
        <v>45.15364499999999</v>
      </c>
      <c r="F9" s="21">
        <f t="shared" si="0"/>
        <v>3.7527100516040663</v>
      </c>
      <c r="G9" s="21">
        <v>0.1439331416040659</v>
      </c>
      <c r="H9" s="21">
        <v>0.34326229999999996</v>
      </c>
      <c r="I9" s="21">
        <v>3.2655146100000003</v>
      </c>
      <c r="J9" s="22">
        <f t="shared" si="1"/>
        <v>3.1876306243729807E-3</v>
      </c>
      <c r="K9" s="22">
        <f t="shared" si="2"/>
        <v>1.078972564903821E-2</v>
      </c>
      <c r="L9" s="23">
        <f t="shared" si="3"/>
        <v>8.3109792168584995E-2</v>
      </c>
      <c r="M9" s="4"/>
      <c r="N9" t="s">
        <v>260</v>
      </c>
      <c r="O9" s="5">
        <v>4.3815250598370152</v>
      </c>
      <c r="P9" s="71">
        <v>0.18957531089100213</v>
      </c>
    </row>
    <row r="10" spans="1:16" x14ac:dyDescent="0.25">
      <c r="A10" s="17"/>
      <c r="B10" s="55">
        <v>4</v>
      </c>
      <c r="C10" s="19" t="s">
        <v>252</v>
      </c>
      <c r="D10" s="20">
        <v>31.679085000000001</v>
      </c>
      <c r="E10" s="21">
        <v>69.088329000000002</v>
      </c>
      <c r="F10" s="21">
        <f t="shared" si="0"/>
        <v>6.5011140698596721</v>
      </c>
      <c r="G10" s="21">
        <v>2.1915049859671853E-2</v>
      </c>
      <c r="H10" s="21">
        <v>1.3117133099999998</v>
      </c>
      <c r="I10" s="21">
        <v>5.1674857100000002</v>
      </c>
      <c r="J10" s="22">
        <f t="shared" si="1"/>
        <v>3.1720335658533375E-4</v>
      </c>
      <c r="K10" s="22">
        <f t="shared" si="2"/>
        <v>1.9303236583702459E-2</v>
      </c>
      <c r="L10" s="23">
        <f t="shared" si="3"/>
        <v>9.4098586026876874E-2</v>
      </c>
      <c r="M10" s="4"/>
      <c r="N10" t="s">
        <v>268</v>
      </c>
      <c r="O10" s="5">
        <v>12.572133559888243</v>
      </c>
      <c r="P10" s="71">
        <v>0.18642754231985173</v>
      </c>
    </row>
    <row r="11" spans="1:16" x14ac:dyDescent="0.25">
      <c r="A11" s="17"/>
      <c r="B11" s="55">
        <v>5</v>
      </c>
      <c r="C11" s="19" t="s">
        <v>253</v>
      </c>
      <c r="D11" s="20">
        <v>28.333386000000001</v>
      </c>
      <c r="E11" s="21">
        <v>48.440210999999984</v>
      </c>
      <c r="F11" s="21">
        <f t="shared" si="0"/>
        <v>3.4231634199999998</v>
      </c>
      <c r="G11" s="21">
        <v>0</v>
      </c>
      <c r="H11" s="21">
        <v>0.36816861999999995</v>
      </c>
      <c r="I11" s="21">
        <v>3.0549947999999998</v>
      </c>
      <c r="J11" s="22">
        <f t="shared" si="1"/>
        <v>0</v>
      </c>
      <c r="K11" s="22">
        <f t="shared" si="2"/>
        <v>7.6004751506965991E-3</v>
      </c>
      <c r="L11" s="23">
        <f t="shared" si="3"/>
        <v>7.0667805720334306E-2</v>
      </c>
      <c r="M11" s="4"/>
      <c r="N11" t="s">
        <v>261</v>
      </c>
      <c r="O11" s="5">
        <v>7.819621281263295</v>
      </c>
      <c r="P11" s="71">
        <v>0.17175369479448191</v>
      </c>
    </row>
    <row r="12" spans="1:16" x14ac:dyDescent="0.25">
      <c r="A12" s="17"/>
      <c r="B12" s="55">
        <v>6</v>
      </c>
      <c r="C12" s="19" t="s">
        <v>254</v>
      </c>
      <c r="D12" s="20">
        <v>8.9058889999999984</v>
      </c>
      <c r="E12" s="21">
        <v>26.440791000000001</v>
      </c>
      <c r="F12" s="21">
        <f t="shared" si="0"/>
        <v>4.2598167900000004</v>
      </c>
      <c r="G12" s="21">
        <v>0</v>
      </c>
      <c r="H12" s="21">
        <v>2.22108237</v>
      </c>
      <c r="I12" s="21">
        <v>2.0387344199999999</v>
      </c>
      <c r="J12" s="22">
        <f t="shared" si="1"/>
        <v>0</v>
      </c>
      <c r="K12" s="22">
        <f t="shared" si="2"/>
        <v>8.4002115140957775E-2</v>
      </c>
      <c r="L12" s="23">
        <f t="shared" si="3"/>
        <v>0.16110776678352778</v>
      </c>
      <c r="M12" s="4"/>
      <c r="N12" t="s">
        <v>254</v>
      </c>
      <c r="O12" s="5">
        <v>4.2598167900000004</v>
      </c>
      <c r="P12" s="71">
        <v>0.16110776678352778</v>
      </c>
    </row>
    <row r="13" spans="1:16" x14ac:dyDescent="0.25">
      <c r="A13" s="17"/>
      <c r="B13" s="55">
        <v>7</v>
      </c>
      <c r="C13" s="19" t="s">
        <v>255</v>
      </c>
      <c r="D13" s="20">
        <v>24.235424000000002</v>
      </c>
      <c r="E13" s="21">
        <v>37.000095999999999</v>
      </c>
      <c r="F13" s="21">
        <f t="shared" si="0"/>
        <v>3.779826E-2</v>
      </c>
      <c r="G13" s="21">
        <v>0</v>
      </c>
      <c r="H13" s="21">
        <v>0</v>
      </c>
      <c r="I13" s="21">
        <v>3.779826E-2</v>
      </c>
      <c r="J13" s="22">
        <f t="shared" si="1"/>
        <v>0</v>
      </c>
      <c r="K13" s="22">
        <f t="shared" si="2"/>
        <v>0</v>
      </c>
      <c r="L13" s="23">
        <f t="shared" si="3"/>
        <v>1.0215719440295507E-3</v>
      </c>
      <c r="M13" s="4"/>
      <c r="N13" t="s">
        <v>270</v>
      </c>
      <c r="O13" s="5">
        <v>3.582870247390658</v>
      </c>
      <c r="P13" s="71">
        <v>0.16071167516346188</v>
      </c>
    </row>
    <row r="14" spans="1:16" x14ac:dyDescent="0.25">
      <c r="A14" s="17"/>
      <c r="B14" s="55">
        <v>8</v>
      </c>
      <c r="C14" s="19" t="s">
        <v>256</v>
      </c>
      <c r="D14" s="20">
        <v>70.08063599999997</v>
      </c>
      <c r="E14" s="21">
        <v>89.56662399999999</v>
      </c>
      <c r="F14" s="21">
        <f t="shared" si="0"/>
        <v>4.7114168297519621</v>
      </c>
      <c r="G14" s="21">
        <v>3.4619149751961231E-2</v>
      </c>
      <c r="H14" s="21">
        <v>1.2785012799999997</v>
      </c>
      <c r="I14" s="21">
        <v>3.3982964000000009</v>
      </c>
      <c r="J14" s="22">
        <f t="shared" si="1"/>
        <v>3.8651841730644258E-4</v>
      </c>
      <c r="K14" s="22">
        <f t="shared" si="2"/>
        <v>1.4660823095799179E-2</v>
      </c>
      <c r="L14" s="23">
        <f t="shared" si="3"/>
        <v>5.2602371501151615E-2</v>
      </c>
      <c r="M14" s="4"/>
      <c r="N14" t="s">
        <v>273</v>
      </c>
      <c r="O14" s="5">
        <v>13.46648047845661</v>
      </c>
      <c r="P14" s="71">
        <v>0.16005111752907733</v>
      </c>
    </row>
    <row r="15" spans="1:16" x14ac:dyDescent="0.25">
      <c r="A15" s="17"/>
      <c r="B15" s="55">
        <v>9</v>
      </c>
      <c r="C15" s="19" t="s">
        <v>257</v>
      </c>
      <c r="D15" s="20">
        <v>4.0370810000000006</v>
      </c>
      <c r="E15" s="21">
        <v>11.863843000000001</v>
      </c>
      <c r="F15" s="21">
        <f t="shared" si="0"/>
        <v>0.89604334910665506</v>
      </c>
      <c r="G15" s="21">
        <v>7.5203739106655121E-2</v>
      </c>
      <c r="H15" s="21">
        <v>7.071E-3</v>
      </c>
      <c r="I15" s="21">
        <v>0.81376861</v>
      </c>
      <c r="J15" s="22">
        <f t="shared" si="1"/>
        <v>6.3389020831323469E-3</v>
      </c>
      <c r="K15" s="22">
        <f t="shared" si="2"/>
        <v>6.9349146905142885E-3</v>
      </c>
      <c r="L15" s="23">
        <f t="shared" si="3"/>
        <v>7.5527242657093069E-2</v>
      </c>
      <c r="M15" s="4"/>
      <c r="N15" t="s">
        <v>272</v>
      </c>
      <c r="O15" s="5">
        <v>0.96943863000543606</v>
      </c>
      <c r="P15" s="71">
        <v>9.7629288949471163E-2</v>
      </c>
    </row>
    <row r="16" spans="1:16" x14ac:dyDescent="0.25">
      <c r="A16" s="17"/>
      <c r="B16" s="55">
        <v>10</v>
      </c>
      <c r="C16" s="19" t="s">
        <v>258</v>
      </c>
      <c r="D16" s="20">
        <v>0.28129599999999999</v>
      </c>
      <c r="E16" s="21">
        <v>10.155808</v>
      </c>
      <c r="F16" s="21">
        <f t="shared" si="0"/>
        <v>0.38603897000000004</v>
      </c>
      <c r="G16" s="21">
        <v>0</v>
      </c>
      <c r="H16" s="21">
        <v>0</v>
      </c>
      <c r="I16" s="21">
        <v>0.38603897000000004</v>
      </c>
      <c r="J16" s="22">
        <f t="shared" si="1"/>
        <v>0</v>
      </c>
      <c r="K16" s="22">
        <f t="shared" si="2"/>
        <v>0</v>
      </c>
      <c r="L16" s="23">
        <f t="shared" si="3"/>
        <v>3.8011645159105018E-2</v>
      </c>
      <c r="M16" s="4"/>
      <c r="N16" t="s">
        <v>252</v>
      </c>
      <c r="O16" s="5">
        <v>6.5011140698596721</v>
      </c>
      <c r="P16" s="71">
        <v>9.4098586026876874E-2</v>
      </c>
    </row>
    <row r="17" spans="1:16" x14ac:dyDescent="0.25">
      <c r="A17" s="17"/>
      <c r="B17" s="55">
        <v>11</v>
      </c>
      <c r="C17" s="19" t="s">
        <v>259</v>
      </c>
      <c r="D17" s="20">
        <v>17.226386999999995</v>
      </c>
      <c r="E17" s="21">
        <v>22.763297999999999</v>
      </c>
      <c r="F17" s="21">
        <f t="shared" si="0"/>
        <v>5.5005938418579774</v>
      </c>
      <c r="G17" s="21">
        <v>0.69909277185797691</v>
      </c>
      <c r="H17" s="21">
        <v>2.4525021900000001</v>
      </c>
      <c r="I17" s="21">
        <v>2.3489988799999999</v>
      </c>
      <c r="J17" s="22">
        <f t="shared" si="1"/>
        <v>3.0711400951565847E-2</v>
      </c>
      <c r="K17" s="22">
        <f t="shared" si="2"/>
        <v>0.13845071842656442</v>
      </c>
      <c r="L17" s="23">
        <f t="shared" si="3"/>
        <v>0.24164309766792041</v>
      </c>
      <c r="M17" s="4"/>
      <c r="N17" t="s">
        <v>250</v>
      </c>
      <c r="O17" s="5">
        <v>2.0675147898149548</v>
      </c>
      <c r="P17" s="71">
        <v>9.2078552790025026E-2</v>
      </c>
    </row>
    <row r="18" spans="1:16" x14ac:dyDescent="0.25">
      <c r="A18" s="17"/>
      <c r="B18" s="55">
        <v>12</v>
      </c>
      <c r="C18" s="19" t="s">
        <v>260</v>
      </c>
      <c r="D18" s="20">
        <v>4.6998069999999998</v>
      </c>
      <c r="E18" s="21">
        <v>23.112318999999999</v>
      </c>
      <c r="F18" s="21">
        <f t="shared" si="0"/>
        <v>4.3815250598370152</v>
      </c>
      <c r="G18" s="21">
        <v>1.8156799837015569E-2</v>
      </c>
      <c r="H18" s="21">
        <v>0.69583927000000012</v>
      </c>
      <c r="I18" s="21">
        <v>3.6675289899999997</v>
      </c>
      <c r="J18" s="22">
        <f t="shared" si="1"/>
        <v>7.855897037859148E-4</v>
      </c>
      <c r="K18" s="22">
        <f t="shared" si="2"/>
        <v>3.0892446138226792E-2</v>
      </c>
      <c r="L18" s="23">
        <f t="shared" si="3"/>
        <v>0.18957531089100213</v>
      </c>
      <c r="M18" s="4"/>
      <c r="N18" t="s">
        <v>251</v>
      </c>
      <c r="O18" s="5">
        <v>3.7527100516040663</v>
      </c>
      <c r="P18" s="71">
        <v>8.3109792168584995E-2</v>
      </c>
    </row>
    <row r="19" spans="1:16" x14ac:dyDescent="0.25">
      <c r="A19" s="17"/>
      <c r="B19" s="55">
        <v>13</v>
      </c>
      <c r="C19" s="19" t="s">
        <v>261</v>
      </c>
      <c r="D19" s="20">
        <v>23.370011000000002</v>
      </c>
      <c r="E19" s="21">
        <v>45.528111000000003</v>
      </c>
      <c r="F19" s="21">
        <f t="shared" si="0"/>
        <v>7.819621281263295</v>
      </c>
      <c r="G19" s="21">
        <v>0.16819734126329422</v>
      </c>
      <c r="H19" s="21">
        <v>2.1194765200000001</v>
      </c>
      <c r="I19" s="21">
        <v>5.5319474200000007</v>
      </c>
      <c r="J19" s="22">
        <f t="shared" si="1"/>
        <v>3.694362396526713E-3</v>
      </c>
      <c r="K19" s="22">
        <f t="shared" si="2"/>
        <v>5.0247502279707895E-2</v>
      </c>
      <c r="L19" s="23">
        <f t="shared" si="3"/>
        <v>0.17175369479448191</v>
      </c>
      <c r="M19" s="4"/>
      <c r="N19" t="s">
        <v>267</v>
      </c>
      <c r="O19" s="5">
        <v>0.28361845000000002</v>
      </c>
      <c r="P19" s="71">
        <v>7.7879500571152407E-2</v>
      </c>
    </row>
    <row r="20" spans="1:16" x14ac:dyDescent="0.25">
      <c r="A20" s="17"/>
      <c r="B20" s="55">
        <v>14</v>
      </c>
      <c r="C20" s="19" t="s">
        <v>262</v>
      </c>
      <c r="D20" s="20">
        <v>31.70984799999999</v>
      </c>
      <c r="E20" s="21">
        <v>68.646357000000009</v>
      </c>
      <c r="F20" s="21">
        <f t="shared" si="0"/>
        <v>4.6752537320803871</v>
      </c>
      <c r="G20" s="21">
        <v>0.24975340208038688</v>
      </c>
      <c r="H20" s="21">
        <v>0.90855812999999985</v>
      </c>
      <c r="I20" s="21">
        <v>3.5169422000000008</v>
      </c>
      <c r="J20" s="22">
        <f t="shared" si="1"/>
        <v>3.6382615625238034E-3</v>
      </c>
      <c r="K20" s="22">
        <f t="shared" si="2"/>
        <v>1.6873605282220389E-2</v>
      </c>
      <c r="L20" s="23">
        <f t="shared" si="3"/>
        <v>6.8106363343948262E-2</v>
      </c>
      <c r="M20" s="4"/>
      <c r="N20" t="s">
        <v>257</v>
      </c>
      <c r="O20" s="5">
        <v>0.89604334910665506</v>
      </c>
      <c r="P20" s="71">
        <v>7.5527242657093069E-2</v>
      </c>
    </row>
    <row r="21" spans="1:16" x14ac:dyDescent="0.25">
      <c r="A21" s="17"/>
      <c r="B21" s="55">
        <v>15</v>
      </c>
      <c r="C21" s="19" t="s">
        <v>263</v>
      </c>
      <c r="D21" s="20">
        <v>316.67010099999999</v>
      </c>
      <c r="E21" s="21">
        <v>349.52198500000003</v>
      </c>
      <c r="F21" s="21">
        <f t="shared" si="0"/>
        <v>12.986700627074768</v>
      </c>
      <c r="G21" s="21">
        <v>0.9925373770747683</v>
      </c>
      <c r="H21" s="21">
        <v>1.6606395700000001</v>
      </c>
      <c r="I21" s="21">
        <v>10.333523680000001</v>
      </c>
      <c r="J21" s="22">
        <f t="shared" si="1"/>
        <v>2.839699417118978E-3</v>
      </c>
      <c r="K21" s="22">
        <f t="shared" si="2"/>
        <v>7.5908728518887525E-3</v>
      </c>
      <c r="L21" s="23">
        <f t="shared" si="3"/>
        <v>3.7155604466696898E-2</v>
      </c>
      <c r="M21" s="4"/>
      <c r="N21" t="s">
        <v>253</v>
      </c>
      <c r="O21" s="5">
        <v>3.4231634199999998</v>
      </c>
      <c r="P21" s="71">
        <v>7.0667805720334306E-2</v>
      </c>
    </row>
    <row r="22" spans="1:16" x14ac:dyDescent="0.25">
      <c r="A22" s="17"/>
      <c r="B22" s="55">
        <v>16</v>
      </c>
      <c r="C22" s="19" t="s">
        <v>264</v>
      </c>
      <c r="D22" s="20">
        <v>148.92519699999997</v>
      </c>
      <c r="E22" s="21">
        <v>160.70675999999995</v>
      </c>
      <c r="F22" s="21">
        <f t="shared" si="0"/>
        <v>4.1119542140732479</v>
      </c>
      <c r="G22" s="21">
        <v>0.35637214407324791</v>
      </c>
      <c r="H22" s="21">
        <v>1.7919820799999999</v>
      </c>
      <c r="I22" s="21">
        <v>1.9635999899999999</v>
      </c>
      <c r="J22" s="22">
        <f t="shared" si="1"/>
        <v>2.2175305137957361E-3</v>
      </c>
      <c r="K22" s="22">
        <f t="shared" si="2"/>
        <v>1.3368163380764124E-2</v>
      </c>
      <c r="L22" s="23">
        <f t="shared" si="3"/>
        <v>2.5586691027018708E-2</v>
      </c>
      <c r="M22" s="4"/>
      <c r="N22" t="s">
        <v>262</v>
      </c>
      <c r="O22" s="5">
        <v>4.6752537320803871</v>
      </c>
      <c r="P22" s="71">
        <v>6.8106363343948262E-2</v>
      </c>
    </row>
    <row r="23" spans="1:16" x14ac:dyDescent="0.25">
      <c r="A23" s="17"/>
      <c r="B23" s="55">
        <v>17</v>
      </c>
      <c r="C23" s="19" t="s">
        <v>265</v>
      </c>
      <c r="D23" s="20">
        <v>2.6461600000000001</v>
      </c>
      <c r="E23" s="21">
        <v>5.5622190000000007</v>
      </c>
      <c r="F23" s="21">
        <f t="shared" si="0"/>
        <v>4.4302550000000003E-2</v>
      </c>
      <c r="G23" s="21">
        <v>0</v>
      </c>
      <c r="H23" s="21">
        <v>0</v>
      </c>
      <c r="I23" s="21">
        <v>4.4302550000000003E-2</v>
      </c>
      <c r="J23" s="22">
        <f t="shared" si="1"/>
        <v>0</v>
      </c>
      <c r="K23" s="22">
        <f t="shared" si="2"/>
        <v>0</v>
      </c>
      <c r="L23" s="23">
        <f t="shared" si="3"/>
        <v>7.9649057327660054E-3</v>
      </c>
      <c r="M23" s="4"/>
      <c r="N23" t="s">
        <v>256</v>
      </c>
      <c r="O23" s="5">
        <v>4.7114168297519621</v>
      </c>
      <c r="P23" s="71">
        <v>5.2602371501151615E-2</v>
      </c>
    </row>
    <row r="24" spans="1:16" x14ac:dyDescent="0.25">
      <c r="A24" s="17"/>
      <c r="B24" s="55">
        <v>18</v>
      </c>
      <c r="C24" s="19" t="s">
        <v>266</v>
      </c>
      <c r="D24" s="20">
        <v>1.6358979999999999</v>
      </c>
      <c r="E24" s="21">
        <v>1.5710089999999999</v>
      </c>
      <c r="F24" s="21">
        <f t="shared" si="0"/>
        <v>0</v>
      </c>
      <c r="G24" s="21">
        <v>0</v>
      </c>
      <c r="H24" s="21">
        <v>0</v>
      </c>
      <c r="I24" s="21">
        <v>0</v>
      </c>
      <c r="J24" s="22">
        <f t="shared" si="1"/>
        <v>0</v>
      </c>
      <c r="K24" s="22">
        <f t="shared" si="2"/>
        <v>0</v>
      </c>
      <c r="L24" s="23">
        <f t="shared" si="3"/>
        <v>0</v>
      </c>
      <c r="M24" s="4"/>
      <c r="N24" t="s">
        <v>258</v>
      </c>
      <c r="O24" s="5">
        <v>0.38603897000000004</v>
      </c>
      <c r="P24" s="71">
        <v>3.8011645159105018E-2</v>
      </c>
    </row>
    <row r="25" spans="1:16" x14ac:dyDescent="0.25">
      <c r="A25" s="17"/>
      <c r="B25" s="55">
        <v>19</v>
      </c>
      <c r="C25" s="19" t="s">
        <v>267</v>
      </c>
      <c r="D25" s="20">
        <v>1.982593</v>
      </c>
      <c r="E25" s="21">
        <v>3.6417600000000001</v>
      </c>
      <c r="F25" s="21">
        <f t="shared" si="0"/>
        <v>0.28361845000000002</v>
      </c>
      <c r="G25" s="21">
        <v>0</v>
      </c>
      <c r="H25" s="21">
        <v>0</v>
      </c>
      <c r="I25" s="21">
        <v>0.28361845000000002</v>
      </c>
      <c r="J25" s="22">
        <f t="shared" si="1"/>
        <v>0</v>
      </c>
      <c r="K25" s="22">
        <f t="shared" si="2"/>
        <v>0</v>
      </c>
      <c r="L25" s="23">
        <f t="shared" si="3"/>
        <v>7.7879500571152407E-2</v>
      </c>
      <c r="M25" s="4"/>
      <c r="N25" t="s">
        <v>263</v>
      </c>
      <c r="O25" s="5">
        <v>12.986700627074768</v>
      </c>
      <c r="P25" s="71">
        <v>3.7155604466696898E-2</v>
      </c>
    </row>
    <row r="26" spans="1:16" x14ac:dyDescent="0.25">
      <c r="A26" s="17"/>
      <c r="B26" s="55">
        <v>20</v>
      </c>
      <c r="C26" s="19" t="s">
        <v>268</v>
      </c>
      <c r="D26" s="20">
        <v>31.608638000000006</v>
      </c>
      <c r="E26" s="21">
        <v>67.437104000000005</v>
      </c>
      <c r="F26" s="21">
        <f t="shared" si="0"/>
        <v>12.572133559888243</v>
      </c>
      <c r="G26" s="21">
        <v>4.999999888241291E-3</v>
      </c>
      <c r="H26" s="21">
        <v>3.619796889999999</v>
      </c>
      <c r="I26" s="21">
        <v>8.9473366700000021</v>
      </c>
      <c r="J26" s="22">
        <f t="shared" si="1"/>
        <v>7.4143158464237891E-5</v>
      </c>
      <c r="K26" s="22">
        <f t="shared" si="2"/>
        <v>5.3750779242955626E-2</v>
      </c>
      <c r="L26" s="23">
        <f t="shared" si="3"/>
        <v>0.18642754231985173</v>
      </c>
      <c r="M26" s="4"/>
      <c r="N26" t="s">
        <v>249</v>
      </c>
      <c r="O26" s="5">
        <v>0.61939096000000005</v>
      </c>
      <c r="P26" s="71">
        <v>3.0417311071439145E-2</v>
      </c>
    </row>
    <row r="27" spans="1:16" x14ac:dyDescent="0.25">
      <c r="A27" s="17"/>
      <c r="B27" s="55">
        <v>21</v>
      </c>
      <c r="C27" s="19" t="s">
        <v>269</v>
      </c>
      <c r="D27" s="20">
        <v>28.255515999999993</v>
      </c>
      <c r="E27" s="21">
        <v>43.369740000000007</v>
      </c>
      <c r="F27" s="21">
        <f t="shared" si="0"/>
        <v>0.77511302999999998</v>
      </c>
      <c r="G27" s="21">
        <v>0</v>
      </c>
      <c r="H27" s="21">
        <v>0.2169818</v>
      </c>
      <c r="I27" s="21">
        <v>0.55813122999999998</v>
      </c>
      <c r="J27" s="22">
        <f t="shared" si="1"/>
        <v>0</v>
      </c>
      <c r="K27" s="22">
        <f t="shared" si="2"/>
        <v>5.0030689600629374E-3</v>
      </c>
      <c r="L27" s="23">
        <f t="shared" si="3"/>
        <v>1.7872208364633956E-2</v>
      </c>
      <c r="M27" s="4"/>
      <c r="N27" t="s">
        <v>264</v>
      </c>
      <c r="O27" s="5">
        <v>4.1119542140732479</v>
      </c>
      <c r="P27" s="71">
        <v>2.5586691027018708E-2</v>
      </c>
    </row>
    <row r="28" spans="1:16" x14ac:dyDescent="0.25">
      <c r="A28" s="17"/>
      <c r="B28" s="55">
        <v>22</v>
      </c>
      <c r="C28" s="19" t="s">
        <v>270</v>
      </c>
      <c r="D28" s="20">
        <v>9.1635500000000008</v>
      </c>
      <c r="E28" s="21">
        <v>22.293777000000002</v>
      </c>
      <c r="F28" s="21">
        <f t="shared" si="0"/>
        <v>3.582870247390658</v>
      </c>
      <c r="G28" s="21">
        <v>0.18623999739065766</v>
      </c>
      <c r="H28" s="21">
        <v>1.2588842600000001</v>
      </c>
      <c r="I28" s="21">
        <v>2.13774599</v>
      </c>
      <c r="J28" s="22">
        <f t="shared" si="1"/>
        <v>8.3539006149858618E-3</v>
      </c>
      <c r="K28" s="22">
        <f t="shared" si="2"/>
        <v>6.4821867438193972E-2</v>
      </c>
      <c r="L28" s="23">
        <f t="shared" si="3"/>
        <v>0.16071167516346188</v>
      </c>
      <c r="M28" s="4"/>
      <c r="N28" t="s">
        <v>269</v>
      </c>
      <c r="O28" s="5">
        <v>0.77511302999999998</v>
      </c>
      <c r="P28" s="71">
        <v>1.7872208364633956E-2</v>
      </c>
    </row>
    <row r="29" spans="1:16" x14ac:dyDescent="0.25">
      <c r="A29" s="17"/>
      <c r="B29" s="55">
        <v>23</v>
      </c>
      <c r="C29" s="19" t="s">
        <v>271</v>
      </c>
      <c r="D29" s="20">
        <v>0</v>
      </c>
      <c r="E29" s="21">
        <v>0.22507000000000002</v>
      </c>
      <c r="F29" s="21">
        <f t="shared" si="0"/>
        <v>0.12043756</v>
      </c>
      <c r="G29" s="21">
        <v>0</v>
      </c>
      <c r="H29" s="21">
        <v>0</v>
      </c>
      <c r="I29" s="21">
        <v>0.12043756</v>
      </c>
      <c r="J29" s="22">
        <f t="shared" si="1"/>
        <v>0</v>
      </c>
      <c r="K29" s="22">
        <f t="shared" si="2"/>
        <v>0</v>
      </c>
      <c r="L29" s="23">
        <f t="shared" si="3"/>
        <v>0.5351115652907984</v>
      </c>
      <c r="M29" s="4"/>
      <c r="N29" t="s">
        <v>265</v>
      </c>
      <c r="O29" s="5">
        <v>4.4302550000000003E-2</v>
      </c>
      <c r="P29" s="71">
        <v>7.9649057327660054E-3</v>
      </c>
    </row>
    <row r="30" spans="1:16" x14ac:dyDescent="0.25">
      <c r="A30" s="17"/>
      <c r="B30" s="55">
        <v>24</v>
      </c>
      <c r="C30" s="19" t="s">
        <v>272</v>
      </c>
      <c r="D30" s="20">
        <v>7.9557889999999993</v>
      </c>
      <c r="E30" s="21">
        <v>9.9297930000000001</v>
      </c>
      <c r="F30" s="21">
        <f t="shared" si="0"/>
        <v>0.96943863000543606</v>
      </c>
      <c r="G30" s="21">
        <v>5.6996800005435944E-2</v>
      </c>
      <c r="H30" s="21">
        <v>6.1538229999999999E-2</v>
      </c>
      <c r="I30" s="21">
        <v>0.85090360000000009</v>
      </c>
      <c r="J30" s="22">
        <f t="shared" si="1"/>
        <v>5.7399786687835231E-3</v>
      </c>
      <c r="K30" s="22">
        <f t="shared" si="2"/>
        <v>1.1937311281860151E-2</v>
      </c>
      <c r="L30" s="23">
        <f t="shared" si="3"/>
        <v>9.7629288949471163E-2</v>
      </c>
      <c r="M30" s="4"/>
      <c r="N30" t="s">
        <v>255</v>
      </c>
      <c r="O30" s="5">
        <v>3.779826E-2</v>
      </c>
      <c r="P30" s="71">
        <v>1.0215719440295507E-3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51.760690999999994</v>
      </c>
      <c r="E31" s="28">
        <v>84.138621999999998</v>
      </c>
      <c r="F31" s="28">
        <f t="shared" si="0"/>
        <v>13.46648047845661</v>
      </c>
      <c r="G31" s="28">
        <v>0.13674385845661163</v>
      </c>
      <c r="H31" s="28">
        <v>3.7748724</v>
      </c>
      <c r="I31" s="28">
        <v>9.5548642199999989</v>
      </c>
      <c r="J31" s="29">
        <f t="shared" si="1"/>
        <v>1.6252210365010689E-3</v>
      </c>
      <c r="K31" s="29">
        <f t="shared" si="2"/>
        <v>4.6490139313864823E-2</v>
      </c>
      <c r="L31" s="30">
        <f t="shared" si="3"/>
        <v>0.16005111752907733</v>
      </c>
      <c r="M31" s="4"/>
      <c r="N31" t="s">
        <v>266</v>
      </c>
      <c r="O31" s="5">
        <v>0</v>
      </c>
      <c r="P31" s="71">
        <v>0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workbookViewId="0">
      <selection activeCell="A17" sqref="A17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108</v>
      </c>
      <c r="B1" s="49" t="s">
        <v>69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1691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872.67892599999982</v>
      </c>
      <c r="E6" s="14">
        <v>1288.974193</v>
      </c>
      <c r="F6" s="14">
        <v>97.945050752064958</v>
      </c>
      <c r="G6" s="14">
        <v>3.1531536720649456</v>
      </c>
      <c r="H6" s="14">
        <v>24.502716019999998</v>
      </c>
      <c r="I6" s="14">
        <v>70.289181060000004</v>
      </c>
      <c r="J6" s="15">
        <v>2.4462504285878636E-3</v>
      </c>
      <c r="K6" s="15">
        <v>2.1455720248128307E-2</v>
      </c>
      <c r="L6" s="16">
        <v>7.5986820592664067E-2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307.86311700000005</v>
      </c>
      <c r="E7" s="38">
        <f ca="1">SUM(E8:OFFSET(E6,MATCH("PROYECTOS",$A$8:$A$50,0),0))</f>
        <v>292.51058300000005</v>
      </c>
      <c r="F7" s="38">
        <f ca="1">SUM(F8:OFFSET(F6,MATCH("PROYECTOS",$A$8:$A$50,0),0))</f>
        <v>1.700936279507191</v>
      </c>
      <c r="G7" s="38">
        <f ca="1">SUM(G8:OFFSET(G6,MATCH("PROYECTOS",$A$8:$A$50,0),0))</f>
        <v>0.54305404950719094</v>
      </c>
      <c r="H7" s="38">
        <f ca="1">SUM(H8:OFFSET(H6,MATCH("PROYECTOS",$A$8:$A$50,0),0))</f>
        <v>0.57164919000000003</v>
      </c>
      <c r="I7" s="38">
        <f ca="1">SUM(I8:OFFSET(I6,MATCH("PROYECTOS",$A$8:$A$50,0),0))</f>
        <v>0.58623304000000009</v>
      </c>
      <c r="J7" s="39">
        <f ca="1">IFERROR(G7/E7,0)</f>
        <v>1.8565278696504148E-3</v>
      </c>
      <c r="K7" s="39">
        <f ca="1">IFERROR(SUM(G7,H7)/E7,0)</f>
        <v>3.8108133663908865E-3</v>
      </c>
      <c r="L7" s="40">
        <f ca="1">IFERROR(SUM(G7,H7,I7)/E7,0)</f>
        <v>5.8149563754662202E-3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306.19663200000002</v>
      </c>
      <c r="E8" s="21">
        <v>290.51069800000005</v>
      </c>
      <c r="F8" s="21">
        <f t="shared" ref="F8:F9" si="0">SUM(G8,H8,I8)</f>
        <v>1.5141526588581788</v>
      </c>
      <c r="G8" s="21">
        <v>0.48008487885817885</v>
      </c>
      <c r="H8" s="21">
        <v>0.50863363000000006</v>
      </c>
      <c r="I8" s="21">
        <v>0.52543415000000004</v>
      </c>
      <c r="J8" s="22">
        <f t="shared" ref="J8:J10" si="1">IFERROR(G8/E8,0)</f>
        <v>1.6525549047359997E-3</v>
      </c>
      <c r="K8" s="22">
        <f t="shared" ref="K8:K10" si="2">IFERROR(SUM(G8,H8)/E8,0)</f>
        <v>3.4033807211401859E-3</v>
      </c>
      <c r="L8" s="23">
        <f t="shared" ref="L8:L10" si="3">IFERROR(SUM(G8,H8,I8)/E8,0)</f>
        <v>5.2120375231695546E-3</v>
      </c>
      <c r="M8" s="4"/>
    </row>
    <row r="9" spans="1:13" ht="38.25" x14ac:dyDescent="0.25">
      <c r="A9" s="17"/>
      <c r="B9" s="19">
        <v>3000410</v>
      </c>
      <c r="C9" s="19" t="s">
        <v>1693</v>
      </c>
      <c r="D9" s="20">
        <v>1.6664850000000002</v>
      </c>
      <c r="E9" s="21">
        <v>1.9998850000000001</v>
      </c>
      <c r="F9" s="21">
        <f t="shared" si="0"/>
        <v>0.18678362064901211</v>
      </c>
      <c r="G9" s="21">
        <v>6.2969170649012085E-2</v>
      </c>
      <c r="H9" s="21">
        <v>6.3015560000000012E-2</v>
      </c>
      <c r="I9" s="21">
        <v>6.0798890000000001E-2</v>
      </c>
      <c r="J9" s="22">
        <f t="shared" si="1"/>
        <v>3.1486395792264095E-2</v>
      </c>
      <c r="K9" s="22">
        <f t="shared" si="2"/>
        <v>6.2995987593792699E-2</v>
      </c>
      <c r="L9" s="23">
        <f t="shared" si="3"/>
        <v>9.3397180662394136E-2</v>
      </c>
      <c r="M9" s="4"/>
    </row>
    <row r="10" spans="1:13" ht="15.75" thickBot="1" x14ac:dyDescent="0.3">
      <c r="A10" s="41" t="s">
        <v>293</v>
      </c>
      <c r="B10" s="43"/>
      <c r="C10" s="43"/>
      <c r="D10" s="44">
        <f ca="1">OFFSET(D10,-MATCH("PROYECTOS",$A$8:$A$50,0)-1,0)-(OFFSET(D10,-MATCH("PROYECTOS",$A$8:$A$50,0),0))</f>
        <v>564.81580899999972</v>
      </c>
      <c r="E10" s="45">
        <f t="shared" ref="E10:I10" ca="1" si="4">OFFSET(E10,-MATCH("PROYECTOS",$A$8:$A$50,0)-1,0)-(OFFSET(E10,-MATCH("PROYECTOS",$A$8:$A$50,0),0))</f>
        <v>996.46361000000002</v>
      </c>
      <c r="F10" s="45">
        <f t="shared" ca="1" si="4"/>
        <v>96.244114472557769</v>
      </c>
      <c r="G10" s="45">
        <f t="shared" ca="1" si="4"/>
        <v>2.6100996225577546</v>
      </c>
      <c r="H10" s="45">
        <f t="shared" ca="1" si="4"/>
        <v>23.931066829999999</v>
      </c>
      <c r="I10" s="45">
        <f t="shared" ca="1" si="4"/>
        <v>69.702948020000008</v>
      </c>
      <c r="J10" s="46">
        <f t="shared" ca="1" si="1"/>
        <v>2.6193627106540847E-3</v>
      </c>
      <c r="K10" s="46">
        <f t="shared" ca="1" si="2"/>
        <v>2.6635359471438955E-2</v>
      </c>
      <c r="L10" s="47">
        <f t="shared" ca="1" si="3"/>
        <v>9.6585679102278263E-2</v>
      </c>
      <c r="M10" s="4"/>
    </row>
    <row r="11" spans="1:13" ht="15.75" thickBot="1" x14ac:dyDescent="0.3"/>
    <row r="12" spans="1:13" ht="15.75" thickBot="1" x14ac:dyDescent="0.3">
      <c r="A12" s="87" t="s">
        <v>315</v>
      </c>
      <c r="B12" s="88"/>
      <c r="C12" s="88"/>
      <c r="D12" s="89"/>
    </row>
    <row r="13" spans="1:13" ht="15.75" thickBot="1" x14ac:dyDescent="0.3">
      <c r="A13" s="1" t="s">
        <v>1697</v>
      </c>
    </row>
    <row r="14" spans="1:13" ht="45" customHeight="1" x14ac:dyDescent="0.25">
      <c r="A14" s="80" t="s">
        <v>317</v>
      </c>
      <c r="B14" s="81"/>
      <c r="C14" s="81"/>
      <c r="D14" s="92" t="s">
        <v>318</v>
      </c>
    </row>
    <row r="15" spans="1:13" ht="15.75" thickBot="1" x14ac:dyDescent="0.3">
      <c r="A15" s="90"/>
      <c r="B15" s="91"/>
      <c r="C15" s="91"/>
      <c r="D15" s="93"/>
    </row>
    <row r="16" spans="1:13" x14ac:dyDescent="0.25">
      <c r="A16" s="17"/>
      <c r="B16" s="19">
        <v>3000001</v>
      </c>
      <c r="C16" s="19" t="s">
        <v>275</v>
      </c>
      <c r="D16" s="23">
        <v>5.2120375231695546E-3</v>
      </c>
    </row>
    <row r="17" spans="1:4" ht="39" thickBot="1" x14ac:dyDescent="0.3">
      <c r="A17" s="24"/>
      <c r="B17" s="26">
        <v>3000410</v>
      </c>
      <c r="C17" s="26" t="s">
        <v>1693</v>
      </c>
      <c r="D17" s="30">
        <v>9.3397180662394136E-2</v>
      </c>
    </row>
  </sheetData>
  <mergeCells count="10">
    <mergeCell ref="A12:D12"/>
    <mergeCell ref="A14:C15"/>
    <mergeCell ref="D14:D1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"/>
  <sheetViews>
    <sheetView topLeftCell="A13" workbookViewId="0">
      <selection activeCell="A38" sqref="A38:L3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24</v>
      </c>
      <c r="B1" s="50" t="s">
        <v>18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457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519.42586399999982</v>
      </c>
      <c r="E6" s="14">
        <v>590.78734599999939</v>
      </c>
      <c r="F6" s="14">
        <v>97.887240778808206</v>
      </c>
      <c r="G6" s="14">
        <v>13.751232888808197</v>
      </c>
      <c r="H6" s="14">
        <v>27.620101860000002</v>
      </c>
      <c r="I6" s="14">
        <v>56.515906029999996</v>
      </c>
      <c r="J6" s="15">
        <v>2.3276112770377805E-2</v>
      </c>
      <c r="K6" s="15">
        <v>7.0027455782386103E-2</v>
      </c>
      <c r="L6" s="16">
        <v>0.16568946752425584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339.23465800000002</v>
      </c>
      <c r="E7" s="38">
        <f ca="1">SUM(E8:OFFSET(E6,MATCH("GOBIERNOS REGIONALES",$A$8:$A$50,0),0))</f>
        <v>358.50676700000002</v>
      </c>
      <c r="F7" s="38">
        <f ca="1">SUM(F8:OFFSET(F6,MATCH("GOBIERNOS REGIONALES",$A$8:$A$50,0),0))</f>
        <v>66.947955466181767</v>
      </c>
      <c r="G7" s="38">
        <f ca="1">SUM(G8:OFFSET(G6,MATCH("GOBIERNOS REGIONALES",$A$8:$A$50,0),0))</f>
        <v>4.5399201461817711</v>
      </c>
      <c r="H7" s="38">
        <f ca="1">SUM(H8:OFFSET(H6,MATCH("GOBIERNOS REGIONALES",$A$8:$A$50,0),0))</f>
        <v>18.609352299999998</v>
      </c>
      <c r="I7" s="38">
        <f ca="1">SUM(I8:OFFSET(I6,MATCH("GOBIERNOS REGIONALES",$A$8:$A$50,0),0))</f>
        <v>43.798683019999999</v>
      </c>
      <c r="J7" s="39">
        <f ca="1">IFERROR(G7/E7,0)</f>
        <v>1.2663415489118984E-2</v>
      </c>
      <c r="K7" s="39">
        <f ca="1">IFERROR(SUM(G7,H7)/E7,0)</f>
        <v>6.4571368177777713E-2</v>
      </c>
      <c r="L7" s="40">
        <f ca="1">IFERROR(SUM(G7,H7,I7)/E7,0)</f>
        <v>0.18674112075039789</v>
      </c>
      <c r="M7" s="4"/>
    </row>
    <row r="8" spans="1:13" x14ac:dyDescent="0.25">
      <c r="A8" s="17"/>
      <c r="B8" s="18">
        <v>11</v>
      </c>
      <c r="C8" s="19" t="s">
        <v>111</v>
      </c>
      <c r="D8" s="20">
        <v>69.082985000000008</v>
      </c>
      <c r="E8" s="21">
        <v>69.551434</v>
      </c>
      <c r="F8" s="21">
        <f t="shared" ref="F8:F39" si="0">SUM(G8,H8,I8)</f>
        <v>13.887427631595864</v>
      </c>
      <c r="G8" s="21">
        <v>7.4027771595865488E-2</v>
      </c>
      <c r="H8" s="21">
        <v>0.10755708000000001</v>
      </c>
      <c r="I8" s="21">
        <v>13.705842779999999</v>
      </c>
      <c r="J8" s="22">
        <f t="shared" ref="J8:J39" si="1">IFERROR(G8/E8,0)</f>
        <v>1.0643601050104228E-3</v>
      </c>
      <c r="K8" s="22">
        <f t="shared" ref="K8:K39" si="2">IFERROR(SUM(G8,H8)/E8,0)</f>
        <v>2.610799535720076E-3</v>
      </c>
      <c r="L8" s="23">
        <f t="shared" ref="L8:L39" si="3">IFERROR(SUM(G8,H8,I8)/E8,0)</f>
        <v>0.1996713343336079</v>
      </c>
      <c r="M8" s="4"/>
    </row>
    <row r="9" spans="1:13" x14ac:dyDescent="0.25">
      <c r="A9" s="17"/>
      <c r="B9" s="18">
        <v>131</v>
      </c>
      <c r="C9" s="19" t="s">
        <v>143</v>
      </c>
      <c r="D9" s="20">
        <v>0.39127999999999996</v>
      </c>
      <c r="E9" s="21">
        <v>0.39121300000000003</v>
      </c>
      <c r="F9" s="21">
        <f t="shared" si="0"/>
        <v>1.9411390025890582E-2</v>
      </c>
      <c r="G9" s="21">
        <v>5.3410500258905813E-3</v>
      </c>
      <c r="H9" s="21">
        <v>7.3360400000000003E-3</v>
      </c>
      <c r="I9" s="21">
        <v>6.7343000000000004E-3</v>
      </c>
      <c r="J9" s="22">
        <f t="shared" si="1"/>
        <v>1.3652537175120921E-2</v>
      </c>
      <c r="K9" s="22">
        <f t="shared" si="2"/>
        <v>3.2404572511369974E-2</v>
      </c>
      <c r="L9" s="23">
        <f t="shared" si="3"/>
        <v>4.9618468777598346E-2</v>
      </c>
      <c r="M9" s="4"/>
    </row>
    <row r="10" spans="1:13" x14ac:dyDescent="0.25">
      <c r="A10" s="17"/>
      <c r="B10" s="18">
        <v>135</v>
      </c>
      <c r="C10" s="19" t="s">
        <v>144</v>
      </c>
      <c r="D10" s="20">
        <v>116.38797100000002</v>
      </c>
      <c r="E10" s="21">
        <v>116.38797100000002</v>
      </c>
      <c r="F10" s="21">
        <f t="shared" si="0"/>
        <v>31.094743340000001</v>
      </c>
      <c r="G10" s="21">
        <v>0</v>
      </c>
      <c r="H10" s="21">
        <v>13.085075</v>
      </c>
      <c r="I10" s="21">
        <v>18.009668340000001</v>
      </c>
      <c r="J10" s="22">
        <f t="shared" si="1"/>
        <v>0</v>
      </c>
      <c r="K10" s="22">
        <f t="shared" si="2"/>
        <v>0.11242635203254808</v>
      </c>
      <c r="L10" s="23">
        <f t="shared" si="3"/>
        <v>0.26716457957669865</v>
      </c>
      <c r="M10" s="4"/>
    </row>
    <row r="11" spans="1:13" ht="25.5" x14ac:dyDescent="0.25">
      <c r="A11" s="17"/>
      <c r="B11" s="18">
        <v>136</v>
      </c>
      <c r="C11" s="19" t="s">
        <v>145</v>
      </c>
      <c r="D11" s="20">
        <v>96.020700000000005</v>
      </c>
      <c r="E11" s="21">
        <v>106.64434600000001</v>
      </c>
      <c r="F11" s="21">
        <f t="shared" si="0"/>
        <v>10.383243970225994</v>
      </c>
      <c r="G11" s="21">
        <v>1.4972988402259944</v>
      </c>
      <c r="H11" s="21">
        <v>1.9310605500000002</v>
      </c>
      <c r="I11" s="21">
        <v>6.954884579999999</v>
      </c>
      <c r="J11" s="22">
        <f t="shared" si="1"/>
        <v>1.4040114608851314E-2</v>
      </c>
      <c r="K11" s="22">
        <f t="shared" si="2"/>
        <v>3.2147596368831348E-2</v>
      </c>
      <c r="L11" s="23">
        <f t="shared" si="3"/>
        <v>9.7363286097005022E-2</v>
      </c>
      <c r="M11" s="4"/>
    </row>
    <row r="12" spans="1:13" ht="25.5" x14ac:dyDescent="0.25">
      <c r="A12" s="17"/>
      <c r="B12" s="18">
        <v>137</v>
      </c>
      <c r="C12" s="19" t="s">
        <v>146</v>
      </c>
      <c r="D12" s="20">
        <v>57.351722000000009</v>
      </c>
      <c r="E12" s="21">
        <v>65.531803000000025</v>
      </c>
      <c r="F12" s="21">
        <f t="shared" si="0"/>
        <v>11.563129134334021</v>
      </c>
      <c r="G12" s="21">
        <v>2.9632524843340207</v>
      </c>
      <c r="H12" s="21">
        <v>3.4783236299999984</v>
      </c>
      <c r="I12" s="21">
        <v>5.1215530200000021</v>
      </c>
      <c r="J12" s="22">
        <f t="shared" si="1"/>
        <v>4.5218540444156859E-2</v>
      </c>
      <c r="K12" s="22">
        <f t="shared" si="2"/>
        <v>9.8296946206928207E-2</v>
      </c>
      <c r="L12" s="23">
        <f t="shared" si="3"/>
        <v>0.17645064846352568</v>
      </c>
      <c r="M12" s="4"/>
    </row>
    <row r="13" spans="1:13" x14ac:dyDescent="0.25">
      <c r="A13" s="34" t="s">
        <v>205</v>
      </c>
      <c r="B13" s="57"/>
      <c r="C13" s="36"/>
      <c r="D13" s="37">
        <f ca="1">SUM(D14:OFFSET(D12,(MATCH("GOBIERNOS LOCALES",$A$8:$A$50,0)-MATCH("GOBIERNOS REGIONALES",$A$8:$A$50,0)),0))</f>
        <v>180.02160599999999</v>
      </c>
      <c r="E13" s="38">
        <f ca="1">SUM(E14:OFFSET(E12,(MATCH("GOBIERNOS LOCALES",$A$8:$A$50,0)-MATCH("GOBIERNOS REGIONALES",$A$8:$A$50,0)),0))</f>
        <v>231.78489799999994</v>
      </c>
      <c r="F13" s="38">
        <f ca="1">SUM(F14:OFFSET(F12,(MATCH("GOBIERNOS LOCALES",$A$8:$A$50,0)-MATCH("GOBIERNOS REGIONALES",$A$8:$A$50,0)),0))</f>
        <v>30.876270152626432</v>
      </c>
      <c r="G13" s="38">
        <f ca="1">SUM(G14:OFFSET(G12,(MATCH("GOBIERNOS LOCALES",$A$8:$A$50,0)-MATCH("GOBIERNOS REGIONALES",$A$8:$A$50,0)),0))</f>
        <v>9.2113127426264256</v>
      </c>
      <c r="H13" s="38">
        <f ca="1">SUM(H14:OFFSET(H12,(MATCH("GOBIERNOS LOCALES",$A$8:$A$50,0)-MATCH("GOBIERNOS REGIONALES",$A$8:$A$50,0)),0))</f>
        <v>9.0107495599999989</v>
      </c>
      <c r="I13" s="38">
        <f ca="1">SUM(I14:OFFSET(I12,(MATCH("GOBIERNOS LOCALES",$A$8:$A$50,0)-MATCH("GOBIERNOS REGIONALES",$A$8:$A$50,0)),0))</f>
        <v>12.654207850000001</v>
      </c>
      <c r="J13" s="39">
        <f t="shared" ca="1" si="1"/>
        <v>3.9740780448199987E-2</v>
      </c>
      <c r="K13" s="39">
        <f t="shared" ca="1" si="2"/>
        <v>7.8616262145890237E-2</v>
      </c>
      <c r="L13" s="40">
        <f t="shared" ca="1" si="3"/>
        <v>0.13321087965198852</v>
      </c>
      <c r="M13" s="4"/>
    </row>
    <row r="14" spans="1:13" x14ac:dyDescent="0.25">
      <c r="A14" s="17"/>
      <c r="B14" s="18">
        <v>440</v>
      </c>
      <c r="C14" s="19" t="s">
        <v>206</v>
      </c>
      <c r="D14" s="20">
        <v>0.74464200000000014</v>
      </c>
      <c r="E14" s="21">
        <v>0.91234999999999999</v>
      </c>
      <c r="F14" s="21">
        <f t="shared" si="0"/>
        <v>0.17558966997584274</v>
      </c>
      <c r="G14" s="21">
        <v>3.1937109975842759E-2</v>
      </c>
      <c r="H14" s="21">
        <v>6.9741679999999986E-2</v>
      </c>
      <c r="I14" s="21">
        <v>7.3910879999999998E-2</v>
      </c>
      <c r="J14" s="22">
        <f t="shared" si="1"/>
        <v>3.5005326876574518E-2</v>
      </c>
      <c r="K14" s="22">
        <f t="shared" si="2"/>
        <v>0.11144713100876061</v>
      </c>
      <c r="L14" s="23">
        <f t="shared" si="3"/>
        <v>0.19245867263204114</v>
      </c>
      <c r="M14" s="4"/>
    </row>
    <row r="15" spans="1:13" x14ac:dyDescent="0.25">
      <c r="A15" s="17"/>
      <c r="B15" s="18">
        <v>441</v>
      </c>
      <c r="C15" s="19" t="s">
        <v>207</v>
      </c>
      <c r="D15" s="20">
        <v>2.2378680000000006</v>
      </c>
      <c r="E15" s="21">
        <v>3.5694200000000009</v>
      </c>
      <c r="F15" s="21">
        <f t="shared" si="0"/>
        <v>0.62241530129928546</v>
      </c>
      <c r="G15" s="21">
        <v>0.29384247129928553</v>
      </c>
      <c r="H15" s="21">
        <v>9.5627299999999985E-2</v>
      </c>
      <c r="I15" s="21">
        <v>0.23294552999999998</v>
      </c>
      <c r="J15" s="22">
        <f t="shared" si="1"/>
        <v>8.2322189963435363E-2</v>
      </c>
      <c r="K15" s="22">
        <f t="shared" si="2"/>
        <v>0.1091129010593557</v>
      </c>
      <c r="L15" s="23">
        <f t="shared" si="3"/>
        <v>0.1743743524996457</v>
      </c>
      <c r="M15" s="4"/>
    </row>
    <row r="16" spans="1:13" x14ac:dyDescent="0.25">
      <c r="A16" s="17"/>
      <c r="B16" s="18">
        <v>442</v>
      </c>
      <c r="C16" s="19" t="s">
        <v>208</v>
      </c>
      <c r="D16" s="20">
        <v>2.9766139999999992</v>
      </c>
      <c r="E16" s="21">
        <v>4.4451480000000014</v>
      </c>
      <c r="F16" s="21">
        <f t="shared" si="0"/>
        <v>0.88971171162371832</v>
      </c>
      <c r="G16" s="21">
        <v>0.42076969162371824</v>
      </c>
      <c r="H16" s="21">
        <v>0.15505013000000001</v>
      </c>
      <c r="I16" s="21">
        <v>0.31389189000000001</v>
      </c>
      <c r="J16" s="22">
        <f t="shared" si="1"/>
        <v>9.4658196222874497E-2</v>
      </c>
      <c r="K16" s="22">
        <f t="shared" si="2"/>
        <v>0.12953895384894229</v>
      </c>
      <c r="L16" s="23">
        <f t="shared" si="3"/>
        <v>0.2001534508240711</v>
      </c>
      <c r="M16" s="4"/>
    </row>
    <row r="17" spans="1:13" x14ac:dyDescent="0.25">
      <c r="A17" s="17"/>
      <c r="B17" s="18">
        <v>443</v>
      </c>
      <c r="C17" s="19" t="s">
        <v>209</v>
      </c>
      <c r="D17" s="20">
        <v>9.8945959999999964</v>
      </c>
      <c r="E17" s="21">
        <v>11.738731999999994</v>
      </c>
      <c r="F17" s="21">
        <f t="shared" si="0"/>
        <v>2.5489881751080534</v>
      </c>
      <c r="G17" s="21">
        <v>0.80604594510805327</v>
      </c>
      <c r="H17" s="21">
        <v>0.76536917999999987</v>
      </c>
      <c r="I17" s="21">
        <v>0.97757305000000028</v>
      </c>
      <c r="J17" s="22">
        <f t="shared" si="1"/>
        <v>6.8665503659854715E-2</v>
      </c>
      <c r="K17" s="22">
        <f t="shared" si="2"/>
        <v>0.13386583194062648</v>
      </c>
      <c r="L17" s="23">
        <f t="shared" si="3"/>
        <v>0.217143399739261</v>
      </c>
      <c r="M17" s="4"/>
    </row>
    <row r="18" spans="1:13" x14ac:dyDescent="0.25">
      <c r="A18" s="17"/>
      <c r="B18" s="18">
        <v>444</v>
      </c>
      <c r="C18" s="19" t="s">
        <v>210</v>
      </c>
      <c r="D18" s="20">
        <v>5.3269390000000003</v>
      </c>
      <c r="E18" s="21">
        <v>6.4896750000000001</v>
      </c>
      <c r="F18" s="21">
        <f t="shared" si="0"/>
        <v>1.0762796007505286</v>
      </c>
      <c r="G18" s="21">
        <v>0.38711812075052876</v>
      </c>
      <c r="H18" s="21">
        <v>0.32536635999999997</v>
      </c>
      <c r="I18" s="21">
        <v>0.36379511999999986</v>
      </c>
      <c r="J18" s="22">
        <f t="shared" si="1"/>
        <v>5.9651387897010057E-2</v>
      </c>
      <c r="K18" s="22">
        <f t="shared" si="2"/>
        <v>0.10978739008510113</v>
      </c>
      <c r="L18" s="23">
        <f t="shared" si="3"/>
        <v>0.1658449153078588</v>
      </c>
      <c r="M18" s="4"/>
    </row>
    <row r="19" spans="1:13" x14ac:dyDescent="0.25">
      <c r="A19" s="17"/>
      <c r="B19" s="18">
        <v>445</v>
      </c>
      <c r="C19" s="19" t="s">
        <v>211</v>
      </c>
      <c r="D19" s="20">
        <v>8.9767910000000022</v>
      </c>
      <c r="E19" s="21">
        <v>10.279242000000009</v>
      </c>
      <c r="F19" s="21">
        <f t="shared" si="0"/>
        <v>1.9296486687740326</v>
      </c>
      <c r="G19" s="21">
        <v>0.46883444877403235</v>
      </c>
      <c r="H19" s="21">
        <v>0.57152349999999996</v>
      </c>
      <c r="I19" s="21">
        <v>0.8892907200000002</v>
      </c>
      <c r="J19" s="22">
        <f t="shared" si="1"/>
        <v>4.5609826947748865E-2</v>
      </c>
      <c r="K19" s="22">
        <f t="shared" si="2"/>
        <v>0.10120959782579605</v>
      </c>
      <c r="L19" s="23">
        <f t="shared" si="3"/>
        <v>0.18772285629368693</v>
      </c>
      <c r="M19" s="4"/>
    </row>
    <row r="20" spans="1:13" x14ac:dyDescent="0.25">
      <c r="A20" s="17"/>
      <c r="B20" s="18">
        <v>446</v>
      </c>
      <c r="C20" s="19" t="s">
        <v>212</v>
      </c>
      <c r="D20" s="20">
        <v>6.4795349999999967</v>
      </c>
      <c r="E20" s="21">
        <v>6.626623999999997</v>
      </c>
      <c r="F20" s="21">
        <f t="shared" si="0"/>
        <v>1.6022371452477557</v>
      </c>
      <c r="G20" s="21">
        <v>0.71886405524775565</v>
      </c>
      <c r="H20" s="21">
        <v>0.3120437900000001</v>
      </c>
      <c r="I20" s="21">
        <v>0.57132930000000004</v>
      </c>
      <c r="J20" s="22">
        <f t="shared" si="1"/>
        <v>0.10848118970500756</v>
      </c>
      <c r="K20" s="22">
        <f t="shared" si="2"/>
        <v>0.15557059601506834</v>
      </c>
      <c r="L20" s="23">
        <f t="shared" si="3"/>
        <v>0.24178784630722316</v>
      </c>
      <c r="M20" s="4"/>
    </row>
    <row r="21" spans="1:13" x14ac:dyDescent="0.25">
      <c r="A21" s="17"/>
      <c r="B21" s="18">
        <v>447</v>
      </c>
      <c r="C21" s="19" t="s">
        <v>213</v>
      </c>
      <c r="D21" s="20">
        <v>1.697945</v>
      </c>
      <c r="E21" s="21">
        <v>2.2075130000000001</v>
      </c>
      <c r="F21" s="21">
        <f t="shared" si="0"/>
        <v>0.18210749001148738</v>
      </c>
      <c r="G21" s="21">
        <v>5.275423001148738E-2</v>
      </c>
      <c r="H21" s="21">
        <v>5.4644349999999994E-2</v>
      </c>
      <c r="I21" s="21">
        <v>7.4708910000000003E-2</v>
      </c>
      <c r="J21" s="22">
        <f t="shared" si="1"/>
        <v>2.3897585206287517E-2</v>
      </c>
      <c r="K21" s="22">
        <f t="shared" si="2"/>
        <v>4.8651391865636745E-2</v>
      </c>
      <c r="L21" s="23">
        <f t="shared" si="3"/>
        <v>8.2494413401636768E-2</v>
      </c>
      <c r="M21" s="4"/>
    </row>
    <row r="22" spans="1:13" x14ac:dyDescent="0.25">
      <c r="A22" s="17"/>
      <c r="B22" s="18">
        <v>448</v>
      </c>
      <c r="C22" s="19" t="s">
        <v>214</v>
      </c>
      <c r="D22" s="20">
        <v>3.199799999999998</v>
      </c>
      <c r="E22" s="21">
        <v>3.5002949999999995</v>
      </c>
      <c r="F22" s="21">
        <f t="shared" si="0"/>
        <v>0.67580483999922047</v>
      </c>
      <c r="G22" s="21">
        <v>0.2054591399992205</v>
      </c>
      <c r="H22" s="21">
        <v>0.23643649999999999</v>
      </c>
      <c r="I22" s="21">
        <v>0.23390920000000001</v>
      </c>
      <c r="J22" s="22">
        <f t="shared" si="1"/>
        <v>5.8697664053807046E-2</v>
      </c>
      <c r="K22" s="22">
        <f t="shared" si="2"/>
        <v>0.12624525647101761</v>
      </c>
      <c r="L22" s="23">
        <f t="shared" si="3"/>
        <v>0.19307082403032333</v>
      </c>
      <c r="M22" s="4"/>
    </row>
    <row r="23" spans="1:13" x14ac:dyDescent="0.25">
      <c r="A23" s="17"/>
      <c r="B23" s="18">
        <v>449</v>
      </c>
      <c r="C23" s="19" t="s">
        <v>215</v>
      </c>
      <c r="D23" s="20">
        <v>5.6123760000000003</v>
      </c>
      <c r="E23" s="21">
        <v>5.6893369999999992</v>
      </c>
      <c r="F23" s="21">
        <f t="shared" si="0"/>
        <v>1.1754752995970348</v>
      </c>
      <c r="G23" s="21">
        <v>0.38711091959703481</v>
      </c>
      <c r="H23" s="21">
        <v>0.35517819</v>
      </c>
      <c r="I23" s="21">
        <v>0.43318618999999997</v>
      </c>
      <c r="J23" s="22">
        <f t="shared" si="1"/>
        <v>6.8041481739794088E-2</v>
      </c>
      <c r="K23" s="22">
        <f t="shared" si="2"/>
        <v>0.13047023046745779</v>
      </c>
      <c r="L23" s="23">
        <f t="shared" si="3"/>
        <v>0.20661024291530541</v>
      </c>
      <c r="M23" s="4"/>
    </row>
    <row r="24" spans="1:13" x14ac:dyDescent="0.25">
      <c r="A24" s="17"/>
      <c r="B24" s="18">
        <v>450</v>
      </c>
      <c r="C24" s="19" t="s">
        <v>216</v>
      </c>
      <c r="D24" s="20">
        <v>48.462094</v>
      </c>
      <c r="E24" s="21">
        <v>84.295751999999993</v>
      </c>
      <c r="F24" s="21">
        <f t="shared" si="0"/>
        <v>2.0010402503849325</v>
      </c>
      <c r="G24" s="21">
        <v>0.19464021038493229</v>
      </c>
      <c r="H24" s="21">
        <v>0.45270974000000003</v>
      </c>
      <c r="I24" s="21">
        <v>1.3536903000000002</v>
      </c>
      <c r="J24" s="22">
        <f t="shared" si="1"/>
        <v>2.3090156474899507E-3</v>
      </c>
      <c r="K24" s="22">
        <f t="shared" si="2"/>
        <v>7.6795085757694207E-3</v>
      </c>
      <c r="L24" s="23">
        <f t="shared" si="3"/>
        <v>2.3738328479291967E-2</v>
      </c>
      <c r="M24" s="4"/>
    </row>
    <row r="25" spans="1:13" x14ac:dyDescent="0.25">
      <c r="A25" s="17"/>
      <c r="B25" s="18">
        <v>451</v>
      </c>
      <c r="C25" s="19" t="s">
        <v>217</v>
      </c>
      <c r="D25" s="20">
        <v>14.661619000000004</v>
      </c>
      <c r="E25" s="21">
        <v>16.294348000000003</v>
      </c>
      <c r="F25" s="21">
        <f t="shared" si="0"/>
        <v>3.3938759335521764</v>
      </c>
      <c r="G25" s="21">
        <v>1.0851076235521759</v>
      </c>
      <c r="H25" s="21">
        <v>1.1079326899999999</v>
      </c>
      <c r="I25" s="21">
        <v>1.2008356200000001</v>
      </c>
      <c r="J25" s="22">
        <f t="shared" si="1"/>
        <v>6.6594111255766461E-2</v>
      </c>
      <c r="K25" s="22">
        <f t="shared" si="2"/>
        <v>0.13458901906060775</v>
      </c>
      <c r="L25" s="23">
        <f t="shared" si="3"/>
        <v>0.20828547012449813</v>
      </c>
      <c r="M25" s="4"/>
    </row>
    <row r="26" spans="1:13" x14ac:dyDescent="0.25">
      <c r="A26" s="17"/>
      <c r="B26" s="18">
        <v>452</v>
      </c>
      <c r="C26" s="19" t="s">
        <v>218</v>
      </c>
      <c r="D26" s="20">
        <v>15.746498999999996</v>
      </c>
      <c r="E26" s="21">
        <v>16.988872999999998</v>
      </c>
      <c r="F26" s="21">
        <f t="shared" si="0"/>
        <v>3.5093111528704704</v>
      </c>
      <c r="G26" s="21">
        <v>0.72104914287046995</v>
      </c>
      <c r="H26" s="21">
        <v>1.23105624</v>
      </c>
      <c r="I26" s="21">
        <v>1.5572057700000004</v>
      </c>
      <c r="J26" s="22">
        <f t="shared" si="1"/>
        <v>4.2442435285169888E-2</v>
      </c>
      <c r="K26" s="22">
        <f t="shared" si="2"/>
        <v>0.11490493706501133</v>
      </c>
      <c r="L26" s="23">
        <f t="shared" si="3"/>
        <v>0.2065652708611378</v>
      </c>
      <c r="M26" s="4"/>
    </row>
    <row r="27" spans="1:13" x14ac:dyDescent="0.25">
      <c r="A27" s="17"/>
      <c r="B27" s="18">
        <v>453</v>
      </c>
      <c r="C27" s="19" t="s">
        <v>219</v>
      </c>
      <c r="D27" s="20">
        <v>5.8406230000000008</v>
      </c>
      <c r="E27" s="21">
        <v>5.8855270000000006</v>
      </c>
      <c r="F27" s="21">
        <f t="shared" si="0"/>
        <v>1.1842609334237373</v>
      </c>
      <c r="G27" s="21">
        <v>0.25619358342373744</v>
      </c>
      <c r="H27" s="21">
        <v>0.35859011999999985</v>
      </c>
      <c r="I27" s="21">
        <v>0.56947722999999995</v>
      </c>
      <c r="J27" s="22">
        <f t="shared" si="1"/>
        <v>4.3529421141681519E-2</v>
      </c>
      <c r="K27" s="22">
        <f t="shared" si="2"/>
        <v>0.10445686570187127</v>
      </c>
      <c r="L27" s="23">
        <f t="shared" si="3"/>
        <v>0.20121578465679235</v>
      </c>
      <c r="M27" s="4"/>
    </row>
    <row r="28" spans="1:13" x14ac:dyDescent="0.25">
      <c r="A28" s="17"/>
      <c r="B28" s="18">
        <v>454</v>
      </c>
      <c r="C28" s="19" t="s">
        <v>220</v>
      </c>
      <c r="D28" s="20">
        <v>1.1117009999999996</v>
      </c>
      <c r="E28" s="21">
        <v>1.1512729999999998</v>
      </c>
      <c r="F28" s="21">
        <f t="shared" si="0"/>
        <v>0.15038335068398012</v>
      </c>
      <c r="G28" s="21">
        <v>4.2595330683980137E-2</v>
      </c>
      <c r="H28" s="21">
        <v>5.2884689999999998E-2</v>
      </c>
      <c r="I28" s="21">
        <v>5.490333E-2</v>
      </c>
      <c r="J28" s="22">
        <f t="shared" si="1"/>
        <v>3.6998462296935777E-2</v>
      </c>
      <c r="K28" s="22">
        <f t="shared" si="2"/>
        <v>8.2934300278022816E-2</v>
      </c>
      <c r="L28" s="23">
        <f t="shared" si="3"/>
        <v>0.13062353645397759</v>
      </c>
      <c r="M28" s="4"/>
    </row>
    <row r="29" spans="1:13" x14ac:dyDescent="0.25">
      <c r="A29" s="17"/>
      <c r="B29" s="18">
        <v>455</v>
      </c>
      <c r="C29" s="19" t="s">
        <v>221</v>
      </c>
      <c r="D29" s="20">
        <v>0.46595500000000017</v>
      </c>
      <c r="E29" s="21">
        <v>0.81918999999999997</v>
      </c>
      <c r="F29" s="21">
        <f t="shared" si="0"/>
        <v>7.9269429636832894E-2</v>
      </c>
      <c r="G29" s="21">
        <v>2.3406049636832904E-2</v>
      </c>
      <c r="H29" s="21">
        <v>2.4861229999999998E-2</v>
      </c>
      <c r="I29" s="21">
        <v>3.1002149999999999E-2</v>
      </c>
      <c r="J29" s="22">
        <f t="shared" si="1"/>
        <v>2.8572186717163179E-2</v>
      </c>
      <c r="K29" s="22">
        <f t="shared" si="2"/>
        <v>5.8920738335224924E-2</v>
      </c>
      <c r="L29" s="23">
        <f t="shared" si="3"/>
        <v>9.676562169561749E-2</v>
      </c>
      <c r="M29" s="4"/>
    </row>
    <row r="30" spans="1:13" x14ac:dyDescent="0.25">
      <c r="A30" s="17"/>
      <c r="B30" s="18">
        <v>456</v>
      </c>
      <c r="C30" s="19" t="s">
        <v>222</v>
      </c>
      <c r="D30" s="20">
        <v>0.68796400000000002</v>
      </c>
      <c r="E30" s="21">
        <v>0.78356200000000009</v>
      </c>
      <c r="F30" s="21">
        <f t="shared" si="0"/>
        <v>9.0891830108190311E-2</v>
      </c>
      <c r="G30" s="21">
        <v>1.5470460108190309E-2</v>
      </c>
      <c r="H30" s="21">
        <v>2.3256499999999999E-2</v>
      </c>
      <c r="I30" s="21">
        <v>5.2164870000000002E-2</v>
      </c>
      <c r="J30" s="22">
        <f t="shared" si="1"/>
        <v>1.9743760044757541E-2</v>
      </c>
      <c r="K30" s="22">
        <f t="shared" si="2"/>
        <v>4.9424244805376348E-2</v>
      </c>
      <c r="L30" s="23">
        <f t="shared" si="3"/>
        <v>0.11599826192208185</v>
      </c>
      <c r="M30" s="4"/>
    </row>
    <row r="31" spans="1:13" x14ac:dyDescent="0.25">
      <c r="A31" s="17"/>
      <c r="B31" s="18">
        <v>457</v>
      </c>
      <c r="C31" s="19" t="s">
        <v>223</v>
      </c>
      <c r="D31" s="20">
        <v>6.728891</v>
      </c>
      <c r="E31" s="21">
        <v>7.8920560000000011</v>
      </c>
      <c r="F31" s="21">
        <f t="shared" si="0"/>
        <v>0.88470380932632509</v>
      </c>
      <c r="G31" s="21">
        <v>0.48858238932632503</v>
      </c>
      <c r="H31" s="21">
        <v>0.14864830000000001</v>
      </c>
      <c r="I31" s="21">
        <v>0.24747311999999999</v>
      </c>
      <c r="J31" s="22">
        <f t="shared" si="1"/>
        <v>6.1908124996366595E-2</v>
      </c>
      <c r="K31" s="22">
        <f t="shared" si="2"/>
        <v>8.074330558809073E-2</v>
      </c>
      <c r="L31" s="23">
        <f t="shared" si="3"/>
        <v>0.11210054887171669</v>
      </c>
      <c r="M31" s="4"/>
    </row>
    <row r="32" spans="1:13" x14ac:dyDescent="0.25">
      <c r="A32" s="17"/>
      <c r="B32" s="18">
        <v>458</v>
      </c>
      <c r="C32" s="19" t="s">
        <v>224</v>
      </c>
      <c r="D32" s="20">
        <v>6.4141889999999995</v>
      </c>
      <c r="E32" s="21">
        <v>6.5642839999999989</v>
      </c>
      <c r="F32" s="21">
        <f t="shared" si="0"/>
        <v>1.4211926983076981</v>
      </c>
      <c r="G32" s="21">
        <v>0.41648881830769824</v>
      </c>
      <c r="H32" s="21">
        <v>0.51629592999999985</v>
      </c>
      <c r="I32" s="21">
        <v>0.48840794999999998</v>
      </c>
      <c r="J32" s="22">
        <f t="shared" si="1"/>
        <v>6.3447714679574843E-2</v>
      </c>
      <c r="K32" s="22">
        <f t="shared" si="2"/>
        <v>0.14209999876722249</v>
      </c>
      <c r="L32" s="23">
        <f t="shared" si="3"/>
        <v>0.21650384083133795</v>
      </c>
      <c r="M32" s="4"/>
    </row>
    <row r="33" spans="1:13" x14ac:dyDescent="0.25">
      <c r="A33" s="17"/>
      <c r="B33" s="18">
        <v>459</v>
      </c>
      <c r="C33" s="19" t="s">
        <v>225</v>
      </c>
      <c r="D33" s="20">
        <v>5.5459069999999988</v>
      </c>
      <c r="E33" s="21">
        <v>6.4140539999999993</v>
      </c>
      <c r="F33" s="21">
        <f t="shared" si="0"/>
        <v>1.0122465799145339</v>
      </c>
      <c r="G33" s="21">
        <v>0.31378639991453383</v>
      </c>
      <c r="H33" s="21">
        <v>0.34681149000000011</v>
      </c>
      <c r="I33" s="21">
        <v>0.35164868999999987</v>
      </c>
      <c r="J33" s="22">
        <f t="shared" si="1"/>
        <v>4.8921695999836277E-2</v>
      </c>
      <c r="K33" s="22">
        <f t="shared" si="2"/>
        <v>0.10299225574255128</v>
      </c>
      <c r="L33" s="23">
        <f t="shared" si="3"/>
        <v>0.15781697190490351</v>
      </c>
      <c r="M33" s="4"/>
    </row>
    <row r="34" spans="1:13" x14ac:dyDescent="0.25">
      <c r="A34" s="17"/>
      <c r="B34" s="18">
        <v>460</v>
      </c>
      <c r="C34" s="19" t="s">
        <v>226</v>
      </c>
      <c r="D34" s="20">
        <v>5.4723239999999995</v>
      </c>
      <c r="E34" s="21">
        <v>5.4916390000000002</v>
      </c>
      <c r="F34" s="21">
        <f t="shared" si="0"/>
        <v>1.2774253336237331</v>
      </c>
      <c r="G34" s="21">
        <v>0.42622189362373319</v>
      </c>
      <c r="H34" s="21">
        <v>0.42072007</v>
      </c>
      <c r="I34" s="21">
        <v>0.43048336999999992</v>
      </c>
      <c r="J34" s="22">
        <f t="shared" si="1"/>
        <v>7.7612875431857992E-2</v>
      </c>
      <c r="K34" s="22">
        <f t="shared" si="2"/>
        <v>0.15422389629466415</v>
      </c>
      <c r="L34" s="23">
        <f t="shared" si="3"/>
        <v>0.23261276526438338</v>
      </c>
      <c r="M34" s="4"/>
    </row>
    <row r="35" spans="1:13" x14ac:dyDescent="0.25">
      <c r="A35" s="17"/>
      <c r="B35" s="18">
        <v>461</v>
      </c>
      <c r="C35" s="19" t="s">
        <v>227</v>
      </c>
      <c r="D35" s="20">
        <v>4.3857799999999996</v>
      </c>
      <c r="E35" s="21">
        <v>4.4221659999999998</v>
      </c>
      <c r="F35" s="21">
        <f t="shared" si="0"/>
        <v>0.56049963909146028</v>
      </c>
      <c r="G35" s="21">
        <v>0.19871262909146026</v>
      </c>
      <c r="H35" s="21">
        <v>0.13874707</v>
      </c>
      <c r="I35" s="21">
        <v>0.22303993999999999</v>
      </c>
      <c r="J35" s="22">
        <f t="shared" si="1"/>
        <v>4.4935587920367594E-2</v>
      </c>
      <c r="K35" s="22">
        <f t="shared" si="2"/>
        <v>7.631095239108171E-2</v>
      </c>
      <c r="L35" s="23">
        <f t="shared" si="3"/>
        <v>0.12674776095955248</v>
      </c>
      <c r="M35" s="4"/>
    </row>
    <row r="36" spans="1:13" x14ac:dyDescent="0.25">
      <c r="A36" s="17"/>
      <c r="B36" s="18">
        <v>462</v>
      </c>
      <c r="C36" s="19" t="s">
        <v>228</v>
      </c>
      <c r="D36" s="20">
        <v>2.5374769999999995</v>
      </c>
      <c r="E36" s="21">
        <v>2.6440779999999995</v>
      </c>
      <c r="F36" s="21">
        <f t="shared" si="0"/>
        <v>0.69136162134238266</v>
      </c>
      <c r="G36" s="21">
        <v>0.25151061134238262</v>
      </c>
      <c r="H36" s="21">
        <v>0.20693315000000001</v>
      </c>
      <c r="I36" s="21">
        <v>0.23291786</v>
      </c>
      <c r="J36" s="22">
        <f t="shared" si="1"/>
        <v>9.5122235933426572E-2</v>
      </c>
      <c r="K36" s="22">
        <f t="shared" si="2"/>
        <v>0.17338511244463389</v>
      </c>
      <c r="L36" s="23">
        <f t="shared" si="3"/>
        <v>0.26147550160864497</v>
      </c>
      <c r="M36" s="4"/>
    </row>
    <row r="37" spans="1:13" x14ac:dyDescent="0.25">
      <c r="A37" s="17"/>
      <c r="B37" s="18">
        <v>463</v>
      </c>
      <c r="C37" s="19" t="s">
        <v>229</v>
      </c>
      <c r="D37" s="20">
        <v>5.1102399999999992</v>
      </c>
      <c r="E37" s="21">
        <v>5.5159429999999983</v>
      </c>
      <c r="F37" s="21">
        <f t="shared" si="0"/>
        <v>1.125615549919547</v>
      </c>
      <c r="G37" s="21">
        <v>0.35249822991954716</v>
      </c>
      <c r="H37" s="21">
        <v>0.34448365999999997</v>
      </c>
      <c r="I37" s="21">
        <v>0.42863365999999997</v>
      </c>
      <c r="J37" s="22">
        <f t="shared" si="1"/>
        <v>6.3905343097190689E-2</v>
      </c>
      <c r="K37" s="22">
        <f t="shared" si="2"/>
        <v>0.12635770346422132</v>
      </c>
      <c r="L37" s="23">
        <f t="shared" si="3"/>
        <v>0.20406584149247869</v>
      </c>
      <c r="M37" s="4"/>
    </row>
    <row r="38" spans="1:13" x14ac:dyDescent="0.25">
      <c r="A38" s="17"/>
      <c r="B38" s="18">
        <v>464</v>
      </c>
      <c r="C38" s="19" t="s">
        <v>230</v>
      </c>
      <c r="D38" s="20">
        <v>9.7032369999999979</v>
      </c>
      <c r="E38" s="21">
        <v>11.163817000000002</v>
      </c>
      <c r="F38" s="21">
        <f t="shared" si="0"/>
        <v>2.6159341380534666</v>
      </c>
      <c r="G38" s="21">
        <v>0.65231323805346619</v>
      </c>
      <c r="H38" s="21">
        <v>0.69583769999999989</v>
      </c>
      <c r="I38" s="21">
        <v>1.2677832000000004</v>
      </c>
      <c r="J38" s="22">
        <f t="shared" si="1"/>
        <v>5.8431022118462357E-2</v>
      </c>
      <c r="K38" s="22">
        <f t="shared" si="2"/>
        <v>0.12076075217405174</v>
      </c>
      <c r="L38" s="23">
        <f t="shared" si="3"/>
        <v>0.23432255634909335</v>
      </c>
      <c r="M38" s="4"/>
    </row>
    <row r="39" spans="1:13" ht="15.75" thickBot="1" x14ac:dyDescent="0.3">
      <c r="A39" s="41" t="s">
        <v>232</v>
      </c>
      <c r="B39" s="58"/>
      <c r="C39" s="43"/>
      <c r="D39" s="44">
        <v>0.16960000000000003</v>
      </c>
      <c r="E39" s="45">
        <v>0.49568100000000004</v>
      </c>
      <c r="F39" s="45">
        <f t="shared" si="0"/>
        <v>6.3015160000000001E-2</v>
      </c>
      <c r="G39" s="45">
        <v>0</v>
      </c>
      <c r="H39" s="45">
        <v>0</v>
      </c>
      <c r="I39" s="45">
        <v>6.3015160000000001E-2</v>
      </c>
      <c r="J39" s="46">
        <f t="shared" si="1"/>
        <v>0</v>
      </c>
      <c r="K39" s="46">
        <f t="shared" si="2"/>
        <v>0</v>
      </c>
      <c r="L39" s="47">
        <f t="shared" si="3"/>
        <v>0.1271284555994682</v>
      </c>
      <c r="M39" s="4"/>
    </row>
    <row r="40" spans="1:13" x14ac:dyDescent="0.25">
      <c r="D40" s="5"/>
      <c r="E40" s="5"/>
      <c r="F40" s="5"/>
      <c r="G40" s="5"/>
      <c r="H40" s="5"/>
      <c r="I40" s="5"/>
      <c r="J40" s="4"/>
      <c r="K40" s="4"/>
      <c r="L40" s="4"/>
      <c r="M40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"/>
  <sheetViews>
    <sheetView workbookViewId="0">
      <selection activeCell="A3" sqref="A3:P12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108</v>
      </c>
      <c r="B1" s="49" t="s">
        <v>69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1692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872.67892599999982</v>
      </c>
      <c r="I6" s="14">
        <v>1288.974193</v>
      </c>
      <c r="J6" s="14">
        <v>97.945050752064958</v>
      </c>
      <c r="K6" s="14">
        <v>3.1531536720649456</v>
      </c>
      <c r="L6" s="14">
        <v>24.502716019999998</v>
      </c>
      <c r="M6" s="14">
        <v>70.289181060000004</v>
      </c>
      <c r="N6" s="15">
        <v>2.4462504285878636E-3</v>
      </c>
      <c r="O6" s="15">
        <v>2.1455720248128307E-2</v>
      </c>
      <c r="P6" s="16">
        <v>7.5986820592664067E-2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SUM(H8:OFFSET(H6,MATCH("PROYECTOS",$A$8:$A$12,0),0))</f>
        <v>307.86311699999999</v>
      </c>
      <c r="I7" s="37">
        <f ca="1">SUM(I8:OFFSET(I6,MATCH("PROYECTOS",$A$8:$A$12,0),0))</f>
        <v>292.510583</v>
      </c>
      <c r="J7" s="37">
        <f ca="1">SUM(J8:OFFSET(J6,MATCH("PROYECTOS",$A$8:$A$12,0),0))</f>
        <v>1.700936279507191</v>
      </c>
      <c r="K7" s="38">
        <f>SUM(K8:K11)</f>
        <v>0.54305404950719094</v>
      </c>
      <c r="L7" s="38">
        <f t="shared" ref="L7:M7" si="0">SUM(L8:L11)</f>
        <v>0.57164919000000003</v>
      </c>
      <c r="M7" s="38">
        <f t="shared" si="0"/>
        <v>0.58623304000000009</v>
      </c>
      <c r="N7" s="39">
        <f ca="1">IFERROR(K7/I7,0)</f>
        <v>1.8565278696504152E-3</v>
      </c>
      <c r="O7" s="39">
        <f ca="1">IFERROR(SUM(K7,L7)/I7,0)</f>
        <v>3.8108133663908869E-3</v>
      </c>
      <c r="P7" s="40">
        <f ca="1">IFERROR(SUM(K7,L7,M7)/I7,0)</f>
        <v>5.8149563754662211E-3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6.196632000000001</v>
      </c>
      <c r="I8" s="21">
        <v>7.4492390000000013</v>
      </c>
      <c r="J8" s="21">
        <f t="shared" ref="J8:J11" si="1">SUM(K8,L8,M8)</f>
        <v>1.5141526588581788</v>
      </c>
      <c r="K8" s="21">
        <v>0.48008487885817885</v>
      </c>
      <c r="L8" s="21">
        <v>0.50863363000000006</v>
      </c>
      <c r="M8" s="21">
        <v>0.52543415000000004</v>
      </c>
      <c r="N8" s="22">
        <f t="shared" ref="N8:N12" si="2">IFERROR(K8/I8,0)</f>
        <v>6.4447506498070309E-2</v>
      </c>
      <c r="O8" s="22">
        <f t="shared" ref="O8:O12" si="3">IFERROR(SUM(K8,L8)/I8,0)</f>
        <v>0.13272745160387239</v>
      </c>
      <c r="P8" s="23">
        <f t="shared" ref="P8:P12" si="4">IFERROR(SUM(K8,L8,M8)/I8,0)</f>
        <v>0.20326273044242218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5001253</v>
      </c>
      <c r="C9" s="19" t="s">
        <v>867</v>
      </c>
      <c r="D9" s="68">
        <v>3000001</v>
      </c>
      <c r="E9" s="19" t="s">
        <v>275</v>
      </c>
      <c r="F9" s="69">
        <v>177</v>
      </c>
      <c r="G9" s="19" t="s">
        <v>879</v>
      </c>
      <c r="H9" s="20">
        <v>300</v>
      </c>
      <c r="I9" s="21">
        <v>283.06145900000001</v>
      </c>
      <c r="J9" s="21">
        <f t="shared" si="1"/>
        <v>0</v>
      </c>
      <c r="K9" s="21">
        <v>0</v>
      </c>
      <c r="L9" s="21">
        <v>0</v>
      </c>
      <c r="M9" s="21">
        <v>0</v>
      </c>
      <c r="N9" s="22">
        <f t="shared" si="2"/>
        <v>0</v>
      </c>
      <c r="O9" s="22">
        <f t="shared" si="3"/>
        <v>0</v>
      </c>
      <c r="P9" s="23">
        <f t="shared" si="4"/>
        <v>0</v>
      </c>
      <c r="Q9" s="70">
        <v>0</v>
      </c>
      <c r="R9" s="21">
        <v>0</v>
      </c>
      <c r="S9" s="23">
        <f t="shared" ref="S9:S11" si="5">IFERROR(R9/Q9,0)</f>
        <v>0</v>
      </c>
    </row>
    <row r="10" spans="1:19" ht="38.25" x14ac:dyDescent="0.25">
      <c r="A10" s="17"/>
      <c r="B10" s="19">
        <v>5004411</v>
      </c>
      <c r="C10" s="19" t="s">
        <v>1694</v>
      </c>
      <c r="D10" s="68">
        <v>3000410</v>
      </c>
      <c r="E10" s="19" t="s">
        <v>1693</v>
      </c>
      <c r="F10" s="69">
        <v>86</v>
      </c>
      <c r="G10" s="19" t="s">
        <v>500</v>
      </c>
      <c r="H10" s="20">
        <v>0.64</v>
      </c>
      <c r="I10" s="21">
        <v>1.14178</v>
      </c>
      <c r="J10" s="21">
        <f t="shared" si="1"/>
        <v>0.16614949065359519</v>
      </c>
      <c r="K10" s="21">
        <v>5.6343480653595179E-2</v>
      </c>
      <c r="L10" s="21">
        <v>5.6090400000000006E-2</v>
      </c>
      <c r="M10" s="21">
        <v>5.3715610000000004E-2</v>
      </c>
      <c r="N10" s="22">
        <f t="shared" si="2"/>
        <v>4.9347055171394823E-2</v>
      </c>
      <c r="O10" s="22">
        <f t="shared" si="3"/>
        <v>9.8472455861545294E-2</v>
      </c>
      <c r="P10" s="23">
        <f t="shared" si="4"/>
        <v>0.14551795499447809</v>
      </c>
      <c r="Q10" s="70">
        <v>0</v>
      </c>
      <c r="R10" s="21">
        <v>0</v>
      </c>
      <c r="S10" s="23">
        <f t="shared" si="5"/>
        <v>0</v>
      </c>
    </row>
    <row r="11" spans="1:19" ht="38.25" x14ac:dyDescent="0.25">
      <c r="A11" s="17"/>
      <c r="B11" s="19">
        <v>5004412</v>
      </c>
      <c r="C11" s="19" t="s">
        <v>1695</v>
      </c>
      <c r="D11" s="68">
        <v>3000410</v>
      </c>
      <c r="E11" s="19" t="s">
        <v>1693</v>
      </c>
      <c r="F11" s="69">
        <v>86</v>
      </c>
      <c r="G11" s="19" t="s">
        <v>500</v>
      </c>
      <c r="H11" s="20">
        <v>1.0264850000000001</v>
      </c>
      <c r="I11" s="21">
        <v>0.85810500000000012</v>
      </c>
      <c r="J11" s="21">
        <f t="shared" si="1"/>
        <v>2.0634129995416906E-2</v>
      </c>
      <c r="K11" s="21">
        <v>6.6256899954169057E-3</v>
      </c>
      <c r="L11" s="21">
        <v>6.9251600000000005E-3</v>
      </c>
      <c r="M11" s="21">
        <v>7.08328E-3</v>
      </c>
      <c r="N11" s="22">
        <f t="shared" si="2"/>
        <v>7.7213044970218152E-3</v>
      </c>
      <c r="O11" s="22">
        <f t="shared" si="3"/>
        <v>1.5791598924859897E-2</v>
      </c>
      <c r="P11" s="23">
        <f t="shared" si="4"/>
        <v>2.4046159846891586E-2</v>
      </c>
      <c r="Q11" s="70">
        <v>0</v>
      </c>
      <c r="R11" s="21">
        <v>0</v>
      </c>
      <c r="S11" s="23">
        <f t="shared" si="5"/>
        <v>0</v>
      </c>
    </row>
    <row r="12" spans="1:19" ht="15.75" thickBot="1" x14ac:dyDescent="0.3">
      <c r="A12" s="41" t="s">
        <v>293</v>
      </c>
      <c r="B12" s="43"/>
      <c r="C12" s="43"/>
      <c r="D12" s="65"/>
      <c r="E12" s="43"/>
      <c r="F12" s="66"/>
      <c r="G12" s="43"/>
      <c r="H12" s="44">
        <f ca="1">OFFSET(H12,-MATCH("PROYECTOS",$A$8:$A$12,0)-1,0)-(OFFSET(H12,-MATCH("PROYECTOS",$A$8:$A$12,0),0))</f>
        <v>564.81580899999983</v>
      </c>
      <c r="I12" s="44">
        <f t="shared" ref="I12:J12" ca="1" si="6">OFFSET(I12,-MATCH("PROYECTOS",$A$8:$A$12,0)-1,0)-(OFFSET(I12,-MATCH("PROYECTOS",$A$8:$A$12,0),0))</f>
        <v>996.46361000000002</v>
      </c>
      <c r="J12" s="44">
        <f t="shared" ca="1" si="6"/>
        <v>96.244114472557769</v>
      </c>
      <c r="K12" s="45">
        <f>K6-K7</f>
        <v>2.6100996225577546</v>
      </c>
      <c r="L12" s="45">
        <f t="shared" ref="L12:M12" si="7">L6-L7</f>
        <v>23.931066829999999</v>
      </c>
      <c r="M12" s="45">
        <f t="shared" si="7"/>
        <v>69.702948020000008</v>
      </c>
      <c r="N12" s="46">
        <f t="shared" ca="1" si="2"/>
        <v>2.6193627106540847E-3</v>
      </c>
      <c r="O12" s="46">
        <f t="shared" ca="1" si="3"/>
        <v>2.6635359471438955E-2</v>
      </c>
      <c r="P12" s="47">
        <f t="shared" ca="1" si="4"/>
        <v>9.6585679102278263E-2</v>
      </c>
      <c r="Q12" s="67"/>
      <c r="R12" s="45"/>
      <c r="S12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109</v>
      </c>
      <c r="B1" s="50" t="s">
        <v>70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1698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746.03897900000004</v>
      </c>
      <c r="E6" s="14">
        <v>755.10046</v>
      </c>
      <c r="F6" s="14">
        <v>25.156605941656032</v>
      </c>
      <c r="G6" s="14">
        <v>0.37952143165603047</v>
      </c>
      <c r="H6" s="14">
        <v>12.348468929999999</v>
      </c>
      <c r="I6" s="14">
        <v>12.428615579999999</v>
      </c>
      <c r="J6" s="15">
        <v>5.026105157663796E-4</v>
      </c>
      <c r="K6" s="15">
        <v>1.6856022524017571E-2</v>
      </c>
      <c r="L6" s="16">
        <v>3.331557491258319E-2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734.58851300000003</v>
      </c>
      <c r="E7" s="38">
        <f ca="1">SUM(E8:OFFSET(E6,MATCH("GOBIERNOS REGIONALES",$A$8:$A$50,0),0))</f>
        <v>741.93496900000071</v>
      </c>
      <c r="F7" s="38">
        <f ca="1">SUM(F8:OFFSET(F6,MATCH("GOBIERNOS REGIONALES",$A$8:$A$50,0),0))</f>
        <v>23.848958281867773</v>
      </c>
      <c r="G7" s="38">
        <f ca="1">SUM(G8:OFFSET(G6,MATCH("GOBIERNOS REGIONALES",$A$8:$A$50,0),0))</f>
        <v>0.37374261186778313</v>
      </c>
      <c r="H7" s="38">
        <f ca="1">SUM(H8:OFFSET(H6,MATCH("GOBIERNOS REGIONALES",$A$8:$A$50,0),0))</f>
        <v>11.888374469999999</v>
      </c>
      <c r="I7" s="38">
        <f ca="1">SUM(I8:OFFSET(I6,MATCH("GOBIERNOS REGIONALES",$A$8:$A$50,0),0))</f>
        <v>11.58684119999999</v>
      </c>
      <c r="J7" s="39">
        <f ca="1">IFERROR(G7/E7,0)</f>
        <v>5.0374039165659379E-4</v>
      </c>
      <c r="K7" s="39">
        <f ca="1">IFERROR(SUM(G7,H7)/E7,0)</f>
        <v>1.6527212753423635E-2</v>
      </c>
      <c r="L7" s="40">
        <f ca="1">IFERROR(SUM(G7,H7,I7)/E7,0)</f>
        <v>3.2144270425765238E-2</v>
      </c>
      <c r="M7" s="4"/>
    </row>
    <row r="8" spans="1:13" ht="25.5" x14ac:dyDescent="0.25">
      <c r="A8" s="17"/>
      <c r="B8" s="18">
        <v>37</v>
      </c>
      <c r="C8" s="19" t="s">
        <v>124</v>
      </c>
      <c r="D8" s="20">
        <v>734.58851300000003</v>
      </c>
      <c r="E8" s="21">
        <v>741.93496900000071</v>
      </c>
      <c r="F8" s="21">
        <f t="shared" ref="F8:F10" si="0">SUM(G8,H8,I8)</f>
        <v>23.848958281867773</v>
      </c>
      <c r="G8" s="21">
        <v>0.37374261186778313</v>
      </c>
      <c r="H8" s="21">
        <v>11.888374469999999</v>
      </c>
      <c r="I8" s="21">
        <v>11.58684119999999</v>
      </c>
      <c r="J8" s="22">
        <f t="shared" ref="J8:J10" si="1">IFERROR(G8/E8,0)</f>
        <v>5.0374039165659379E-4</v>
      </c>
      <c r="K8" s="22">
        <f t="shared" ref="K8:K10" si="2">IFERROR(SUM(G8,H8)/E8,0)</f>
        <v>1.6527212753423635E-2</v>
      </c>
      <c r="L8" s="23">
        <f t="shared" ref="L8:L10" si="3">IFERROR(SUM(G8,H8,I8)/E8,0)</f>
        <v>3.2144270425765238E-2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0</v>
      </c>
      <c r="E9" s="38">
        <f ca="1">SUM(E10:OFFSET(E8,(MATCH("GOBIERNOS LOCALES",$A$8:$A$50,0)-MATCH("GOBIERNOS REGIONALES",$A$8:$A$50,0)),0))</f>
        <v>0</v>
      </c>
      <c r="F9" s="38">
        <f ca="1">SUM(F10:OFFSET(F8,(MATCH("GOBIERNOS LOCALES",$A$8:$A$50,0)-MATCH("GOBIERNOS REGIONALES",$A$8:$A$50,0)),0))</f>
        <v>0</v>
      </c>
      <c r="G9" s="38">
        <f ca="1">SUM(G10:OFFSET(G8,(MATCH("GOBIERNOS LOCALES",$A$8:$A$50,0)-MATCH("GOBIERNOS REGIONALES",$A$8:$A$50,0)),0))</f>
        <v>0</v>
      </c>
      <c r="H9" s="38">
        <f ca="1">SUM(H10:OFFSET(H8,(MATCH("GOBIERNOS LOCALES",$A$8:$A$50,0)-MATCH("GOBIERNOS REGIONALES",$A$8:$A$50,0)),0))</f>
        <v>0</v>
      </c>
      <c r="I9" s="38">
        <f ca="1">SUM(I10:OFFSET(I8,(MATCH("GOBIERNOS LOCALES",$A$8:$A$50,0)-MATCH("GOBIERNOS REGIONALES",$A$8:$A$50,0)),0))</f>
        <v>0</v>
      </c>
      <c r="J9" s="39">
        <f ca="1">IFERROR(G9/E9,0)</f>
        <v>0</v>
      </c>
      <c r="K9" s="39">
        <f ca="1">IFERROR(SUM(G9,H9)/E9,0)</f>
        <v>0</v>
      </c>
      <c r="L9" s="40">
        <f ca="1">IFERROR(SUM(G9,H9,I9)/E9,0)</f>
        <v>0</v>
      </c>
      <c r="M9" s="4"/>
    </row>
    <row r="10" spans="1:13" ht="15.75" thickBot="1" x14ac:dyDescent="0.3">
      <c r="A10" s="41" t="s">
        <v>232</v>
      </c>
      <c r="B10" s="58"/>
      <c r="C10" s="43"/>
      <c r="D10" s="44">
        <v>11.450466</v>
      </c>
      <c r="E10" s="45">
        <v>13.165491000000001</v>
      </c>
      <c r="F10" s="45">
        <f t="shared" si="0"/>
        <v>1.3076476597882474</v>
      </c>
      <c r="G10" s="45">
        <v>5.7788197882473469E-3</v>
      </c>
      <c r="H10" s="45">
        <v>0.46009445999999998</v>
      </c>
      <c r="I10" s="45">
        <v>0.84177438000000016</v>
      </c>
      <c r="J10" s="46">
        <f t="shared" si="1"/>
        <v>4.389368986122391E-4</v>
      </c>
      <c r="K10" s="46">
        <f t="shared" si="2"/>
        <v>3.5385940394342091E-2</v>
      </c>
      <c r="L10" s="47">
        <f t="shared" si="3"/>
        <v>9.9323880878293663E-2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109</v>
      </c>
      <c r="B1" s="51" t="s">
        <v>70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1699</v>
      </c>
      <c r="N2" s="72" t="s">
        <v>1710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746.03897900000004</v>
      </c>
      <c r="E6" s="14">
        <f ca="1">SUM(E7:OFFSET(E7,50,0))</f>
        <v>755.10046</v>
      </c>
      <c r="F6" s="14">
        <f ca="1">SUM(F7:OFFSET(F7,50,0))</f>
        <v>25.156605941656032</v>
      </c>
      <c r="G6" s="14">
        <f ca="1">SUM(G7:OFFSET(G7,50,0))</f>
        <v>0.37952143165603047</v>
      </c>
      <c r="H6" s="14">
        <f ca="1">SUM(H7:OFFSET(H7,50,0))</f>
        <v>12.348468929999999</v>
      </c>
      <c r="I6" s="14">
        <f ca="1">SUM(I7:OFFSET(I7,50,0))</f>
        <v>12.428615579999999</v>
      </c>
      <c r="J6" s="15">
        <f ca="1">IFERROR(G6/E6,0)</f>
        <v>5.026105157663796E-4</v>
      </c>
      <c r="K6" s="15">
        <f ca="1">IFERROR(SUM(G6,H6)/E6,0)</f>
        <v>1.6856022524017571E-2</v>
      </c>
      <c r="L6" s="16">
        <f ca="1">IFERROR(SUM(G6,H6,I6)/E6,0)</f>
        <v>3.331557491258319E-2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0</v>
      </c>
      <c r="E7" s="21">
        <v>3.2984040000000001</v>
      </c>
      <c r="F7" s="21">
        <f t="shared" ref="F7:F26" si="0">SUM(G7,H7,I7)</f>
        <v>1.76907E-2</v>
      </c>
      <c r="G7" s="21">
        <v>0</v>
      </c>
      <c r="H7" s="21">
        <v>1.226E-2</v>
      </c>
      <c r="I7" s="21">
        <v>5.4307000000000001E-3</v>
      </c>
      <c r="J7" s="22">
        <f t="shared" ref="J7:J26" si="1">IFERROR(G7/E7,0)</f>
        <v>0</v>
      </c>
      <c r="K7" s="22">
        <f t="shared" ref="K7:K26" si="2">IFERROR(SUM(G7,H7)/E7,0)</f>
        <v>3.7169491669304306E-3</v>
      </c>
      <c r="L7" s="23">
        <f t="shared" ref="L7:L26" si="3">IFERROR(SUM(G7,H7,I7)/E7,0)</f>
        <v>5.3634121229540104E-3</v>
      </c>
      <c r="M7" s="4"/>
      <c r="N7" t="s">
        <v>261</v>
      </c>
      <c r="O7" s="5">
        <v>1.0748000000000001E-2</v>
      </c>
      <c r="P7" s="71">
        <v>0.23126909669922968</v>
      </c>
    </row>
    <row r="8" spans="1:16" x14ac:dyDescent="0.25">
      <c r="A8" s="17"/>
      <c r="B8" s="55">
        <v>2</v>
      </c>
      <c r="C8" s="19" t="s">
        <v>250</v>
      </c>
      <c r="D8" s="20">
        <v>0.24839800000000001</v>
      </c>
      <c r="E8" s="21">
        <v>4.051679</v>
      </c>
      <c r="F8" s="21">
        <f t="shared" si="0"/>
        <v>0.15819859</v>
      </c>
      <c r="G8" s="21">
        <v>0</v>
      </c>
      <c r="H8" s="21">
        <v>0</v>
      </c>
      <c r="I8" s="21">
        <v>0.15819859</v>
      </c>
      <c r="J8" s="22">
        <f t="shared" si="1"/>
        <v>0</v>
      </c>
      <c r="K8" s="22">
        <f t="shared" si="2"/>
        <v>0</v>
      </c>
      <c r="L8" s="23">
        <f t="shared" si="3"/>
        <v>3.9045193363047764E-2</v>
      </c>
      <c r="M8" s="4"/>
      <c r="N8" t="s">
        <v>260</v>
      </c>
      <c r="O8" s="5">
        <v>2.192564E-2</v>
      </c>
      <c r="P8" s="71">
        <v>0.11583706677937447</v>
      </c>
    </row>
    <row r="9" spans="1:16" x14ac:dyDescent="0.25">
      <c r="A9" s="17"/>
      <c r="B9" s="55">
        <v>3</v>
      </c>
      <c r="C9" s="19" t="s">
        <v>251</v>
      </c>
      <c r="D9" s="20">
        <v>97.6</v>
      </c>
      <c r="E9" s="21">
        <v>7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  <c r="N9" t="s">
        <v>264</v>
      </c>
      <c r="O9" s="5">
        <v>0.1085</v>
      </c>
      <c r="P9" s="71">
        <v>0.11556002411317001</v>
      </c>
    </row>
    <row r="10" spans="1:16" x14ac:dyDescent="0.25">
      <c r="A10" s="17"/>
      <c r="B10" s="55">
        <v>5</v>
      </c>
      <c r="C10" s="19" t="s">
        <v>253</v>
      </c>
      <c r="D10" s="20">
        <v>0.04</v>
      </c>
      <c r="E10" s="21">
        <v>0.04</v>
      </c>
      <c r="F10" s="21">
        <f t="shared" si="0"/>
        <v>0</v>
      </c>
      <c r="G10" s="21">
        <v>0</v>
      </c>
      <c r="H10" s="21">
        <v>0</v>
      </c>
      <c r="I10" s="21">
        <v>0</v>
      </c>
      <c r="J10" s="22">
        <f t="shared" si="1"/>
        <v>0</v>
      </c>
      <c r="K10" s="22">
        <f t="shared" si="2"/>
        <v>0</v>
      </c>
      <c r="L10" s="23">
        <f t="shared" si="3"/>
        <v>0</v>
      </c>
      <c r="M10" s="4"/>
      <c r="N10" t="s">
        <v>256</v>
      </c>
      <c r="O10" s="5">
        <v>0.22372434000000002</v>
      </c>
      <c r="P10" s="71">
        <v>5.442110345817365E-2</v>
      </c>
    </row>
    <row r="11" spans="1:16" x14ac:dyDescent="0.25">
      <c r="A11" s="17"/>
      <c r="B11" s="55">
        <v>6</v>
      </c>
      <c r="C11" s="19" t="s">
        <v>254</v>
      </c>
      <c r="D11" s="20">
        <v>3.9073370000000001</v>
      </c>
      <c r="E11" s="21">
        <v>2.1622699999999999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  <c r="N11" t="s">
        <v>263</v>
      </c>
      <c r="O11" s="5">
        <v>24.397459901867784</v>
      </c>
      <c r="P11" s="71">
        <v>4.3326982591271969E-2</v>
      </c>
    </row>
    <row r="12" spans="1:16" x14ac:dyDescent="0.25">
      <c r="A12" s="17"/>
      <c r="B12" s="55">
        <v>7</v>
      </c>
      <c r="C12" s="19" t="s">
        <v>255</v>
      </c>
      <c r="D12" s="20">
        <v>0.41162200000000004</v>
      </c>
      <c r="E12" s="21">
        <v>0.41162200000000004</v>
      </c>
      <c r="F12" s="21">
        <f t="shared" si="0"/>
        <v>0</v>
      </c>
      <c r="G12" s="21">
        <v>0</v>
      </c>
      <c r="H12" s="21">
        <v>0</v>
      </c>
      <c r="I12" s="21">
        <v>0</v>
      </c>
      <c r="J12" s="22">
        <f t="shared" si="1"/>
        <v>0</v>
      </c>
      <c r="K12" s="22">
        <f t="shared" si="2"/>
        <v>0</v>
      </c>
      <c r="L12" s="23">
        <f t="shared" si="3"/>
        <v>0</v>
      </c>
      <c r="M12" s="4"/>
      <c r="N12" t="s">
        <v>250</v>
      </c>
      <c r="O12" s="5">
        <v>0.15819859</v>
      </c>
      <c r="P12" s="71">
        <v>3.9045193363047764E-2</v>
      </c>
    </row>
    <row r="13" spans="1:16" x14ac:dyDescent="0.25">
      <c r="A13" s="17"/>
      <c r="B13" s="55">
        <v>8</v>
      </c>
      <c r="C13" s="19" t="s">
        <v>256</v>
      </c>
      <c r="D13" s="20">
        <v>4.5654459999999997</v>
      </c>
      <c r="E13" s="21">
        <v>4.1109850000000003</v>
      </c>
      <c r="F13" s="21">
        <f t="shared" si="0"/>
        <v>0.22372434000000002</v>
      </c>
      <c r="G13" s="21">
        <v>0</v>
      </c>
      <c r="H13" s="21">
        <v>4.6652070000000004E-2</v>
      </c>
      <c r="I13" s="21">
        <v>0.17707227</v>
      </c>
      <c r="J13" s="22">
        <f t="shared" si="1"/>
        <v>0</v>
      </c>
      <c r="K13" s="22">
        <f t="shared" si="2"/>
        <v>1.134814892294669E-2</v>
      </c>
      <c r="L13" s="23">
        <f t="shared" si="3"/>
        <v>5.442110345817365E-2</v>
      </c>
      <c r="M13" s="4"/>
      <c r="N13" t="s">
        <v>259</v>
      </c>
      <c r="O13" s="5">
        <v>6.8407849999999992E-2</v>
      </c>
      <c r="P13" s="71">
        <v>3.2420659068591214E-2</v>
      </c>
    </row>
    <row r="14" spans="1:16" x14ac:dyDescent="0.25">
      <c r="A14" s="17"/>
      <c r="B14" s="55">
        <v>9</v>
      </c>
      <c r="C14" s="19" t="s">
        <v>257</v>
      </c>
      <c r="D14" s="20">
        <v>0</v>
      </c>
      <c r="E14" s="21">
        <v>1.475068</v>
      </c>
      <c r="F14" s="21">
        <f t="shared" si="0"/>
        <v>2.4813999999999999E-3</v>
      </c>
      <c r="G14" s="21">
        <v>0</v>
      </c>
      <c r="H14" s="21">
        <v>0</v>
      </c>
      <c r="I14" s="21">
        <v>2.4813999999999999E-3</v>
      </c>
      <c r="J14" s="22">
        <f t="shared" si="1"/>
        <v>0</v>
      </c>
      <c r="K14" s="22">
        <f t="shared" si="2"/>
        <v>0</v>
      </c>
      <c r="L14" s="23">
        <f t="shared" si="3"/>
        <v>1.6822275312053409E-3</v>
      </c>
      <c r="M14" s="4"/>
      <c r="N14" t="s">
        <v>249</v>
      </c>
      <c r="O14" s="5">
        <v>1.76907E-2</v>
      </c>
      <c r="P14" s="71">
        <v>5.3634121229540104E-3</v>
      </c>
    </row>
    <row r="15" spans="1:16" x14ac:dyDescent="0.25">
      <c r="A15" s="17"/>
      <c r="B15" s="55">
        <v>10</v>
      </c>
      <c r="C15" s="19" t="s">
        <v>258</v>
      </c>
      <c r="D15" s="20">
        <v>0</v>
      </c>
      <c r="E15" s="21">
        <v>22.984880999999984</v>
      </c>
      <c r="F15" s="21">
        <f t="shared" si="0"/>
        <v>7.4442000000000032E-3</v>
      </c>
      <c r="G15" s="21">
        <v>0</v>
      </c>
      <c r="H15" s="21">
        <v>0</v>
      </c>
      <c r="I15" s="21">
        <v>7.4442000000000032E-3</v>
      </c>
      <c r="J15" s="22">
        <f t="shared" si="1"/>
        <v>0</v>
      </c>
      <c r="K15" s="22">
        <f t="shared" si="2"/>
        <v>0</v>
      </c>
      <c r="L15" s="23">
        <f t="shared" si="3"/>
        <v>3.2387376728206722E-4</v>
      </c>
      <c r="M15" s="4"/>
      <c r="N15" t="s">
        <v>268</v>
      </c>
      <c r="O15" s="5">
        <v>5.7788197882473469E-3</v>
      </c>
      <c r="P15" s="71">
        <v>3.4554280064311277E-3</v>
      </c>
    </row>
    <row r="16" spans="1:16" x14ac:dyDescent="0.25">
      <c r="A16" s="17"/>
      <c r="B16" s="55">
        <v>11</v>
      </c>
      <c r="C16" s="19" t="s">
        <v>259</v>
      </c>
      <c r="D16" s="20">
        <v>0</v>
      </c>
      <c r="E16" s="21">
        <v>2.1100079999999997</v>
      </c>
      <c r="F16" s="21">
        <f t="shared" si="0"/>
        <v>6.8407849999999992E-2</v>
      </c>
      <c r="G16" s="21">
        <v>0</v>
      </c>
      <c r="H16" s="21">
        <v>0</v>
      </c>
      <c r="I16" s="21">
        <v>6.8407849999999992E-2</v>
      </c>
      <c r="J16" s="22">
        <f t="shared" si="1"/>
        <v>0</v>
      </c>
      <c r="K16" s="22">
        <f t="shared" si="2"/>
        <v>0</v>
      </c>
      <c r="L16" s="23">
        <f t="shared" si="3"/>
        <v>3.2420659068591214E-2</v>
      </c>
      <c r="M16" s="4"/>
      <c r="N16" t="s">
        <v>257</v>
      </c>
      <c r="O16" s="5">
        <v>2.4813999999999999E-3</v>
      </c>
      <c r="P16" s="71">
        <v>1.6822275312053409E-3</v>
      </c>
    </row>
    <row r="17" spans="1:16" x14ac:dyDescent="0.25">
      <c r="A17" s="17"/>
      <c r="B17" s="55">
        <v>12</v>
      </c>
      <c r="C17" s="19" t="s">
        <v>260</v>
      </c>
      <c r="D17" s="20">
        <v>4.0000000000000008E-2</v>
      </c>
      <c r="E17" s="21">
        <v>0.18928</v>
      </c>
      <c r="F17" s="21">
        <f t="shared" si="0"/>
        <v>2.192564E-2</v>
      </c>
      <c r="G17" s="21">
        <v>0</v>
      </c>
      <c r="H17" s="21">
        <v>1.8716699999999999E-2</v>
      </c>
      <c r="I17" s="21">
        <v>3.2089400000000004E-3</v>
      </c>
      <c r="J17" s="22">
        <f t="shared" si="1"/>
        <v>0</v>
      </c>
      <c r="K17" s="22">
        <f t="shared" si="2"/>
        <v>9.8883664412510563E-2</v>
      </c>
      <c r="L17" s="23">
        <f t="shared" si="3"/>
        <v>0.11583706677937447</v>
      </c>
      <c r="M17" s="4"/>
      <c r="N17" t="s">
        <v>262</v>
      </c>
      <c r="O17" s="5">
        <v>0.13424649999999999</v>
      </c>
      <c r="P17" s="71">
        <v>9.5890357142857134E-4</v>
      </c>
    </row>
    <row r="18" spans="1:16" x14ac:dyDescent="0.25">
      <c r="A18" s="17"/>
      <c r="B18" s="55">
        <v>13</v>
      </c>
      <c r="C18" s="19" t="s">
        <v>261</v>
      </c>
      <c r="D18" s="20">
        <v>0</v>
      </c>
      <c r="E18" s="21">
        <v>4.6474000000000001E-2</v>
      </c>
      <c r="F18" s="21">
        <f t="shared" si="0"/>
        <v>1.0748000000000001E-2</v>
      </c>
      <c r="G18" s="21">
        <v>0</v>
      </c>
      <c r="H18" s="21">
        <v>5.1000000000000004E-3</v>
      </c>
      <c r="I18" s="21">
        <v>5.6480000000000002E-3</v>
      </c>
      <c r="J18" s="22">
        <f t="shared" si="1"/>
        <v>0</v>
      </c>
      <c r="K18" s="22">
        <f t="shared" si="2"/>
        <v>0.10973877867194561</v>
      </c>
      <c r="L18" s="23">
        <f t="shared" si="3"/>
        <v>0.23126909669922968</v>
      </c>
      <c r="M18" s="4"/>
      <c r="N18" t="s">
        <v>258</v>
      </c>
      <c r="O18" s="5">
        <v>7.4442000000000032E-3</v>
      </c>
      <c r="P18" s="71">
        <v>3.2387376728206722E-4</v>
      </c>
    </row>
    <row r="19" spans="1:16" x14ac:dyDescent="0.25">
      <c r="A19" s="17"/>
      <c r="B19" s="55">
        <v>14</v>
      </c>
      <c r="C19" s="19" t="s">
        <v>262</v>
      </c>
      <c r="D19" s="20">
        <v>140</v>
      </c>
      <c r="E19" s="21">
        <v>140</v>
      </c>
      <c r="F19" s="21">
        <f t="shared" si="0"/>
        <v>0.13424649999999999</v>
      </c>
      <c r="G19" s="21">
        <v>0</v>
      </c>
      <c r="H19" s="21">
        <v>2.1000000000000001E-2</v>
      </c>
      <c r="I19" s="21">
        <v>0.1132465</v>
      </c>
      <c r="J19" s="22">
        <f t="shared" si="1"/>
        <v>0</v>
      </c>
      <c r="K19" s="22">
        <f t="shared" si="2"/>
        <v>1.5000000000000001E-4</v>
      </c>
      <c r="L19" s="23">
        <f t="shared" si="3"/>
        <v>9.5890357142857134E-4</v>
      </c>
      <c r="M19" s="4"/>
      <c r="N19" t="s">
        <v>251</v>
      </c>
      <c r="O19" s="5">
        <v>0</v>
      </c>
      <c r="P19" s="71">
        <v>0</v>
      </c>
    </row>
    <row r="20" spans="1:16" x14ac:dyDescent="0.25">
      <c r="A20" s="17"/>
      <c r="B20" s="55">
        <v>15</v>
      </c>
      <c r="C20" s="19" t="s">
        <v>263</v>
      </c>
      <c r="D20" s="20">
        <v>496.75601900000009</v>
      </c>
      <c r="E20" s="21">
        <v>563.10083100000008</v>
      </c>
      <c r="F20" s="21">
        <f t="shared" si="0"/>
        <v>24.397459901867784</v>
      </c>
      <c r="G20" s="21">
        <v>0.37374261186778313</v>
      </c>
      <c r="H20" s="21">
        <v>12.214240159999999</v>
      </c>
      <c r="I20" s="21">
        <v>11.809477129999999</v>
      </c>
      <c r="J20" s="22">
        <f t="shared" si="1"/>
        <v>6.6372235893181108E-4</v>
      </c>
      <c r="K20" s="22">
        <f t="shared" si="2"/>
        <v>2.2354757938312791E-2</v>
      </c>
      <c r="L20" s="23">
        <f t="shared" si="3"/>
        <v>4.3326982591271969E-2</v>
      </c>
      <c r="M20" s="4"/>
      <c r="N20" t="s">
        <v>253</v>
      </c>
      <c r="O20" s="5">
        <v>0</v>
      </c>
      <c r="P20" s="71">
        <v>0</v>
      </c>
    </row>
    <row r="21" spans="1:16" x14ac:dyDescent="0.25">
      <c r="A21" s="17"/>
      <c r="B21" s="55">
        <v>16</v>
      </c>
      <c r="C21" s="19" t="s">
        <v>264</v>
      </c>
      <c r="D21" s="20">
        <v>0.48778199999999999</v>
      </c>
      <c r="E21" s="21">
        <v>0.93890600000000002</v>
      </c>
      <c r="F21" s="21">
        <f t="shared" si="0"/>
        <v>0.1085</v>
      </c>
      <c r="G21" s="21">
        <v>0</v>
      </c>
      <c r="H21" s="21">
        <v>3.0499999999999999E-2</v>
      </c>
      <c r="I21" s="21">
        <v>7.8E-2</v>
      </c>
      <c r="J21" s="22">
        <f t="shared" si="1"/>
        <v>0</v>
      </c>
      <c r="K21" s="22">
        <f t="shared" si="2"/>
        <v>3.2484615073287419E-2</v>
      </c>
      <c r="L21" s="23">
        <f t="shared" si="3"/>
        <v>0.11556002411317001</v>
      </c>
      <c r="M21" s="4"/>
      <c r="N21" t="s">
        <v>254</v>
      </c>
      <c r="O21" s="5">
        <v>0</v>
      </c>
      <c r="P21" s="71">
        <v>0</v>
      </c>
    </row>
    <row r="22" spans="1:16" x14ac:dyDescent="0.25">
      <c r="A22" s="17"/>
      <c r="B22" s="55">
        <v>19</v>
      </c>
      <c r="C22" s="19" t="s">
        <v>267</v>
      </c>
      <c r="D22" s="20">
        <v>6.0000000000000005E-2</v>
      </c>
      <c r="E22" s="21">
        <v>0.03</v>
      </c>
      <c r="F22" s="21">
        <f t="shared" si="0"/>
        <v>0</v>
      </c>
      <c r="G22" s="21">
        <v>0</v>
      </c>
      <c r="H22" s="21">
        <v>0</v>
      </c>
      <c r="I22" s="21">
        <v>0</v>
      </c>
      <c r="J22" s="22">
        <f t="shared" si="1"/>
        <v>0</v>
      </c>
      <c r="K22" s="22">
        <f t="shared" si="2"/>
        <v>0</v>
      </c>
      <c r="L22" s="23">
        <f t="shared" si="3"/>
        <v>0</v>
      </c>
      <c r="M22" s="4"/>
      <c r="N22" t="s">
        <v>255</v>
      </c>
      <c r="O22" s="5">
        <v>0</v>
      </c>
      <c r="P22" s="71">
        <v>0</v>
      </c>
    </row>
    <row r="23" spans="1:16" x14ac:dyDescent="0.25">
      <c r="A23" s="17"/>
      <c r="B23" s="55">
        <v>20</v>
      </c>
      <c r="C23" s="19" t="s">
        <v>268</v>
      </c>
      <c r="D23" s="20">
        <v>0.75601200000000002</v>
      </c>
      <c r="E23" s="21">
        <v>1.6723889999999999</v>
      </c>
      <c r="F23" s="21">
        <f t="shared" si="0"/>
        <v>5.7788197882473469E-3</v>
      </c>
      <c r="G23" s="21">
        <v>5.7788197882473469E-3</v>
      </c>
      <c r="H23" s="21">
        <v>0</v>
      </c>
      <c r="I23" s="21">
        <v>0</v>
      </c>
      <c r="J23" s="22">
        <f t="shared" si="1"/>
        <v>3.4554280064311277E-3</v>
      </c>
      <c r="K23" s="22">
        <f t="shared" si="2"/>
        <v>3.4554280064311277E-3</v>
      </c>
      <c r="L23" s="23">
        <f t="shared" si="3"/>
        <v>3.4554280064311277E-3</v>
      </c>
      <c r="M23" s="4"/>
      <c r="N23" t="s">
        <v>267</v>
      </c>
      <c r="O23" s="5">
        <v>0</v>
      </c>
      <c r="P23" s="71">
        <v>0</v>
      </c>
    </row>
    <row r="24" spans="1:16" x14ac:dyDescent="0.25">
      <c r="A24" s="17"/>
      <c r="B24" s="55">
        <v>21</v>
      </c>
      <c r="C24" s="19" t="s">
        <v>269</v>
      </c>
      <c r="D24" s="20">
        <v>0.23200000000000001</v>
      </c>
      <c r="E24" s="21">
        <v>0.26</v>
      </c>
      <c r="F24" s="21">
        <f t="shared" si="0"/>
        <v>0</v>
      </c>
      <c r="G24" s="21">
        <v>0</v>
      </c>
      <c r="H24" s="21">
        <v>0</v>
      </c>
      <c r="I24" s="21">
        <v>0</v>
      </c>
      <c r="J24" s="22">
        <f t="shared" si="1"/>
        <v>0</v>
      </c>
      <c r="K24" s="22">
        <f t="shared" si="2"/>
        <v>0</v>
      </c>
      <c r="L24" s="23">
        <f t="shared" si="3"/>
        <v>0</v>
      </c>
      <c r="M24" s="4"/>
      <c r="N24" t="s">
        <v>269</v>
      </c>
      <c r="O24" s="5">
        <v>0</v>
      </c>
      <c r="P24" s="71">
        <v>0</v>
      </c>
    </row>
    <row r="25" spans="1:16" x14ac:dyDescent="0.25">
      <c r="A25" s="17"/>
      <c r="B25" s="55">
        <v>22</v>
      </c>
      <c r="C25" s="19" t="s">
        <v>270</v>
      </c>
      <c r="D25" s="20">
        <v>0.93436300000000005</v>
      </c>
      <c r="E25" s="21">
        <v>0.93436300000000005</v>
      </c>
      <c r="F25" s="21">
        <f t="shared" si="0"/>
        <v>0</v>
      </c>
      <c r="G25" s="21">
        <v>0</v>
      </c>
      <c r="H25" s="21">
        <v>0</v>
      </c>
      <c r="I25" s="21">
        <v>0</v>
      </c>
      <c r="J25" s="22">
        <f t="shared" si="1"/>
        <v>0</v>
      </c>
      <c r="K25" s="22">
        <f t="shared" si="2"/>
        <v>0</v>
      </c>
      <c r="L25" s="23">
        <f t="shared" si="3"/>
        <v>0</v>
      </c>
      <c r="M25" s="4"/>
      <c r="N25" t="s">
        <v>270</v>
      </c>
      <c r="O25" s="5">
        <v>0</v>
      </c>
      <c r="P25" s="71">
        <v>0</v>
      </c>
    </row>
    <row r="26" spans="1:16" ht="15.75" thickBot="1" x14ac:dyDescent="0.3">
      <c r="A26" s="24"/>
      <c r="B26" s="56">
        <v>24</v>
      </c>
      <c r="C26" s="26" t="s">
        <v>272</v>
      </c>
      <c r="D26" s="27">
        <v>0</v>
      </c>
      <c r="E26" s="28">
        <v>0.2833</v>
      </c>
      <c r="F26" s="28">
        <f t="shared" si="0"/>
        <v>0</v>
      </c>
      <c r="G26" s="28">
        <v>0</v>
      </c>
      <c r="H26" s="28">
        <v>0</v>
      </c>
      <c r="I26" s="28">
        <v>0</v>
      </c>
      <c r="J26" s="29">
        <f t="shared" si="1"/>
        <v>0</v>
      </c>
      <c r="K26" s="29">
        <f t="shared" si="2"/>
        <v>0</v>
      </c>
      <c r="L26" s="30">
        <f t="shared" si="3"/>
        <v>0</v>
      </c>
      <c r="M26" s="4"/>
      <c r="N26" t="s">
        <v>272</v>
      </c>
      <c r="O26" s="5">
        <v>0</v>
      </c>
      <c r="P26" s="71">
        <v>0</v>
      </c>
    </row>
    <row r="27" spans="1:16" x14ac:dyDescent="0.25">
      <c r="O27" s="5"/>
      <c r="P27" s="71"/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topLeftCell="A11"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109</v>
      </c>
      <c r="B1" s="49" t="s">
        <v>70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1700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746.03897900000004</v>
      </c>
      <c r="E6" s="14">
        <v>755.10046</v>
      </c>
      <c r="F6" s="14">
        <v>25.156605941656032</v>
      </c>
      <c r="G6" s="14">
        <v>0.37952143165603047</v>
      </c>
      <c r="H6" s="14">
        <v>12.348468929999999</v>
      </c>
      <c r="I6" s="14">
        <v>12.428615579999999</v>
      </c>
      <c r="J6" s="15">
        <v>5.026105157663796E-4</v>
      </c>
      <c r="K6" s="15">
        <v>1.6856022524017571E-2</v>
      </c>
      <c r="L6" s="16">
        <v>3.331557491258319E-2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6.7104549999999996</v>
      </c>
      <c r="E7" s="38">
        <f ca="1">SUM(E8:OFFSET(E6,MATCH("PROYECTOS",$A$8:$A$50,0),0))</f>
        <v>13.890261000000001</v>
      </c>
      <c r="F7" s="38">
        <f ca="1">SUM(F8:OFFSET(F6,MATCH("PROYECTOS",$A$8:$A$50,0),0))</f>
        <v>1.2193454618677833</v>
      </c>
      <c r="G7" s="38">
        <f ca="1">SUM(G8:OFFSET(G6,MATCH("PROYECTOS",$A$8:$A$50,0),0))</f>
        <v>0.37374261186778313</v>
      </c>
      <c r="H7" s="38">
        <f ca="1">SUM(H8:OFFSET(H6,MATCH("PROYECTOS",$A$8:$A$50,0),0))</f>
        <v>0.40350315000000003</v>
      </c>
      <c r="I7" s="38">
        <f ca="1">SUM(I8:OFFSET(I6,MATCH("PROYECTOS",$A$8:$A$50,0),0))</f>
        <v>0.44209969999999998</v>
      </c>
      <c r="J7" s="39">
        <f ca="1">IFERROR(G7/E7,0)</f>
        <v>2.6906809876919024E-2</v>
      </c>
      <c r="K7" s="39">
        <f ca="1">IFERROR(SUM(G7,H7)/E7,0)</f>
        <v>5.5956166832846634E-2</v>
      </c>
      <c r="L7" s="40">
        <f ca="1">IFERROR(SUM(G7,H7,I7)/E7,0)</f>
        <v>8.7784200877707275E-2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2.4079030000000001</v>
      </c>
      <c r="E8" s="21">
        <v>4.1778559999999993</v>
      </c>
      <c r="F8" s="21">
        <f t="shared" ref="F8:F10" si="0">SUM(G8,H8,I8)</f>
        <v>0.68353152371377224</v>
      </c>
      <c r="G8" s="21">
        <v>0.21332331371377222</v>
      </c>
      <c r="H8" s="21">
        <v>0.21254285000000001</v>
      </c>
      <c r="I8" s="21">
        <v>0.25766535999999995</v>
      </c>
      <c r="J8" s="22">
        <f t="shared" ref="J8:J11" si="1">IFERROR(G8/E8,0)</f>
        <v>5.1060475448117947E-2</v>
      </c>
      <c r="K8" s="22">
        <f t="shared" ref="K8:K11" si="2">IFERROR(SUM(G8,H8)/E8,0)</f>
        <v>0.10193414127097064</v>
      </c>
      <c r="L8" s="23">
        <f t="shared" ref="L8:L11" si="3">IFERROR(SUM(G8,H8,I8)/E8,0)</f>
        <v>0.16360820567146697</v>
      </c>
      <c r="M8" s="4"/>
    </row>
    <row r="9" spans="1:13" ht="25.5" x14ac:dyDescent="0.25">
      <c r="A9" s="17"/>
      <c r="B9" s="19">
        <v>3000585</v>
      </c>
      <c r="C9" s="19" t="s">
        <v>1702</v>
      </c>
      <c r="D9" s="20">
        <v>0.51118200000000003</v>
      </c>
      <c r="E9" s="21">
        <v>1.5099980000000002</v>
      </c>
      <c r="F9" s="21">
        <f t="shared" si="0"/>
        <v>8.6491140570494757E-2</v>
      </c>
      <c r="G9" s="21">
        <v>2.8128830570494756E-2</v>
      </c>
      <c r="H9" s="21">
        <v>2.945818E-2</v>
      </c>
      <c r="I9" s="21">
        <v>2.890413E-2</v>
      </c>
      <c r="J9" s="22">
        <f t="shared" si="1"/>
        <v>1.8628389289584987E-2</v>
      </c>
      <c r="K9" s="22">
        <f t="shared" si="2"/>
        <v>3.8137143605815868E-2</v>
      </c>
      <c r="L9" s="23">
        <f t="shared" si="3"/>
        <v>5.7278976906257321E-2</v>
      </c>
      <c r="M9" s="4"/>
    </row>
    <row r="10" spans="1:13" ht="76.5" x14ac:dyDescent="0.25">
      <c r="A10" s="17"/>
      <c r="B10" s="19">
        <v>3000667</v>
      </c>
      <c r="C10" s="19" t="s">
        <v>1703</v>
      </c>
      <c r="D10" s="20">
        <v>3.7913700000000001</v>
      </c>
      <c r="E10" s="21">
        <v>8.2024070000000009</v>
      </c>
      <c r="F10" s="21">
        <f t="shared" si="0"/>
        <v>0.44932279758351612</v>
      </c>
      <c r="G10" s="21">
        <v>0.13229046758351615</v>
      </c>
      <c r="H10" s="21">
        <v>0.16150212</v>
      </c>
      <c r="I10" s="21">
        <v>0.15553021</v>
      </c>
      <c r="J10" s="22">
        <f t="shared" si="1"/>
        <v>1.6128249620326829E-2</v>
      </c>
      <c r="K10" s="22">
        <f t="shared" si="2"/>
        <v>3.5817850489925224E-2</v>
      </c>
      <c r="L10" s="23">
        <f t="shared" si="3"/>
        <v>5.477938336679905E-2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739.32852400000002</v>
      </c>
      <c r="E11" s="45">
        <f t="shared" ref="E11:I11" ca="1" si="4">OFFSET(E11,-MATCH("PROYECTOS",$A$8:$A$50,0)-1,0)-(OFFSET(E11,-MATCH("PROYECTOS",$A$8:$A$50,0),0))</f>
        <v>741.21019899999999</v>
      </c>
      <c r="F11" s="45">
        <f t="shared" ca="1" si="4"/>
        <v>23.93726047978825</v>
      </c>
      <c r="G11" s="45">
        <f t="shared" ca="1" si="4"/>
        <v>5.7788197882473469E-3</v>
      </c>
      <c r="H11" s="45">
        <f t="shared" ca="1" si="4"/>
        <v>11.944965779999999</v>
      </c>
      <c r="I11" s="45">
        <f t="shared" ca="1" si="4"/>
        <v>11.986515879999999</v>
      </c>
      <c r="J11" s="46">
        <f t="shared" ca="1" si="1"/>
        <v>7.7964655586820204E-6</v>
      </c>
      <c r="K11" s="46">
        <f t="shared" ca="1" si="2"/>
        <v>1.612328677602053E-2</v>
      </c>
      <c r="L11" s="47">
        <f t="shared" ca="1" si="3"/>
        <v>3.2294834194244872E-2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1711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90"/>
      <c r="B16" s="91"/>
      <c r="C16" s="91"/>
      <c r="D16" s="93"/>
    </row>
    <row r="17" spans="1:4" x14ac:dyDescent="0.25">
      <c r="A17" s="17"/>
      <c r="B17" s="19">
        <v>3000001</v>
      </c>
      <c r="C17" s="19" t="s">
        <v>275</v>
      </c>
      <c r="D17" s="23">
        <v>0.16360820567146697</v>
      </c>
    </row>
    <row r="18" spans="1:4" ht="25.5" x14ac:dyDescent="0.25">
      <c r="A18" s="17"/>
      <c r="B18" s="19">
        <v>3000585</v>
      </c>
      <c r="C18" s="19" t="s">
        <v>1702</v>
      </c>
      <c r="D18" s="23">
        <v>5.7278976906257321E-2</v>
      </c>
    </row>
    <row r="19" spans="1:4" ht="77.25" thickBot="1" x14ac:dyDescent="0.3">
      <c r="A19" s="24"/>
      <c r="B19" s="26">
        <v>3000667</v>
      </c>
      <c r="C19" s="26" t="s">
        <v>1703</v>
      </c>
      <c r="D19" s="30">
        <v>5.477938336679905E-2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topLeftCell="A12" workbookViewId="0">
      <selection activeCell="A3" sqref="A3:P1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109</v>
      </c>
      <c r="B1" s="49" t="s">
        <v>70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1701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746.03897900000004</v>
      </c>
      <c r="I6" s="14">
        <v>755.10046</v>
      </c>
      <c r="J6" s="14">
        <v>25.156605941656032</v>
      </c>
      <c r="K6" s="14">
        <v>0.37952143165603047</v>
      </c>
      <c r="L6" s="14">
        <v>12.348468929999999</v>
      </c>
      <c r="M6" s="14">
        <v>12.428615579999999</v>
      </c>
      <c r="N6" s="15">
        <v>5.026105157663796E-4</v>
      </c>
      <c r="O6" s="15">
        <v>1.6856022524017571E-2</v>
      </c>
      <c r="P6" s="16">
        <v>3.331557491258319E-2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SUM(H8:OFFSET(H6,MATCH("PROYECTOS",$A$8:$A$15,0),0))</f>
        <v>6.7104549999999996</v>
      </c>
      <c r="I7" s="37">
        <f ca="1">SUM(I8:OFFSET(I6,MATCH("PROYECTOS",$A$8:$A$15,0),0))</f>
        <v>13.890260999999999</v>
      </c>
      <c r="J7" s="37">
        <f ca="1">SUM(J8:OFFSET(J6,MATCH("PROYECTOS",$A$8:$A$15,0),0))</f>
        <v>1.2193454618677828</v>
      </c>
      <c r="K7" s="38">
        <f>SUM(K8:K14)</f>
        <v>0.37374261186778313</v>
      </c>
      <c r="L7" s="38">
        <f t="shared" ref="L7:M7" si="0">SUM(L8:L14)</f>
        <v>0.40350315000000003</v>
      </c>
      <c r="M7" s="38">
        <f t="shared" si="0"/>
        <v>0.44209969999999998</v>
      </c>
      <c r="N7" s="39">
        <f ca="1">IFERROR(K7/I7,0)</f>
        <v>2.6906809876919027E-2</v>
      </c>
      <c r="O7" s="39">
        <f ca="1">IFERROR(SUM(K7,L7)/I7,0)</f>
        <v>5.5956166832846641E-2</v>
      </c>
      <c r="P7" s="40">
        <f ca="1">IFERROR(SUM(K7,L7,M7)/I7,0)</f>
        <v>8.7784200877707289E-2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2.4079030000000001</v>
      </c>
      <c r="I8" s="21">
        <v>4.1778559999999993</v>
      </c>
      <c r="J8" s="21">
        <f t="shared" ref="J8:J14" si="1">SUM(K8,L8,M8)</f>
        <v>0.68353152371377224</v>
      </c>
      <c r="K8" s="21">
        <v>0.21332331371377222</v>
      </c>
      <c r="L8" s="21">
        <v>0.21254285000000001</v>
      </c>
      <c r="M8" s="21">
        <v>0.25766535999999995</v>
      </c>
      <c r="N8" s="22">
        <f t="shared" ref="N8:N15" si="2">IFERROR(K8/I8,0)</f>
        <v>5.1060475448117947E-2</v>
      </c>
      <c r="O8" s="22">
        <f t="shared" ref="O8:O15" si="3">IFERROR(SUM(K8,L8)/I8,0)</f>
        <v>0.10193414127097064</v>
      </c>
      <c r="P8" s="23">
        <f t="shared" ref="P8:P15" si="4">IFERROR(SUM(K8,L8,M8)/I8,0)</f>
        <v>0.16360820567146697</v>
      </c>
      <c r="Q8" s="70">
        <v>0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5004346</v>
      </c>
      <c r="C9" s="19" t="s">
        <v>1704</v>
      </c>
      <c r="D9" s="68">
        <v>3000585</v>
      </c>
      <c r="E9" s="19" t="s">
        <v>1702</v>
      </c>
      <c r="F9" s="69">
        <v>215</v>
      </c>
      <c r="G9" s="19" t="s">
        <v>688</v>
      </c>
      <c r="H9" s="20">
        <v>0.14877099999999999</v>
      </c>
      <c r="I9" s="21">
        <v>0.52599900000000011</v>
      </c>
      <c r="J9" s="21">
        <f t="shared" si="1"/>
        <v>4.8389700924299769E-2</v>
      </c>
      <c r="K9" s="21">
        <v>1.5974570924299769E-2</v>
      </c>
      <c r="L9" s="21">
        <v>1.6207900000000001E-2</v>
      </c>
      <c r="M9" s="21">
        <v>1.620723E-2</v>
      </c>
      <c r="N9" s="22">
        <f t="shared" si="2"/>
        <v>3.0369964437764647E-2</v>
      </c>
      <c r="O9" s="22">
        <f t="shared" si="3"/>
        <v>6.1183521117530185E-2</v>
      </c>
      <c r="P9" s="23">
        <f t="shared" si="4"/>
        <v>9.1995804030615566E-2</v>
      </c>
      <c r="Q9" s="70">
        <v>0</v>
      </c>
      <c r="R9" s="21">
        <v>0</v>
      </c>
      <c r="S9" s="23">
        <f t="shared" ref="S9:S14" si="5">IFERROR(R9/Q9,0)</f>
        <v>0</v>
      </c>
    </row>
    <row r="10" spans="1:19" ht="38.25" x14ac:dyDescent="0.25">
      <c r="A10" s="17"/>
      <c r="B10" s="19">
        <v>5004347</v>
      </c>
      <c r="C10" s="19" t="s">
        <v>1705</v>
      </c>
      <c r="D10" s="68">
        <v>3000585</v>
      </c>
      <c r="E10" s="19" t="s">
        <v>1702</v>
      </c>
      <c r="F10" s="69">
        <v>215</v>
      </c>
      <c r="G10" s="19" t="s">
        <v>688</v>
      </c>
      <c r="H10" s="20">
        <v>0.36241100000000004</v>
      </c>
      <c r="I10" s="21">
        <v>0.98399900000000007</v>
      </c>
      <c r="J10" s="21">
        <f t="shared" si="1"/>
        <v>3.8101439646194987E-2</v>
      </c>
      <c r="K10" s="21">
        <v>1.2154259646194987E-2</v>
      </c>
      <c r="L10" s="21">
        <v>1.325028E-2</v>
      </c>
      <c r="M10" s="21">
        <v>1.2696900000000001E-2</v>
      </c>
      <c r="N10" s="22">
        <f t="shared" si="2"/>
        <v>1.2351902437090877E-2</v>
      </c>
      <c r="O10" s="22">
        <f t="shared" si="3"/>
        <v>2.5817647829108552E-2</v>
      </c>
      <c r="P10" s="23">
        <f t="shared" si="4"/>
        <v>3.8721014600822751E-2</v>
      </c>
      <c r="Q10" s="70">
        <v>0</v>
      </c>
      <c r="R10" s="21">
        <v>0</v>
      </c>
      <c r="S10" s="23">
        <f t="shared" si="5"/>
        <v>0</v>
      </c>
    </row>
    <row r="11" spans="1:19" ht="76.5" x14ac:dyDescent="0.25">
      <c r="A11" s="17"/>
      <c r="B11" s="19">
        <v>5004348</v>
      </c>
      <c r="C11" s="19" t="s">
        <v>1706</v>
      </c>
      <c r="D11" s="68">
        <v>3000667</v>
      </c>
      <c r="E11" s="19" t="s">
        <v>1703</v>
      </c>
      <c r="F11" s="69">
        <v>60</v>
      </c>
      <c r="G11" s="19" t="s">
        <v>309</v>
      </c>
      <c r="H11" s="20">
        <v>0.47934299999999996</v>
      </c>
      <c r="I11" s="21">
        <v>3.2506710000000001</v>
      </c>
      <c r="J11" s="21">
        <f t="shared" si="1"/>
        <v>0.37741450754386896</v>
      </c>
      <c r="K11" s="21">
        <v>0.12545868754386902</v>
      </c>
      <c r="L11" s="21">
        <v>0.12545756</v>
      </c>
      <c r="M11" s="21">
        <v>0.12649826</v>
      </c>
      <c r="N11" s="22">
        <f t="shared" si="2"/>
        <v>3.85947047682983E-2</v>
      </c>
      <c r="O11" s="22">
        <f t="shared" si="3"/>
        <v>7.7189062671635791E-2</v>
      </c>
      <c r="P11" s="23">
        <f t="shared" si="4"/>
        <v>0.11610356986107451</v>
      </c>
      <c r="Q11" s="70">
        <v>0</v>
      </c>
      <c r="R11" s="21">
        <v>0</v>
      </c>
      <c r="S11" s="23">
        <f t="shared" si="5"/>
        <v>0</v>
      </c>
    </row>
    <row r="12" spans="1:19" ht="76.5" x14ac:dyDescent="0.25">
      <c r="A12" s="17"/>
      <c r="B12" s="19">
        <v>5004350</v>
      </c>
      <c r="C12" s="19" t="s">
        <v>1707</v>
      </c>
      <c r="D12" s="68">
        <v>3000667</v>
      </c>
      <c r="E12" s="19" t="s">
        <v>1703</v>
      </c>
      <c r="F12" s="69">
        <v>215</v>
      </c>
      <c r="G12" s="19" t="s">
        <v>688</v>
      </c>
      <c r="H12" s="20">
        <v>0.177257</v>
      </c>
      <c r="I12" s="21">
        <v>0.38553600000000005</v>
      </c>
      <c r="J12" s="21">
        <f t="shared" si="1"/>
        <v>2.0908290039647129E-2</v>
      </c>
      <c r="K12" s="21">
        <v>6.8317800396471284E-3</v>
      </c>
      <c r="L12" s="21">
        <v>7.0445600000000001E-3</v>
      </c>
      <c r="M12" s="21">
        <v>7.0319500000000004E-3</v>
      </c>
      <c r="N12" s="22">
        <f t="shared" si="2"/>
        <v>1.7720213001242758E-2</v>
      </c>
      <c r="O12" s="22">
        <f t="shared" si="3"/>
        <v>3.5992332855160417E-2</v>
      </c>
      <c r="P12" s="23">
        <f t="shared" si="4"/>
        <v>5.4231744998254706E-2</v>
      </c>
      <c r="Q12" s="70">
        <v>0</v>
      </c>
      <c r="R12" s="21">
        <v>0</v>
      </c>
      <c r="S12" s="23">
        <f t="shared" si="5"/>
        <v>0</v>
      </c>
    </row>
    <row r="13" spans="1:19" ht="76.5" x14ac:dyDescent="0.25">
      <c r="A13" s="17"/>
      <c r="B13" s="19">
        <v>5005063</v>
      </c>
      <c r="C13" s="19" t="s">
        <v>1708</v>
      </c>
      <c r="D13" s="68">
        <v>3000667</v>
      </c>
      <c r="E13" s="19" t="s">
        <v>1703</v>
      </c>
      <c r="F13" s="69">
        <v>36</v>
      </c>
      <c r="G13" s="19" t="s">
        <v>533</v>
      </c>
      <c r="H13" s="20">
        <v>3.1347700000000001</v>
      </c>
      <c r="I13" s="21">
        <v>4.4611999999999998</v>
      </c>
      <c r="J13" s="21">
        <f t="shared" si="1"/>
        <v>0</v>
      </c>
      <c r="K13" s="21">
        <v>0</v>
      </c>
      <c r="L13" s="21">
        <v>0</v>
      </c>
      <c r="M13" s="21">
        <v>0</v>
      </c>
      <c r="N13" s="22">
        <f t="shared" si="2"/>
        <v>0</v>
      </c>
      <c r="O13" s="22">
        <f t="shared" si="3"/>
        <v>0</v>
      </c>
      <c r="P13" s="23">
        <f t="shared" si="4"/>
        <v>0</v>
      </c>
      <c r="Q13" s="70">
        <v>0</v>
      </c>
      <c r="R13" s="21">
        <v>0</v>
      </c>
      <c r="S13" s="23">
        <f t="shared" si="5"/>
        <v>0</v>
      </c>
    </row>
    <row r="14" spans="1:19" ht="76.5" x14ac:dyDescent="0.25">
      <c r="A14" s="17"/>
      <c r="B14" s="19">
        <v>5005457</v>
      </c>
      <c r="C14" s="19" t="s">
        <v>1709</v>
      </c>
      <c r="D14" s="68">
        <v>3000667</v>
      </c>
      <c r="E14" s="19" t="s">
        <v>1703</v>
      </c>
      <c r="F14" s="69">
        <v>455</v>
      </c>
      <c r="G14" s="19" t="s">
        <v>1542</v>
      </c>
      <c r="H14" s="20">
        <v>0</v>
      </c>
      <c r="I14" s="21">
        <v>0.105</v>
      </c>
      <c r="J14" s="21">
        <f t="shared" si="1"/>
        <v>5.1000000000000004E-2</v>
      </c>
      <c r="K14" s="21">
        <v>0</v>
      </c>
      <c r="L14" s="21">
        <v>2.9000000000000001E-2</v>
      </c>
      <c r="M14" s="21">
        <v>2.1999999999999999E-2</v>
      </c>
      <c r="N14" s="22">
        <f t="shared" si="2"/>
        <v>0</v>
      </c>
      <c r="O14" s="22">
        <f t="shared" si="3"/>
        <v>0.27619047619047621</v>
      </c>
      <c r="P14" s="23">
        <f t="shared" si="4"/>
        <v>0.48571428571428577</v>
      </c>
      <c r="Q14" s="70">
        <v>1</v>
      </c>
      <c r="R14" s="21">
        <v>0</v>
      </c>
      <c r="S14" s="23">
        <f t="shared" si="5"/>
        <v>0</v>
      </c>
    </row>
    <row r="15" spans="1:19" ht="15.75" thickBot="1" x14ac:dyDescent="0.3">
      <c r="A15" s="41" t="s">
        <v>293</v>
      </c>
      <c r="B15" s="43"/>
      <c r="C15" s="43"/>
      <c r="D15" s="65"/>
      <c r="E15" s="43"/>
      <c r="F15" s="66"/>
      <c r="G15" s="43"/>
      <c r="H15" s="44">
        <f ca="1">OFFSET(H15,-MATCH("PROYECTOS",$A$8:$A$15,0)-1,0)-(OFFSET(H15,-MATCH("PROYECTOS",$A$8:$A$15,0),0))</f>
        <v>739.32852400000002</v>
      </c>
      <c r="I15" s="44">
        <f t="shared" ref="I15:J15" ca="1" si="6">OFFSET(I15,-MATCH("PROYECTOS",$A$8:$A$15,0)-1,0)-(OFFSET(I15,-MATCH("PROYECTOS",$A$8:$A$15,0),0))</f>
        <v>741.21019899999999</v>
      </c>
      <c r="J15" s="44">
        <f t="shared" ca="1" si="6"/>
        <v>23.93726047978825</v>
      </c>
      <c r="K15" s="45">
        <f>K6-K7</f>
        <v>5.7788197882473469E-3</v>
      </c>
      <c r="L15" s="45">
        <f t="shared" ref="L15:M15" si="7">L6-L7</f>
        <v>11.944965779999999</v>
      </c>
      <c r="M15" s="45">
        <f t="shared" si="7"/>
        <v>11.986515879999999</v>
      </c>
      <c r="N15" s="46">
        <f t="shared" ca="1" si="2"/>
        <v>7.7964655586820204E-6</v>
      </c>
      <c r="O15" s="46">
        <f t="shared" ca="1" si="3"/>
        <v>1.612328677602053E-2</v>
      </c>
      <c r="P15" s="47">
        <f t="shared" ca="1" si="4"/>
        <v>3.2294834194244872E-2</v>
      </c>
      <c r="Q15" s="67"/>
      <c r="R15" s="45"/>
      <c r="S15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110</v>
      </c>
      <c r="B1" s="50" t="s">
        <v>71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1712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18.745370000000001</v>
      </c>
      <c r="E6" s="14">
        <v>20.012685999999999</v>
      </c>
      <c r="F6" s="14">
        <v>2.3723385291691717</v>
      </c>
      <c r="G6" s="14">
        <v>0.36492459916917142</v>
      </c>
      <c r="H6" s="14">
        <v>1.7159408399999998</v>
      </c>
      <c r="I6" s="14">
        <v>0.29147308999999999</v>
      </c>
      <c r="J6" s="15">
        <v>1.8234663711266516E-2</v>
      </c>
      <c r="K6" s="15">
        <v>0.10397731914492496</v>
      </c>
      <c r="L6" s="16">
        <v>0.11854173543567174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18.745369999999998</v>
      </c>
      <c r="E7" s="38">
        <f ca="1">SUM(E8:OFFSET(E6,MATCH("GOBIERNOS REGIONALES",$A$8:$A$50,0),0))</f>
        <v>20.012685999999999</v>
      </c>
      <c r="F7" s="38">
        <f ca="1">SUM(F8:OFFSET(F6,MATCH("GOBIERNOS REGIONALES",$A$8:$A$50,0),0))</f>
        <v>2.3723385291691717</v>
      </c>
      <c r="G7" s="38">
        <f ca="1">SUM(G8:OFFSET(G6,MATCH("GOBIERNOS REGIONALES",$A$8:$A$50,0),0))</f>
        <v>0.36492459916917142</v>
      </c>
      <c r="H7" s="38">
        <f ca="1">SUM(H8:OFFSET(H6,MATCH("GOBIERNOS REGIONALES",$A$8:$A$50,0),0))</f>
        <v>1.71594084</v>
      </c>
      <c r="I7" s="38">
        <f ca="1">SUM(I8:OFFSET(I6,MATCH("GOBIERNOS REGIONALES",$A$8:$A$50,0),0))</f>
        <v>0.29147309000000005</v>
      </c>
      <c r="J7" s="39">
        <f ca="1">IFERROR(G7/E7,0)</f>
        <v>1.8234663711266516E-2</v>
      </c>
      <c r="K7" s="39">
        <f ca="1">IFERROR(SUM(G7,H7)/E7,0)</f>
        <v>0.10397731914492496</v>
      </c>
      <c r="L7" s="40">
        <f ca="1">IFERROR(SUM(G7,H7,I7)/E7,0)</f>
        <v>0.11854173543567174</v>
      </c>
      <c r="M7" s="4"/>
    </row>
    <row r="8" spans="1:13" ht="38.25" x14ac:dyDescent="0.25">
      <c r="A8" s="17"/>
      <c r="B8" s="18">
        <v>57</v>
      </c>
      <c r="C8" s="19" t="s">
        <v>132</v>
      </c>
      <c r="D8" s="20">
        <v>18.745369999999998</v>
      </c>
      <c r="E8" s="21">
        <v>20.012685999999999</v>
      </c>
      <c r="F8" s="21">
        <f t="shared" ref="F8:F10" si="0">SUM(G8,H8,I8)</f>
        <v>2.3723385291691717</v>
      </c>
      <c r="G8" s="21">
        <v>0.36492459916917142</v>
      </c>
      <c r="H8" s="21">
        <v>1.71594084</v>
      </c>
      <c r="I8" s="21">
        <v>0.29147309000000005</v>
      </c>
      <c r="J8" s="22">
        <f t="shared" ref="J8:J10" si="1">IFERROR(G8/E8,0)</f>
        <v>1.8234663711266516E-2</v>
      </c>
      <c r="K8" s="22">
        <f t="shared" ref="K8:K10" si="2">IFERROR(SUM(G8,H8)/E8,0)</f>
        <v>0.10397731914492496</v>
      </c>
      <c r="L8" s="23">
        <f t="shared" ref="L8:L10" si="3">IFERROR(SUM(G8,H8,I8)/E8,0)</f>
        <v>0.11854173543567174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110</v>
      </c>
      <c r="B1" s="51" t="s">
        <v>71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1713</v>
      </c>
      <c r="N2" s="72" t="s">
        <v>1729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18.745370000000001</v>
      </c>
      <c r="E6" s="14">
        <f ca="1">SUM(E7:OFFSET(E7,50,0))</f>
        <v>20.012685999999999</v>
      </c>
      <c r="F6" s="14">
        <f ca="1">SUM(F7:OFFSET(F7,50,0))</f>
        <v>2.3723385291691717</v>
      </c>
      <c r="G6" s="14">
        <f ca="1">SUM(G7:OFFSET(G7,50,0))</f>
        <v>0.36492459916917142</v>
      </c>
      <c r="H6" s="14">
        <f ca="1">SUM(H7:OFFSET(H7,50,0))</f>
        <v>1.7159408399999998</v>
      </c>
      <c r="I6" s="14">
        <f ca="1">SUM(I7:OFFSET(I7,50,0))</f>
        <v>0.29147308999999999</v>
      </c>
      <c r="J6" s="15">
        <f ca="1">IFERROR(G6/E6,0)</f>
        <v>1.8234663711266516E-2</v>
      </c>
      <c r="K6" s="15">
        <f ca="1">IFERROR(SUM(G6,H6)/E6,0)</f>
        <v>0.10397731914492496</v>
      </c>
      <c r="L6" s="16">
        <f ca="1">IFERROR(SUM(G6,H6,I6)/E6,0)</f>
        <v>0.11854173543567174</v>
      </c>
      <c r="M6" s="4"/>
      <c r="O6" s="5" t="s">
        <v>312</v>
      </c>
      <c r="P6" s="71" t="s">
        <v>313</v>
      </c>
    </row>
    <row r="7" spans="1:16" ht="15.75" thickBot="1" x14ac:dyDescent="0.3">
      <c r="A7" s="24"/>
      <c r="B7" s="56">
        <v>15</v>
      </c>
      <c r="C7" s="26" t="s">
        <v>263</v>
      </c>
      <c r="D7" s="27">
        <v>18.745370000000001</v>
      </c>
      <c r="E7" s="28">
        <v>20.012685999999999</v>
      </c>
      <c r="F7" s="28">
        <f>SUM(G7,H7,I7)</f>
        <v>2.3723385291691717</v>
      </c>
      <c r="G7" s="28">
        <v>0.36492459916917142</v>
      </c>
      <c r="H7" s="28">
        <v>1.7159408399999998</v>
      </c>
      <c r="I7" s="28">
        <v>0.29147308999999999</v>
      </c>
      <c r="J7" s="29">
        <f>IFERROR(G7/E7,0)</f>
        <v>1.8234663711266516E-2</v>
      </c>
      <c r="K7" s="29">
        <f>IFERROR(SUM(G7,H7)/E7,0)</f>
        <v>0.10397731914492496</v>
      </c>
      <c r="L7" s="30">
        <f>IFERROR(SUM(G7,H7,I7)/E7,0)</f>
        <v>0.11854173543567174</v>
      </c>
      <c r="M7" s="4"/>
      <c r="N7" t="s">
        <v>263</v>
      </c>
      <c r="O7" s="5">
        <v>2.3723385291691717</v>
      </c>
      <c r="P7" s="71">
        <v>0.11854173543567174</v>
      </c>
    </row>
    <row r="8" spans="1:16" x14ac:dyDescent="0.25">
      <c r="O8" s="5"/>
      <c r="P8" s="71"/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workbookViewId="0">
      <selection activeCell="A21" sqref="A21:D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110</v>
      </c>
      <c r="B1" s="49" t="s">
        <v>71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1714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18.745370000000001</v>
      </c>
      <c r="E6" s="14">
        <v>20.012685999999999</v>
      </c>
      <c r="F6" s="14">
        <v>2.3723385291691717</v>
      </c>
      <c r="G6" s="14">
        <v>0.36492459916917142</v>
      </c>
      <c r="H6" s="14">
        <v>1.7159408399999998</v>
      </c>
      <c r="I6" s="14">
        <v>0.29147308999999999</v>
      </c>
      <c r="J6" s="15">
        <v>1.8234663711266516E-2</v>
      </c>
      <c r="K6" s="15">
        <v>0.10397731914492496</v>
      </c>
      <c r="L6" s="16">
        <v>0.11854173543567174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18.745369999999998</v>
      </c>
      <c r="E7" s="38">
        <f ca="1">SUM(E8:OFFSET(E6,MATCH("PROYECTOS",$A$8:$A$50,0),0))</f>
        <v>20.012685999999999</v>
      </c>
      <c r="F7" s="38">
        <f ca="1">SUM(F8:OFFSET(F6,MATCH("PROYECTOS",$A$8:$A$50,0),0))</f>
        <v>2.3723385291691712</v>
      </c>
      <c r="G7" s="38">
        <f ca="1">SUM(G8:OFFSET(G6,MATCH("PROYECTOS",$A$8:$A$50,0),0))</f>
        <v>0.36492459916917142</v>
      </c>
      <c r="H7" s="38">
        <f ca="1">SUM(H8:OFFSET(H6,MATCH("PROYECTOS",$A$8:$A$50,0),0))</f>
        <v>1.71594084</v>
      </c>
      <c r="I7" s="38">
        <f ca="1">SUM(I8:OFFSET(I6,MATCH("PROYECTOS",$A$8:$A$50,0),0))</f>
        <v>0.29147308999999999</v>
      </c>
      <c r="J7" s="39">
        <f ca="1">IFERROR(G7/E7,0)</f>
        <v>1.8234663711266516E-2</v>
      </c>
      <c r="K7" s="39">
        <f ca="1">IFERROR(SUM(G7,H7)/E7,0)</f>
        <v>0.10397731914492496</v>
      </c>
      <c r="L7" s="40">
        <f ca="1">IFERROR(SUM(G7,H7,I7)/E7,0)</f>
        <v>0.11854173543567174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3.7767769999999996</v>
      </c>
      <c r="E8" s="21">
        <v>3.7945869999999995</v>
      </c>
      <c r="F8" s="21">
        <f t="shared" ref="F8:F11" si="0">SUM(G8,H8,I8)</f>
        <v>0.24707061939316163</v>
      </c>
      <c r="G8" s="21">
        <v>4.5683819393161684E-2</v>
      </c>
      <c r="H8" s="21">
        <v>0.16316737999999995</v>
      </c>
      <c r="I8" s="21">
        <v>3.8219419999999997E-2</v>
      </c>
      <c r="J8" s="22">
        <f t="shared" ref="J8:J12" si="1">IFERROR(G8/E8,0)</f>
        <v>1.2039207268975963E-2</v>
      </c>
      <c r="K8" s="22">
        <f t="shared" ref="K8:K12" si="2">IFERROR(SUM(G8,H8)/E8,0)</f>
        <v>5.5039243900103396E-2</v>
      </c>
      <c r="L8" s="23">
        <f t="shared" ref="L8:L12" si="3">IFERROR(SUM(G8,H8,I8)/E8,0)</f>
        <v>6.511133343184955E-2</v>
      </c>
      <c r="M8" s="4"/>
    </row>
    <row r="9" spans="1:13" ht="25.5" x14ac:dyDescent="0.25">
      <c r="A9" s="17"/>
      <c r="B9" s="19">
        <v>3000547</v>
      </c>
      <c r="C9" s="19" t="s">
        <v>1716</v>
      </c>
      <c r="D9" s="20">
        <v>0.5872989999999999</v>
      </c>
      <c r="E9" s="21">
        <v>0.61258299999999999</v>
      </c>
      <c r="F9" s="21">
        <f t="shared" si="0"/>
        <v>4.9937510259918688E-2</v>
      </c>
      <c r="G9" s="21">
        <v>9.0013102599186823E-3</v>
      </c>
      <c r="H9" s="21">
        <v>3.0132929999999999E-2</v>
      </c>
      <c r="I9" s="21">
        <v>1.080327E-2</v>
      </c>
      <c r="J9" s="22">
        <f t="shared" si="1"/>
        <v>1.4694025560485163E-2</v>
      </c>
      <c r="K9" s="22">
        <f t="shared" si="2"/>
        <v>6.3883980227852688E-2</v>
      </c>
      <c r="L9" s="23">
        <f t="shared" si="3"/>
        <v>8.1519582260556833E-2</v>
      </c>
      <c r="M9" s="4"/>
    </row>
    <row r="10" spans="1:13" ht="25.5" x14ac:dyDescent="0.25">
      <c r="A10" s="17"/>
      <c r="B10" s="19">
        <v>3000548</v>
      </c>
      <c r="C10" s="19" t="s">
        <v>1717</v>
      </c>
      <c r="D10" s="20">
        <v>11.321803999999998</v>
      </c>
      <c r="E10" s="21">
        <v>12.519656999999999</v>
      </c>
      <c r="F10" s="21">
        <f t="shared" si="0"/>
        <v>1.6997292303418066</v>
      </c>
      <c r="G10" s="21">
        <v>0.23691041034180671</v>
      </c>
      <c r="H10" s="21">
        <v>1.30083971</v>
      </c>
      <c r="I10" s="21">
        <v>0.16197910999999998</v>
      </c>
      <c r="J10" s="22">
        <f t="shared" si="1"/>
        <v>1.8923075156276784E-2</v>
      </c>
      <c r="K10" s="22">
        <f t="shared" si="2"/>
        <v>0.12282685702506121</v>
      </c>
      <c r="L10" s="23">
        <f t="shared" si="3"/>
        <v>0.13576484007044337</v>
      </c>
      <c r="M10" s="4"/>
    </row>
    <row r="11" spans="1:13" x14ac:dyDescent="0.25">
      <c r="A11" s="17"/>
      <c r="B11" s="19">
        <v>3000549</v>
      </c>
      <c r="C11" s="19" t="s">
        <v>1718</v>
      </c>
      <c r="D11" s="20">
        <v>3.0594900000000003</v>
      </c>
      <c r="E11" s="21">
        <v>3.0858590000000001</v>
      </c>
      <c r="F11" s="21">
        <f t="shared" si="0"/>
        <v>0.37560116917428432</v>
      </c>
      <c r="G11" s="21">
        <v>7.3329059174284339E-2</v>
      </c>
      <c r="H11" s="21">
        <v>0.22180082000000001</v>
      </c>
      <c r="I11" s="21">
        <v>8.0471290000000001E-2</v>
      </c>
      <c r="J11" s="22">
        <f t="shared" si="1"/>
        <v>2.3762932517099562E-2</v>
      </c>
      <c r="K11" s="22">
        <f t="shared" si="2"/>
        <v>9.5639457011575821E-2</v>
      </c>
      <c r="L11" s="23">
        <f t="shared" si="3"/>
        <v>0.12171689282442402</v>
      </c>
      <c r="M11" s="4"/>
    </row>
    <row r="12" spans="1:13" ht="15.75" thickBot="1" x14ac:dyDescent="0.3">
      <c r="A12" s="41" t="s">
        <v>293</v>
      </c>
      <c r="B12" s="43"/>
      <c r="C12" s="43"/>
      <c r="D12" s="44">
        <f ca="1">OFFSET(D12,-MATCH("PROYECTOS",$A$8:$A$50,0)-1,0)-(OFFSET(D12,-MATCH("PROYECTOS",$A$8:$A$50,0),0))</f>
        <v>0</v>
      </c>
      <c r="E12" s="45">
        <f t="shared" ref="E12:I12" ca="1" si="4">OFFSET(E12,-MATCH("PROYECTOS",$A$8:$A$50,0)-1,0)-(OFFSET(E12,-MATCH("PROYECTOS",$A$8:$A$50,0),0))</f>
        <v>0</v>
      </c>
      <c r="F12" s="45">
        <f t="shared" ca="1" si="4"/>
        <v>0</v>
      </c>
      <c r="G12" s="45">
        <f t="shared" ca="1" si="4"/>
        <v>0</v>
      </c>
      <c r="H12" s="45">
        <f t="shared" ca="1" si="4"/>
        <v>0</v>
      </c>
      <c r="I12" s="45">
        <f t="shared" ca="1" si="4"/>
        <v>0</v>
      </c>
      <c r="J12" s="46">
        <f t="shared" ca="1" si="1"/>
        <v>0</v>
      </c>
      <c r="K12" s="46">
        <f t="shared" ca="1" si="2"/>
        <v>0</v>
      </c>
      <c r="L12" s="47">
        <f t="shared" ca="1" si="3"/>
        <v>0</v>
      </c>
      <c r="M12" s="4"/>
    </row>
    <row r="13" spans="1:13" ht="15.75" thickBot="1" x14ac:dyDescent="0.3"/>
    <row r="14" spans="1:13" ht="15.75" thickBot="1" x14ac:dyDescent="0.3">
      <c r="A14" s="87" t="s">
        <v>315</v>
      </c>
      <c r="B14" s="88"/>
      <c r="C14" s="88"/>
      <c r="D14" s="89"/>
    </row>
    <row r="15" spans="1:13" ht="15.75" thickBot="1" x14ac:dyDescent="0.3">
      <c r="A15" s="1" t="s">
        <v>1730</v>
      </c>
    </row>
    <row r="16" spans="1:13" ht="45" customHeight="1" x14ac:dyDescent="0.25">
      <c r="A16" s="80" t="s">
        <v>317</v>
      </c>
      <c r="B16" s="81"/>
      <c r="C16" s="81"/>
      <c r="D16" s="92" t="s">
        <v>318</v>
      </c>
    </row>
    <row r="17" spans="1:4" ht="15.75" thickBot="1" x14ac:dyDescent="0.3">
      <c r="A17" s="90"/>
      <c r="B17" s="91"/>
      <c r="C17" s="91"/>
      <c r="D17" s="93"/>
    </row>
    <row r="18" spans="1:4" x14ac:dyDescent="0.25">
      <c r="A18" s="17"/>
      <c r="B18" s="19">
        <v>3000001</v>
      </c>
      <c r="C18" s="19" t="s">
        <v>275</v>
      </c>
      <c r="D18" s="23">
        <v>6.511133343184955E-2</v>
      </c>
    </row>
    <row r="19" spans="1:4" ht="25.5" x14ac:dyDescent="0.25">
      <c r="A19" s="17"/>
      <c r="B19" s="19">
        <v>3000547</v>
      </c>
      <c r="C19" s="19" t="s">
        <v>1716</v>
      </c>
      <c r="D19" s="23">
        <v>8.1519582260556833E-2</v>
      </c>
    </row>
    <row r="20" spans="1:4" ht="25.5" x14ac:dyDescent="0.25">
      <c r="A20" s="17"/>
      <c r="B20" s="19">
        <v>3000548</v>
      </c>
      <c r="C20" s="19" t="s">
        <v>1717</v>
      </c>
      <c r="D20" s="23">
        <v>0.13576484007044337</v>
      </c>
    </row>
    <row r="21" spans="1:4" ht="15.75" thickBot="1" x14ac:dyDescent="0.3">
      <c r="A21" s="24"/>
      <c r="B21" s="26">
        <v>3000549</v>
      </c>
      <c r="C21" s="26" t="s">
        <v>1718</v>
      </c>
      <c r="D21" s="30">
        <v>0.12171689282442402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topLeftCell="A5" workbookViewId="0">
      <selection activeCell="A3" sqref="A3:P1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110</v>
      </c>
      <c r="B1" s="49" t="s">
        <v>71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1715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18.745370000000001</v>
      </c>
      <c r="I6" s="14">
        <v>20.012685999999999</v>
      </c>
      <c r="J6" s="14">
        <v>2.3723385291691717</v>
      </c>
      <c r="K6" s="14">
        <v>0.36492459916917142</v>
      </c>
      <c r="L6" s="14">
        <v>1.7159408399999998</v>
      </c>
      <c r="M6" s="14">
        <v>0.29147308999999999</v>
      </c>
      <c r="N6" s="15">
        <v>1.8234663711266516E-2</v>
      </c>
      <c r="O6" s="15">
        <v>0.10397731914492496</v>
      </c>
      <c r="P6" s="16">
        <v>0.11854173543567174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SUM(H8:OFFSET(H6,MATCH("PROYECTOS",$A$8:$A$16,0),0))</f>
        <v>18.745369999999998</v>
      </c>
      <c r="I7" s="37">
        <f ca="1">SUM(I8:OFFSET(I6,MATCH("PROYECTOS",$A$8:$A$16,0),0))</f>
        <v>20.012685999999995</v>
      </c>
      <c r="J7" s="37">
        <f ca="1">SUM(J8:OFFSET(J6,MATCH("PROYECTOS",$A$8:$A$16,0),0))</f>
        <v>2.3723385291691712</v>
      </c>
      <c r="K7" s="38">
        <f>SUM(K8:K15)</f>
        <v>0.36492459916917142</v>
      </c>
      <c r="L7" s="38">
        <f>SUM(L8:L15)</f>
        <v>1.7159408399999998</v>
      </c>
      <c r="M7" s="38">
        <f>SUM(M8:M15)</f>
        <v>0.29147308999999999</v>
      </c>
      <c r="N7" s="39">
        <f ca="1">IFERROR(K7/I7,0)</f>
        <v>1.823466371126652E-2</v>
      </c>
      <c r="O7" s="39">
        <f ca="1">IFERROR(SUM(K7,L7)/I7,0)</f>
        <v>0.10397731914492497</v>
      </c>
      <c r="P7" s="40">
        <f ca="1">IFERROR(SUM(K7,L7,M7)/I7,0)</f>
        <v>0.11854173543567177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60</v>
      </c>
      <c r="G8" s="19" t="s">
        <v>309</v>
      </c>
      <c r="H8" s="20">
        <v>3.7767769999999996</v>
      </c>
      <c r="I8" s="21">
        <v>3.7945869999999995</v>
      </c>
      <c r="J8" s="21">
        <f t="shared" ref="J8:J15" si="0">SUM(K8,L8,M8)</f>
        <v>0.24707061939316163</v>
      </c>
      <c r="K8" s="21">
        <v>4.5683819393161684E-2</v>
      </c>
      <c r="L8" s="21">
        <v>0.16316737999999995</v>
      </c>
      <c r="M8" s="21">
        <v>3.8219419999999997E-2</v>
      </c>
      <c r="N8" s="22">
        <f t="shared" ref="N8:N16" si="1">IFERROR(K8/I8,0)</f>
        <v>1.2039207268975963E-2</v>
      </c>
      <c r="O8" s="22">
        <f t="shared" ref="O8:O16" si="2">IFERROR(SUM(K8,L8)/I8,0)</f>
        <v>5.5039243900103396E-2</v>
      </c>
      <c r="P8" s="23">
        <f t="shared" ref="P8:P16" si="3">IFERROR(SUM(K8,L8,M8)/I8,0)</f>
        <v>6.511133343184955E-2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5003210</v>
      </c>
      <c r="C9" s="19" t="s">
        <v>1719</v>
      </c>
      <c r="D9" s="68">
        <v>3000548</v>
      </c>
      <c r="E9" s="19" t="s">
        <v>1717</v>
      </c>
      <c r="F9" s="69">
        <v>585</v>
      </c>
      <c r="G9" s="19" t="s">
        <v>1726</v>
      </c>
      <c r="H9" s="20">
        <v>0.88959099999999991</v>
      </c>
      <c r="I9" s="21">
        <v>1.2603579999999999</v>
      </c>
      <c r="J9" s="21">
        <f t="shared" si="0"/>
        <v>1.0078135590407948</v>
      </c>
      <c r="K9" s="21">
        <v>9.6545689040794969E-2</v>
      </c>
      <c r="L9" s="21">
        <v>0.90018745999999994</v>
      </c>
      <c r="M9" s="21">
        <v>1.1080409999999999E-2</v>
      </c>
      <c r="N9" s="22">
        <f t="shared" si="1"/>
        <v>7.6601798092918824E-2</v>
      </c>
      <c r="O9" s="22">
        <f t="shared" si="2"/>
        <v>0.79083335769741214</v>
      </c>
      <c r="P9" s="23">
        <f t="shared" si="3"/>
        <v>0.79962483599167455</v>
      </c>
      <c r="Q9" s="70">
        <v>0</v>
      </c>
      <c r="R9" s="21">
        <v>0</v>
      </c>
      <c r="S9" s="23">
        <f t="shared" ref="S9:S15" si="4">IFERROR(R9/Q9,0)</f>
        <v>0</v>
      </c>
    </row>
    <row r="10" spans="1:19" ht="38.25" x14ac:dyDescent="0.25">
      <c r="A10" s="17"/>
      <c r="B10" s="19">
        <v>5004216</v>
      </c>
      <c r="C10" s="19" t="s">
        <v>1720</v>
      </c>
      <c r="D10" s="68">
        <v>3000547</v>
      </c>
      <c r="E10" s="19" t="s">
        <v>1716</v>
      </c>
      <c r="F10" s="69">
        <v>592</v>
      </c>
      <c r="G10" s="19" t="s">
        <v>1727</v>
      </c>
      <c r="H10" s="20">
        <v>0.57866399999999996</v>
      </c>
      <c r="I10" s="21">
        <v>0.58699199999999996</v>
      </c>
      <c r="J10" s="21">
        <f t="shared" si="0"/>
        <v>4.9937510259918688E-2</v>
      </c>
      <c r="K10" s="21">
        <v>9.0013102599186823E-3</v>
      </c>
      <c r="L10" s="21">
        <v>3.0132929999999999E-2</v>
      </c>
      <c r="M10" s="21">
        <v>1.080327E-2</v>
      </c>
      <c r="N10" s="22">
        <f t="shared" si="1"/>
        <v>1.5334638734290558E-2</v>
      </c>
      <c r="O10" s="22">
        <f t="shared" si="2"/>
        <v>6.6669120294516257E-2</v>
      </c>
      <c r="P10" s="23">
        <f t="shared" si="3"/>
        <v>8.5073578958348134E-2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5004217</v>
      </c>
      <c r="C11" s="19" t="s">
        <v>1721</v>
      </c>
      <c r="D11" s="68">
        <v>3000547</v>
      </c>
      <c r="E11" s="19" t="s">
        <v>1716</v>
      </c>
      <c r="F11" s="69">
        <v>592</v>
      </c>
      <c r="G11" s="19" t="s">
        <v>1727</v>
      </c>
      <c r="H11" s="20">
        <v>8.6349999999999986E-3</v>
      </c>
      <c r="I11" s="21">
        <v>2.5590999999999996E-2</v>
      </c>
      <c r="J11" s="21">
        <f t="shared" si="0"/>
        <v>0</v>
      </c>
      <c r="K11" s="21">
        <v>0</v>
      </c>
      <c r="L11" s="21">
        <v>0</v>
      </c>
      <c r="M11" s="21">
        <v>0</v>
      </c>
      <c r="N11" s="22">
        <f t="shared" si="1"/>
        <v>0</v>
      </c>
      <c r="O11" s="22">
        <f t="shared" si="2"/>
        <v>0</v>
      </c>
      <c r="P11" s="23">
        <f t="shared" si="3"/>
        <v>0</v>
      </c>
      <c r="Q11" s="70">
        <v>0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5004218</v>
      </c>
      <c r="C12" s="19" t="s">
        <v>1722</v>
      </c>
      <c r="D12" s="68">
        <v>3000548</v>
      </c>
      <c r="E12" s="19" t="s">
        <v>1717</v>
      </c>
      <c r="F12" s="69">
        <v>585</v>
      </c>
      <c r="G12" s="19" t="s">
        <v>1726</v>
      </c>
      <c r="H12" s="20">
        <v>8.0495789999999996</v>
      </c>
      <c r="I12" s="21">
        <v>8.8766649999999991</v>
      </c>
      <c r="J12" s="21">
        <f t="shared" si="0"/>
        <v>0.3440936108526641</v>
      </c>
      <c r="K12" s="21">
        <v>7.4060120852664113E-2</v>
      </c>
      <c r="L12" s="21">
        <v>0.19349579</v>
      </c>
      <c r="M12" s="21">
        <v>7.6537700000000014E-2</v>
      </c>
      <c r="N12" s="22">
        <f t="shared" si="1"/>
        <v>8.3432371113097235E-3</v>
      </c>
      <c r="O12" s="22">
        <f t="shared" si="2"/>
        <v>3.0141490171439852E-2</v>
      </c>
      <c r="P12" s="23">
        <f t="shared" si="3"/>
        <v>3.8763838767449731E-2</v>
      </c>
      <c r="Q12" s="70">
        <v>0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5004219</v>
      </c>
      <c r="C13" s="19" t="s">
        <v>1723</v>
      </c>
      <c r="D13" s="68">
        <v>3000548</v>
      </c>
      <c r="E13" s="19" t="s">
        <v>1717</v>
      </c>
      <c r="F13" s="69">
        <v>586</v>
      </c>
      <c r="G13" s="19" t="s">
        <v>1728</v>
      </c>
      <c r="H13" s="20">
        <v>2.3826339999999995</v>
      </c>
      <c r="I13" s="21">
        <v>2.3826339999999995</v>
      </c>
      <c r="J13" s="21">
        <f t="shared" si="0"/>
        <v>0.34782206044834763</v>
      </c>
      <c r="K13" s="21">
        <v>6.6304600448347628E-2</v>
      </c>
      <c r="L13" s="21">
        <v>0.20715645999999999</v>
      </c>
      <c r="M13" s="21">
        <v>7.4360999999999997E-2</v>
      </c>
      <c r="N13" s="22">
        <f t="shared" si="1"/>
        <v>2.7828277632379814E-2</v>
      </c>
      <c r="O13" s="22">
        <f t="shared" si="2"/>
        <v>0.11477258380781424</v>
      </c>
      <c r="P13" s="23">
        <f t="shared" si="3"/>
        <v>0.14598216110755899</v>
      </c>
      <c r="Q13" s="70">
        <v>0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5004220</v>
      </c>
      <c r="C14" s="19" t="s">
        <v>1724</v>
      </c>
      <c r="D14" s="68">
        <v>3000549</v>
      </c>
      <c r="E14" s="19" t="s">
        <v>1718</v>
      </c>
      <c r="F14" s="69">
        <v>60</v>
      </c>
      <c r="G14" s="19" t="s">
        <v>309</v>
      </c>
      <c r="H14" s="20">
        <v>1.107691</v>
      </c>
      <c r="I14" s="21">
        <v>1.1340599999999998</v>
      </c>
      <c r="J14" s="21">
        <f t="shared" si="0"/>
        <v>0.28805163920586851</v>
      </c>
      <c r="K14" s="21">
        <v>6.2190839205868542E-2</v>
      </c>
      <c r="L14" s="21">
        <v>0.15957425</v>
      </c>
      <c r="M14" s="21">
        <v>6.628655E-2</v>
      </c>
      <c r="N14" s="22">
        <f t="shared" si="1"/>
        <v>5.4839108341594403E-2</v>
      </c>
      <c r="O14" s="22">
        <f t="shared" si="2"/>
        <v>0.1955496968466118</v>
      </c>
      <c r="P14" s="23">
        <f t="shared" si="3"/>
        <v>0.25400035201476867</v>
      </c>
      <c r="Q14" s="70">
        <v>0</v>
      </c>
      <c r="R14" s="21">
        <v>0</v>
      </c>
      <c r="S14" s="23">
        <f t="shared" si="4"/>
        <v>0</v>
      </c>
    </row>
    <row r="15" spans="1:19" ht="25.5" x14ac:dyDescent="0.25">
      <c r="A15" s="17"/>
      <c r="B15" s="19">
        <v>5004221</v>
      </c>
      <c r="C15" s="19" t="s">
        <v>1725</v>
      </c>
      <c r="D15" s="68">
        <v>3000549</v>
      </c>
      <c r="E15" s="19" t="s">
        <v>1718</v>
      </c>
      <c r="F15" s="69">
        <v>105</v>
      </c>
      <c r="G15" s="19" t="s">
        <v>662</v>
      </c>
      <c r="H15" s="20">
        <v>1.9517990000000003</v>
      </c>
      <c r="I15" s="21">
        <v>1.9517990000000003</v>
      </c>
      <c r="J15" s="21">
        <f t="shared" si="0"/>
        <v>8.7549529968415807E-2</v>
      </c>
      <c r="K15" s="21">
        <v>1.1138219968415797E-2</v>
      </c>
      <c r="L15" s="21">
        <v>6.2226570000000002E-2</v>
      </c>
      <c r="M15" s="21">
        <v>1.418474E-2</v>
      </c>
      <c r="N15" s="22">
        <f t="shared" si="1"/>
        <v>5.7066429321952694E-3</v>
      </c>
      <c r="O15" s="22">
        <f t="shared" si="2"/>
        <v>3.758829160605974E-2</v>
      </c>
      <c r="P15" s="23">
        <f t="shared" si="3"/>
        <v>4.4855812493200267E-2</v>
      </c>
      <c r="Q15" s="70">
        <v>0</v>
      </c>
      <c r="R15" s="21">
        <v>0</v>
      </c>
      <c r="S15" s="23">
        <f t="shared" si="4"/>
        <v>0</v>
      </c>
    </row>
    <row r="16" spans="1:19" ht="15.75" thickBot="1" x14ac:dyDescent="0.3">
      <c r="A16" s="41" t="s">
        <v>293</v>
      </c>
      <c r="B16" s="43"/>
      <c r="C16" s="43"/>
      <c r="D16" s="65"/>
      <c r="E16" s="43"/>
      <c r="F16" s="66"/>
      <c r="G16" s="43"/>
      <c r="H16" s="44">
        <f ca="1">OFFSET(H16,-MATCH("PROYECTOS",$A$8:$A$16,0)-1,0)-(OFFSET(H16,-MATCH("PROYECTOS",$A$8:$A$16,0),0))</f>
        <v>0</v>
      </c>
      <c r="I16" s="44">
        <f t="shared" ref="I16:J16" ca="1" si="5">OFFSET(I16,-MATCH("PROYECTOS",$A$8:$A$16,0)-1,0)-(OFFSET(I16,-MATCH("PROYECTOS",$A$8:$A$16,0),0))</f>
        <v>0</v>
      </c>
      <c r="J16" s="44">
        <f t="shared" ca="1" si="5"/>
        <v>0</v>
      </c>
      <c r="K16" s="45">
        <f>K6-K7</f>
        <v>0</v>
      </c>
      <c r="L16" s="45">
        <f>L6-L7</f>
        <v>0</v>
      </c>
      <c r="M16" s="45">
        <f>M6-M7</f>
        <v>0</v>
      </c>
      <c r="N16" s="46">
        <f t="shared" ca="1" si="1"/>
        <v>0</v>
      </c>
      <c r="O16" s="46">
        <f t="shared" ca="1" si="2"/>
        <v>0</v>
      </c>
      <c r="P16" s="47">
        <f t="shared" ca="1" si="3"/>
        <v>0</v>
      </c>
      <c r="Q16" s="67"/>
      <c r="R16" s="45"/>
      <c r="S16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111</v>
      </c>
      <c r="B1" s="50" t="s">
        <v>72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1731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313.662623</v>
      </c>
      <c r="E6" s="14">
        <v>319.24573200000003</v>
      </c>
      <c r="F6" s="14">
        <v>19.619888471135809</v>
      </c>
      <c r="G6" s="14">
        <v>1.7350564011358074</v>
      </c>
      <c r="H6" s="14">
        <v>2.3718807399999999</v>
      </c>
      <c r="I6" s="14">
        <v>15.512951330000002</v>
      </c>
      <c r="J6" s="15">
        <v>5.4348616981222701E-3</v>
      </c>
      <c r="K6" s="15">
        <v>1.2864501321307583E-2</v>
      </c>
      <c r="L6" s="16">
        <v>6.1457011024773252E-2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313.662623</v>
      </c>
      <c r="E7" s="38">
        <f ca="1">SUM(E8:OFFSET(E6,MATCH("GOBIERNOS REGIONALES",$A$8:$A$50,0),0))</f>
        <v>319.24573200000003</v>
      </c>
      <c r="F7" s="38">
        <f ca="1">SUM(F8:OFFSET(F6,MATCH("GOBIERNOS REGIONALES",$A$8:$A$50,0),0))</f>
        <v>19.619888471135809</v>
      </c>
      <c r="G7" s="38">
        <f ca="1">SUM(G8:OFFSET(G6,MATCH("GOBIERNOS REGIONALES",$A$8:$A$50,0),0))</f>
        <v>1.7350564011358074</v>
      </c>
      <c r="H7" s="38">
        <f ca="1">SUM(H8:OFFSET(H6,MATCH("GOBIERNOS REGIONALES",$A$8:$A$50,0),0))</f>
        <v>2.3718807399999999</v>
      </c>
      <c r="I7" s="38">
        <f ca="1">SUM(I8:OFFSET(I6,MATCH("GOBIERNOS REGIONALES",$A$8:$A$50,0),0))</f>
        <v>15.512951330000002</v>
      </c>
      <c r="J7" s="39">
        <f ca="1">IFERROR(G7/E7,0)</f>
        <v>5.4348616981222701E-3</v>
      </c>
      <c r="K7" s="39">
        <f ca="1">IFERROR(SUM(G7,H7)/E7,0)</f>
        <v>1.2864501321307583E-2</v>
      </c>
      <c r="L7" s="40">
        <f ca="1">IFERROR(SUM(G7,H7,I7)/E7,0)</f>
        <v>6.1457011024773252E-2</v>
      </c>
      <c r="M7" s="4"/>
    </row>
    <row r="8" spans="1:13" ht="25.5" x14ac:dyDescent="0.25">
      <c r="A8" s="17"/>
      <c r="B8" s="18">
        <v>37</v>
      </c>
      <c r="C8" s="19" t="s">
        <v>124</v>
      </c>
      <c r="D8" s="20">
        <v>313.662623</v>
      </c>
      <c r="E8" s="21">
        <v>319.24573200000003</v>
      </c>
      <c r="F8" s="21">
        <f t="shared" ref="F8:F10" si="0">SUM(G8,H8,I8)</f>
        <v>19.619888471135809</v>
      </c>
      <c r="G8" s="21">
        <v>1.7350564011358074</v>
      </c>
      <c r="H8" s="21">
        <v>2.3718807399999999</v>
      </c>
      <c r="I8" s="21">
        <v>15.512951330000002</v>
      </c>
      <c r="J8" s="22">
        <f t="shared" ref="J8:J10" si="1">IFERROR(G8/E8,0)</f>
        <v>5.4348616981222701E-3</v>
      </c>
      <c r="K8" s="22">
        <f t="shared" ref="K8:K10" si="2">IFERROR(SUM(G8,H8)/E8,0)</f>
        <v>1.2864501321307583E-2</v>
      </c>
      <c r="L8" s="23">
        <f t="shared" ref="L8:L10" si="3">IFERROR(SUM(G8,H8,I8)/E8,0)</f>
        <v>6.1457011024773252E-2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24</v>
      </c>
      <c r="B1" s="51" t="s">
        <v>18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458</v>
      </c>
      <c r="N2" s="72" t="s">
        <v>501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519.42586399999982</v>
      </c>
      <c r="E6" s="14">
        <f ca="1">SUM(E7:OFFSET(E7,50,0))</f>
        <v>590.78734599999939</v>
      </c>
      <c r="F6" s="14">
        <f ca="1">SUM(F7:OFFSET(F7,50,0))</f>
        <v>97.887240778808206</v>
      </c>
      <c r="G6" s="14">
        <f ca="1">SUM(G7:OFFSET(G7,50,0))</f>
        <v>13.751232888808197</v>
      </c>
      <c r="H6" s="14">
        <f ca="1">SUM(H7:OFFSET(H7,50,0))</f>
        <v>27.620101860000002</v>
      </c>
      <c r="I6" s="14">
        <f ca="1">SUM(I7:OFFSET(I7,50,0))</f>
        <v>56.515906029999996</v>
      </c>
      <c r="J6" s="15">
        <f ca="1">IFERROR(G6/E6,0)</f>
        <v>2.3276112770377805E-2</v>
      </c>
      <c r="K6" s="15">
        <f ca="1">IFERROR(SUM(G6,H6)/E6,0)</f>
        <v>7.0027455782386103E-2</v>
      </c>
      <c r="L6" s="16">
        <f ca="1">IFERROR(SUM(G6,H6,I6)/E6,0)</f>
        <v>0.16568946752425584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0.79094400000000042</v>
      </c>
      <c r="E7" s="21">
        <v>1.0673329999999999</v>
      </c>
      <c r="F7" s="21">
        <f t="shared" ref="F7:F32" si="0">SUM(G7,H7,I7)</f>
        <v>0.32037566997584277</v>
      </c>
      <c r="G7" s="21">
        <v>3.1937109975842759E-2</v>
      </c>
      <c r="H7" s="21">
        <v>0.11132468</v>
      </c>
      <c r="I7" s="21">
        <v>0.17711388</v>
      </c>
      <c r="J7" s="22">
        <f t="shared" ref="J7:J32" si="1">IFERROR(G7/E7,0)</f>
        <v>2.992234848528319E-2</v>
      </c>
      <c r="K7" s="22">
        <f t="shared" ref="K7:K32" si="2">IFERROR(SUM(G7,H7)/E7,0)</f>
        <v>0.13422407999737926</v>
      </c>
      <c r="L7" s="23">
        <f t="shared" ref="L7:L32" si="3">IFERROR(SUM(G7,H7,I7)/E7,0)</f>
        <v>0.30016468147789194</v>
      </c>
      <c r="M7" s="4"/>
      <c r="N7" t="s">
        <v>251</v>
      </c>
      <c r="O7" s="5">
        <v>2.4156227116237177</v>
      </c>
      <c r="P7" s="71">
        <v>0.40014622056597693</v>
      </c>
    </row>
    <row r="8" spans="1:16" x14ac:dyDescent="0.25">
      <c r="A8" s="17"/>
      <c r="B8" s="55">
        <v>2</v>
      </c>
      <c r="C8" s="19" t="s">
        <v>250</v>
      </c>
      <c r="D8" s="20">
        <v>2.5776949999999998</v>
      </c>
      <c r="E8" s="21">
        <v>5.0251780000000013</v>
      </c>
      <c r="F8" s="21">
        <f t="shared" si="0"/>
        <v>2.0024553012992854</v>
      </c>
      <c r="G8" s="21">
        <v>0.29384247129928553</v>
      </c>
      <c r="H8" s="21">
        <v>0.40571629999999997</v>
      </c>
      <c r="I8" s="21">
        <v>1.3028965299999999</v>
      </c>
      <c r="J8" s="22">
        <f t="shared" si="1"/>
        <v>5.8474042372088204E-2</v>
      </c>
      <c r="K8" s="22">
        <f t="shared" si="2"/>
        <v>0.13921074463417718</v>
      </c>
      <c r="L8" s="23">
        <f t="shared" si="3"/>
        <v>0.39848445195359944</v>
      </c>
      <c r="M8" s="4"/>
      <c r="N8" t="s">
        <v>250</v>
      </c>
      <c r="O8" s="5">
        <v>2.0024553012992854</v>
      </c>
      <c r="P8" s="71">
        <v>0.39848445195359944</v>
      </c>
    </row>
    <row r="9" spans="1:16" x14ac:dyDescent="0.25">
      <c r="A9" s="17"/>
      <c r="B9" s="55">
        <v>3</v>
      </c>
      <c r="C9" s="19" t="s">
        <v>251</v>
      </c>
      <c r="D9" s="20">
        <v>3.1411789999999997</v>
      </c>
      <c r="E9" s="21">
        <v>6.0368499999999994</v>
      </c>
      <c r="F9" s="21">
        <f t="shared" si="0"/>
        <v>2.4156227116237177</v>
      </c>
      <c r="G9" s="21">
        <v>0.42076969162371824</v>
      </c>
      <c r="H9" s="21">
        <v>0.43907613000000001</v>
      </c>
      <c r="I9" s="21">
        <v>1.5557768899999995</v>
      </c>
      <c r="J9" s="22">
        <f t="shared" si="1"/>
        <v>6.9700206502351106E-2</v>
      </c>
      <c r="K9" s="22">
        <f t="shared" si="2"/>
        <v>0.14243286177786732</v>
      </c>
      <c r="L9" s="23">
        <f t="shared" si="3"/>
        <v>0.40014622056597693</v>
      </c>
      <c r="M9" s="4"/>
      <c r="N9" t="s">
        <v>273</v>
      </c>
      <c r="O9" s="5">
        <v>1.0539836213423828</v>
      </c>
      <c r="P9" s="71">
        <v>0.34394935751362621</v>
      </c>
    </row>
    <row r="10" spans="1:16" x14ac:dyDescent="0.25">
      <c r="A10" s="17"/>
      <c r="B10" s="55">
        <v>4</v>
      </c>
      <c r="C10" s="19" t="s">
        <v>252</v>
      </c>
      <c r="D10" s="20">
        <v>15.012573999999994</v>
      </c>
      <c r="E10" s="21">
        <v>17.235803999999995</v>
      </c>
      <c r="F10" s="21">
        <f t="shared" si="0"/>
        <v>4.3071881751080525</v>
      </c>
      <c r="G10" s="21">
        <v>0.80604594510805327</v>
      </c>
      <c r="H10" s="21">
        <v>0.88417118000000006</v>
      </c>
      <c r="I10" s="21">
        <v>2.6169710499999987</v>
      </c>
      <c r="J10" s="22">
        <f t="shared" si="1"/>
        <v>4.6765787375399111E-2</v>
      </c>
      <c r="K10" s="22">
        <f t="shared" si="2"/>
        <v>9.8064304114159909E-2</v>
      </c>
      <c r="L10" s="23">
        <f t="shared" si="3"/>
        <v>0.24989772308318509</v>
      </c>
      <c r="M10" s="4"/>
      <c r="N10" t="s">
        <v>266</v>
      </c>
      <c r="O10" s="5">
        <v>0.36719642963683297</v>
      </c>
      <c r="P10" s="71">
        <v>0.33076408836029947</v>
      </c>
    </row>
    <row r="11" spans="1:16" x14ac:dyDescent="0.25">
      <c r="A11" s="17"/>
      <c r="B11" s="55">
        <v>5</v>
      </c>
      <c r="C11" s="19" t="s">
        <v>253</v>
      </c>
      <c r="D11" s="20">
        <v>5.5346839999999986</v>
      </c>
      <c r="E11" s="21">
        <v>7.8908319999999996</v>
      </c>
      <c r="F11" s="21">
        <f t="shared" si="0"/>
        <v>2.4432496007505282</v>
      </c>
      <c r="G11" s="21">
        <v>0.38711812075052876</v>
      </c>
      <c r="H11" s="21">
        <v>0.70572435999999983</v>
      </c>
      <c r="I11" s="21">
        <v>1.3504071199999998</v>
      </c>
      <c r="J11" s="22">
        <f t="shared" si="1"/>
        <v>4.9059227309684046E-2</v>
      </c>
      <c r="K11" s="22">
        <f t="shared" si="2"/>
        <v>0.13849521580874219</v>
      </c>
      <c r="L11" s="23">
        <f t="shared" si="3"/>
        <v>0.30963143059572529</v>
      </c>
      <c r="M11" s="4"/>
      <c r="N11" t="s">
        <v>255</v>
      </c>
      <c r="O11" s="5">
        <v>4.2805911380534649</v>
      </c>
      <c r="P11" s="71">
        <v>0.31840986782931702</v>
      </c>
    </row>
    <row r="12" spans="1:16" x14ac:dyDescent="0.25">
      <c r="A12" s="17"/>
      <c r="B12" s="55">
        <v>6</v>
      </c>
      <c r="C12" s="19" t="s">
        <v>254</v>
      </c>
      <c r="D12" s="20">
        <v>9.5580860000000012</v>
      </c>
      <c r="E12" s="21">
        <v>12.34037100000001</v>
      </c>
      <c r="F12" s="21">
        <f t="shared" si="0"/>
        <v>3.4234228287740329</v>
      </c>
      <c r="G12" s="21">
        <v>0.46883444877403235</v>
      </c>
      <c r="H12" s="21">
        <v>0.85506949999999982</v>
      </c>
      <c r="I12" s="21">
        <v>2.0995188800000006</v>
      </c>
      <c r="J12" s="22">
        <f t="shared" si="1"/>
        <v>3.7991924940832977E-2</v>
      </c>
      <c r="K12" s="22">
        <f t="shared" si="2"/>
        <v>0.10728234578798573</v>
      </c>
      <c r="L12" s="23">
        <f t="shared" si="3"/>
        <v>0.27741652408781148</v>
      </c>
      <c r="M12" s="4"/>
      <c r="N12" t="s">
        <v>267</v>
      </c>
      <c r="O12" s="5">
        <v>0.31523683010819031</v>
      </c>
      <c r="P12" s="71">
        <v>0.31254674031430507</v>
      </c>
    </row>
    <row r="13" spans="1:16" x14ac:dyDescent="0.25">
      <c r="A13" s="17"/>
      <c r="B13" s="55">
        <v>7</v>
      </c>
      <c r="C13" s="19" t="s">
        <v>255</v>
      </c>
      <c r="D13" s="20">
        <v>10.983648999999998</v>
      </c>
      <c r="E13" s="21">
        <v>13.443650999999999</v>
      </c>
      <c r="F13" s="21">
        <f t="shared" si="0"/>
        <v>4.2805911380534649</v>
      </c>
      <c r="G13" s="21">
        <v>0.65231323805346619</v>
      </c>
      <c r="H13" s="21">
        <v>1.4709456999999999</v>
      </c>
      <c r="I13" s="21">
        <v>2.1573321999999995</v>
      </c>
      <c r="J13" s="22">
        <f t="shared" si="1"/>
        <v>4.8522030068577818E-2</v>
      </c>
      <c r="K13" s="22">
        <f t="shared" si="2"/>
        <v>0.15793767169747758</v>
      </c>
      <c r="L13" s="23">
        <f t="shared" si="3"/>
        <v>0.31840986782931702</v>
      </c>
      <c r="M13" s="4"/>
      <c r="N13" t="s">
        <v>253</v>
      </c>
      <c r="O13" s="5">
        <v>2.4432496007505282</v>
      </c>
      <c r="P13" s="71">
        <v>0.30963143059572529</v>
      </c>
    </row>
    <row r="14" spans="1:16" x14ac:dyDescent="0.25">
      <c r="A14" s="17"/>
      <c r="B14" s="55">
        <v>8</v>
      </c>
      <c r="C14" s="19" t="s">
        <v>256</v>
      </c>
      <c r="D14" s="20">
        <v>7.1854209999999972</v>
      </c>
      <c r="E14" s="21">
        <v>7.748218999999998</v>
      </c>
      <c r="F14" s="21">
        <f t="shared" si="0"/>
        <v>2.1964691452477556</v>
      </c>
      <c r="G14" s="21">
        <v>0.71886405524775565</v>
      </c>
      <c r="H14" s="21">
        <v>0.31220479000000001</v>
      </c>
      <c r="I14" s="21">
        <v>1.1654002999999999</v>
      </c>
      <c r="J14" s="22">
        <f t="shared" si="1"/>
        <v>9.27779732668573E-2</v>
      </c>
      <c r="K14" s="22">
        <f t="shared" si="2"/>
        <v>0.1330717220625483</v>
      </c>
      <c r="L14" s="23">
        <f t="shared" si="3"/>
        <v>0.28348051923258188</v>
      </c>
      <c r="M14" s="4"/>
      <c r="N14" t="s">
        <v>258</v>
      </c>
      <c r="O14" s="5">
        <v>1.2904018399992205</v>
      </c>
      <c r="P14" s="71">
        <v>0.30656212589964493</v>
      </c>
    </row>
    <row r="15" spans="1:16" x14ac:dyDescent="0.25">
      <c r="A15" s="17"/>
      <c r="B15" s="55">
        <v>9</v>
      </c>
      <c r="C15" s="19" t="s">
        <v>257</v>
      </c>
      <c r="D15" s="20">
        <v>1.8144010000000004</v>
      </c>
      <c r="E15" s="21">
        <v>2.8186439999999995</v>
      </c>
      <c r="F15" s="21">
        <f t="shared" si="0"/>
        <v>0.77893149001148743</v>
      </c>
      <c r="G15" s="21">
        <v>5.275423001148738E-2</v>
      </c>
      <c r="H15" s="21">
        <v>0.36811435000000009</v>
      </c>
      <c r="I15" s="21">
        <v>0.35806291000000001</v>
      </c>
      <c r="J15" s="22">
        <f t="shared" si="1"/>
        <v>1.8716173454855382E-2</v>
      </c>
      <c r="K15" s="22">
        <f t="shared" si="2"/>
        <v>0.14931597605497096</v>
      </c>
      <c r="L15" s="23">
        <f t="shared" si="3"/>
        <v>0.27634972348813386</v>
      </c>
      <c r="M15" s="4"/>
      <c r="N15" t="s">
        <v>249</v>
      </c>
      <c r="O15" s="5">
        <v>0.32037566997584277</v>
      </c>
      <c r="P15" s="71">
        <v>0.30016468147789194</v>
      </c>
    </row>
    <row r="16" spans="1:16" x14ac:dyDescent="0.25">
      <c r="A16" s="17"/>
      <c r="B16" s="55">
        <v>10</v>
      </c>
      <c r="C16" s="19" t="s">
        <v>258</v>
      </c>
      <c r="D16" s="20">
        <v>3.4882319999999996</v>
      </c>
      <c r="E16" s="21">
        <v>4.2092669999999996</v>
      </c>
      <c r="F16" s="21">
        <f t="shared" si="0"/>
        <v>1.2904018399992205</v>
      </c>
      <c r="G16" s="21">
        <v>0.2054591399992205</v>
      </c>
      <c r="H16" s="21">
        <v>0.51094650000000008</v>
      </c>
      <c r="I16" s="21">
        <v>0.57399619999999996</v>
      </c>
      <c r="J16" s="22">
        <f t="shared" si="1"/>
        <v>4.8811144553011374E-2</v>
      </c>
      <c r="K16" s="22">
        <f t="shared" si="2"/>
        <v>0.17019724336784067</v>
      </c>
      <c r="L16" s="23">
        <f t="shared" si="3"/>
        <v>0.30656212589964493</v>
      </c>
      <c r="M16" s="4"/>
      <c r="N16" t="s">
        <v>270</v>
      </c>
      <c r="O16" s="5">
        <v>2.1688895799145333</v>
      </c>
      <c r="P16" s="71">
        <v>0.28553650154749621</v>
      </c>
    </row>
    <row r="17" spans="1:16" x14ac:dyDescent="0.25">
      <c r="A17" s="17"/>
      <c r="B17" s="55">
        <v>11</v>
      </c>
      <c r="C17" s="19" t="s">
        <v>259</v>
      </c>
      <c r="D17" s="20">
        <v>5.6963300000000014</v>
      </c>
      <c r="E17" s="21">
        <v>6.0349129999999995</v>
      </c>
      <c r="F17" s="21">
        <f t="shared" si="0"/>
        <v>1.4980662995970349</v>
      </c>
      <c r="G17" s="21">
        <v>0.38711091959703481</v>
      </c>
      <c r="H17" s="21">
        <v>0.42199918999999997</v>
      </c>
      <c r="I17" s="21">
        <v>0.68895618999999997</v>
      </c>
      <c r="J17" s="22">
        <f t="shared" si="1"/>
        <v>6.4145236161156735E-2</v>
      </c>
      <c r="K17" s="22">
        <f t="shared" si="2"/>
        <v>0.13407154495798612</v>
      </c>
      <c r="L17" s="23">
        <f t="shared" si="3"/>
        <v>0.24823328846613613</v>
      </c>
      <c r="M17" s="4"/>
      <c r="N17" t="s">
        <v>256</v>
      </c>
      <c r="O17" s="5">
        <v>2.1964691452477556</v>
      </c>
      <c r="P17" s="71">
        <v>0.28348051923258188</v>
      </c>
    </row>
    <row r="18" spans="1:16" x14ac:dyDescent="0.25">
      <c r="A18" s="17"/>
      <c r="B18" s="55">
        <v>12</v>
      </c>
      <c r="C18" s="19" t="s">
        <v>260</v>
      </c>
      <c r="D18" s="20">
        <v>48.724600000000002</v>
      </c>
      <c r="E18" s="21">
        <v>86.279838999999953</v>
      </c>
      <c r="F18" s="21">
        <f t="shared" si="0"/>
        <v>3.9064602503849324</v>
      </c>
      <c r="G18" s="21">
        <v>0.19464021038493229</v>
      </c>
      <c r="H18" s="21">
        <v>0.98087073999999985</v>
      </c>
      <c r="I18" s="21">
        <v>2.7309493000000002</v>
      </c>
      <c r="J18" s="22">
        <f t="shared" si="1"/>
        <v>2.2559176354621201E-3</v>
      </c>
      <c r="K18" s="22">
        <f t="shared" si="2"/>
        <v>1.3624398979058512E-2</v>
      </c>
      <c r="L18" s="23">
        <f t="shared" si="3"/>
        <v>4.5276628881805572E-2</v>
      </c>
      <c r="M18" s="4"/>
      <c r="N18" t="s">
        <v>254</v>
      </c>
      <c r="O18" s="5">
        <v>3.4234228287740329</v>
      </c>
      <c r="P18" s="71">
        <v>0.27741652408781148</v>
      </c>
    </row>
    <row r="19" spans="1:16" x14ac:dyDescent="0.25">
      <c r="A19" s="17"/>
      <c r="B19" s="55">
        <v>13</v>
      </c>
      <c r="C19" s="19" t="s">
        <v>261</v>
      </c>
      <c r="D19" s="20">
        <v>16.669381999999995</v>
      </c>
      <c r="E19" s="21">
        <v>18.833839999999999</v>
      </c>
      <c r="F19" s="21">
        <f t="shared" si="0"/>
        <v>4.5193359335521768</v>
      </c>
      <c r="G19" s="21">
        <v>1.0851076235521759</v>
      </c>
      <c r="H19" s="21">
        <v>1.4352946899999997</v>
      </c>
      <c r="I19" s="21">
        <v>1.998933620000001</v>
      </c>
      <c r="J19" s="22">
        <f t="shared" si="1"/>
        <v>5.7614784003271559E-2</v>
      </c>
      <c r="K19" s="22">
        <f t="shared" si="2"/>
        <v>0.13382307132014373</v>
      </c>
      <c r="L19" s="23">
        <f t="shared" si="3"/>
        <v>0.23995828431972327</v>
      </c>
      <c r="M19" s="4"/>
      <c r="N19" t="s">
        <v>257</v>
      </c>
      <c r="O19" s="5">
        <v>0.77893149001148743</v>
      </c>
      <c r="P19" s="71">
        <v>0.27634972348813386</v>
      </c>
    </row>
    <row r="20" spans="1:16" x14ac:dyDescent="0.25">
      <c r="A20" s="17"/>
      <c r="B20" s="55">
        <v>14</v>
      </c>
      <c r="C20" s="19" t="s">
        <v>262</v>
      </c>
      <c r="D20" s="20">
        <v>16.112536000000002</v>
      </c>
      <c r="E20" s="21">
        <v>17.540936000000002</v>
      </c>
      <c r="F20" s="21">
        <f t="shared" si="0"/>
        <v>3.7630311528704703</v>
      </c>
      <c r="G20" s="21">
        <v>0.72104914287046995</v>
      </c>
      <c r="H20" s="21">
        <v>1.32895724</v>
      </c>
      <c r="I20" s="21">
        <v>1.7130247700000001</v>
      </c>
      <c r="J20" s="22">
        <f t="shared" si="1"/>
        <v>4.1106651484873434E-2</v>
      </c>
      <c r="K20" s="22">
        <f t="shared" si="2"/>
        <v>0.11686983994870456</v>
      </c>
      <c r="L20" s="23">
        <f t="shared" si="3"/>
        <v>0.21452852646349488</v>
      </c>
      <c r="M20" s="4"/>
      <c r="N20" t="s">
        <v>271</v>
      </c>
      <c r="O20" s="5">
        <v>1.6054563336237331</v>
      </c>
      <c r="P20" s="71">
        <v>0.27546391901427614</v>
      </c>
    </row>
    <row r="21" spans="1:16" x14ac:dyDescent="0.25">
      <c r="A21" s="17"/>
      <c r="B21" s="55">
        <v>15</v>
      </c>
      <c r="C21" s="19" t="s">
        <v>263</v>
      </c>
      <c r="D21" s="20">
        <v>331.99471099999977</v>
      </c>
      <c r="E21" s="21">
        <v>329.31371099999961</v>
      </c>
      <c r="F21" s="21">
        <f t="shared" si="0"/>
        <v>47.607400676101321</v>
      </c>
      <c r="G21" s="21">
        <v>4.8924183761013182</v>
      </c>
      <c r="H21" s="21">
        <v>14.056740959999999</v>
      </c>
      <c r="I21" s="21">
        <v>28.658241340000004</v>
      </c>
      <c r="J21" s="22">
        <f t="shared" si="1"/>
        <v>1.4856406559098064E-2</v>
      </c>
      <c r="K21" s="22">
        <f t="shared" si="2"/>
        <v>5.754136163526255E-2</v>
      </c>
      <c r="L21" s="23">
        <f t="shared" si="3"/>
        <v>0.14456549814320174</v>
      </c>
      <c r="M21" s="4"/>
      <c r="N21" t="s">
        <v>264</v>
      </c>
      <c r="O21" s="5">
        <v>1.6694999334237375</v>
      </c>
      <c r="P21" s="71">
        <v>0.25764639330124561</v>
      </c>
    </row>
    <row r="22" spans="1:16" x14ac:dyDescent="0.25">
      <c r="A22" s="17"/>
      <c r="B22" s="55">
        <v>16</v>
      </c>
      <c r="C22" s="19" t="s">
        <v>264</v>
      </c>
      <c r="D22" s="20">
        <v>6.0345809999999984</v>
      </c>
      <c r="E22" s="21">
        <v>6.4798109999999998</v>
      </c>
      <c r="F22" s="21">
        <f t="shared" si="0"/>
        <v>1.6694999334237375</v>
      </c>
      <c r="G22" s="21">
        <v>0.25619358342373744</v>
      </c>
      <c r="H22" s="21">
        <v>0.48729911999999997</v>
      </c>
      <c r="I22" s="21">
        <v>0.92600722999999996</v>
      </c>
      <c r="J22" s="22">
        <f t="shared" si="1"/>
        <v>3.9537199992983968E-2</v>
      </c>
      <c r="K22" s="22">
        <f t="shared" si="2"/>
        <v>0.1147398748858165</v>
      </c>
      <c r="L22" s="23">
        <f t="shared" si="3"/>
        <v>0.25764639330124561</v>
      </c>
      <c r="M22" s="4"/>
      <c r="N22" t="s">
        <v>252</v>
      </c>
      <c r="O22" s="5">
        <v>4.3071881751080525</v>
      </c>
      <c r="P22" s="71">
        <v>0.24989772308318509</v>
      </c>
    </row>
    <row r="23" spans="1:16" x14ac:dyDescent="0.25">
      <c r="A23" s="17"/>
      <c r="B23" s="55">
        <v>17</v>
      </c>
      <c r="C23" s="19" t="s">
        <v>265</v>
      </c>
      <c r="D23" s="20">
        <v>1.1312490000000002</v>
      </c>
      <c r="E23" s="21">
        <v>1.2861209999999998</v>
      </c>
      <c r="F23" s="21">
        <f t="shared" si="0"/>
        <v>0.28173035068398011</v>
      </c>
      <c r="G23" s="21">
        <v>4.2595330683980137E-2</v>
      </c>
      <c r="H23" s="21">
        <v>8.3629690000000007E-2</v>
      </c>
      <c r="I23" s="21">
        <v>0.15550533</v>
      </c>
      <c r="J23" s="22">
        <f t="shared" si="1"/>
        <v>3.3119224928276687E-2</v>
      </c>
      <c r="K23" s="22">
        <f t="shared" si="2"/>
        <v>9.8143969878401918E-2</v>
      </c>
      <c r="L23" s="23">
        <f t="shared" si="3"/>
        <v>0.21905431190687358</v>
      </c>
      <c r="M23" s="4"/>
      <c r="N23" t="s">
        <v>259</v>
      </c>
      <c r="O23" s="5">
        <v>1.4980662995970349</v>
      </c>
      <c r="P23" s="71">
        <v>0.24823328846613613</v>
      </c>
    </row>
    <row r="24" spans="1:16" x14ac:dyDescent="0.25">
      <c r="A24" s="17"/>
      <c r="B24" s="55">
        <v>18</v>
      </c>
      <c r="C24" s="19" t="s">
        <v>266</v>
      </c>
      <c r="D24" s="20">
        <v>0.48226200000000002</v>
      </c>
      <c r="E24" s="21">
        <v>1.1101459999999999</v>
      </c>
      <c r="F24" s="21">
        <f t="shared" si="0"/>
        <v>0.36719642963683297</v>
      </c>
      <c r="G24" s="21">
        <v>2.3406049636832904E-2</v>
      </c>
      <c r="H24" s="21">
        <v>9.0230230000000008E-2</v>
      </c>
      <c r="I24" s="21">
        <v>0.25356015000000004</v>
      </c>
      <c r="J24" s="22">
        <f t="shared" si="1"/>
        <v>2.1083758025370453E-2</v>
      </c>
      <c r="K24" s="22">
        <f t="shared" si="2"/>
        <v>0.10236156292670777</v>
      </c>
      <c r="L24" s="23">
        <f t="shared" si="3"/>
        <v>0.33076408836029947</v>
      </c>
      <c r="M24" s="4"/>
      <c r="N24" t="s">
        <v>269</v>
      </c>
      <c r="O24" s="5">
        <v>1.6740436983076981</v>
      </c>
      <c r="P24" s="71">
        <v>0.24545328691460205</v>
      </c>
    </row>
    <row r="25" spans="1:16" x14ac:dyDescent="0.25">
      <c r="A25" s="17"/>
      <c r="B25" s="55">
        <v>19</v>
      </c>
      <c r="C25" s="19" t="s">
        <v>267</v>
      </c>
      <c r="D25" s="20">
        <v>0.7116610000000001</v>
      </c>
      <c r="E25" s="21">
        <v>1.008607</v>
      </c>
      <c r="F25" s="21">
        <f t="shared" si="0"/>
        <v>0.31523683010819031</v>
      </c>
      <c r="G25" s="21">
        <v>1.5470460108190309E-2</v>
      </c>
      <c r="H25" s="21">
        <v>8.1943500000000002E-2</v>
      </c>
      <c r="I25" s="21">
        <v>0.21782287</v>
      </c>
      <c r="J25" s="22">
        <f t="shared" si="1"/>
        <v>1.5338442136719563E-2</v>
      </c>
      <c r="K25" s="22">
        <f t="shared" si="2"/>
        <v>9.6582673041323633E-2</v>
      </c>
      <c r="L25" s="23">
        <f t="shared" si="3"/>
        <v>0.31254674031430507</v>
      </c>
      <c r="M25" s="4"/>
      <c r="N25" t="s">
        <v>261</v>
      </c>
      <c r="O25" s="5">
        <v>4.5193359335521768</v>
      </c>
      <c r="P25" s="71">
        <v>0.23995828431972327</v>
      </c>
    </row>
    <row r="26" spans="1:16" x14ac:dyDescent="0.25">
      <c r="A26" s="17"/>
      <c r="B26" s="55">
        <v>20</v>
      </c>
      <c r="C26" s="19" t="s">
        <v>268</v>
      </c>
      <c r="D26" s="20">
        <v>6.995749</v>
      </c>
      <c r="E26" s="21">
        <v>8.9856330000000018</v>
      </c>
      <c r="F26" s="21">
        <f t="shared" si="0"/>
        <v>1.8785858093263255</v>
      </c>
      <c r="G26" s="21">
        <v>0.48858238932632503</v>
      </c>
      <c r="H26" s="21">
        <v>0.40945130000000007</v>
      </c>
      <c r="I26" s="21">
        <v>0.98055212000000036</v>
      </c>
      <c r="J26" s="22">
        <f t="shared" si="1"/>
        <v>5.4373730746217312E-2</v>
      </c>
      <c r="K26" s="22">
        <f t="shared" si="2"/>
        <v>9.9941060282155408E-2</v>
      </c>
      <c r="L26" s="23">
        <f t="shared" si="3"/>
        <v>0.20906549481002898</v>
      </c>
      <c r="M26" s="4"/>
      <c r="N26" t="s">
        <v>265</v>
      </c>
      <c r="O26" s="5">
        <v>0.28173035068398011</v>
      </c>
      <c r="P26" s="71">
        <v>0.21905431190687358</v>
      </c>
    </row>
    <row r="27" spans="1:16" x14ac:dyDescent="0.25">
      <c r="A27" s="17"/>
      <c r="B27" s="55">
        <v>21</v>
      </c>
      <c r="C27" s="19" t="s">
        <v>269</v>
      </c>
      <c r="D27" s="20">
        <v>6.4911999999999983</v>
      </c>
      <c r="E27" s="21">
        <v>6.8202129999999972</v>
      </c>
      <c r="F27" s="21">
        <f t="shared" si="0"/>
        <v>1.6740436983076981</v>
      </c>
      <c r="G27" s="21">
        <v>0.41648881830769824</v>
      </c>
      <c r="H27" s="21">
        <v>0.60011493000000005</v>
      </c>
      <c r="I27" s="21">
        <v>0.65743994999999955</v>
      </c>
      <c r="J27" s="22">
        <f t="shared" si="1"/>
        <v>6.1066834468028845E-2</v>
      </c>
      <c r="K27" s="22">
        <f t="shared" si="2"/>
        <v>0.14905747786875553</v>
      </c>
      <c r="L27" s="23">
        <f t="shared" si="3"/>
        <v>0.24545328691460205</v>
      </c>
      <c r="M27" s="4"/>
      <c r="N27" t="s">
        <v>262</v>
      </c>
      <c r="O27" s="5">
        <v>3.7630311528704703</v>
      </c>
      <c r="P27" s="71">
        <v>0.21452852646349488</v>
      </c>
    </row>
    <row r="28" spans="1:16" x14ac:dyDescent="0.25">
      <c r="A28" s="17"/>
      <c r="B28" s="55">
        <v>22</v>
      </c>
      <c r="C28" s="19" t="s">
        <v>270</v>
      </c>
      <c r="D28" s="20">
        <v>5.7020560000000025</v>
      </c>
      <c r="E28" s="21">
        <v>7.595839999999999</v>
      </c>
      <c r="F28" s="21">
        <f t="shared" si="0"/>
        <v>2.1688895799145333</v>
      </c>
      <c r="G28" s="21">
        <v>0.31378639991453383</v>
      </c>
      <c r="H28" s="21">
        <v>0.61395849000000013</v>
      </c>
      <c r="I28" s="21">
        <v>1.2411446899999996</v>
      </c>
      <c r="J28" s="22">
        <f t="shared" si="1"/>
        <v>4.1310296150858086E-2</v>
      </c>
      <c r="K28" s="22">
        <f t="shared" si="2"/>
        <v>0.12213855082710195</v>
      </c>
      <c r="L28" s="23">
        <f t="shared" si="3"/>
        <v>0.28553650154749621</v>
      </c>
      <c r="M28" s="4"/>
      <c r="N28" t="s">
        <v>268</v>
      </c>
      <c r="O28" s="5">
        <v>1.8785858093263255</v>
      </c>
      <c r="P28" s="71">
        <v>0.20906549481002898</v>
      </c>
    </row>
    <row r="29" spans="1:16" x14ac:dyDescent="0.25">
      <c r="A29" s="17"/>
      <c r="B29" s="55">
        <v>23</v>
      </c>
      <c r="C29" s="19" t="s">
        <v>271</v>
      </c>
      <c r="D29" s="20">
        <v>5.5397110000000005</v>
      </c>
      <c r="E29" s="21">
        <v>5.8281910000000003</v>
      </c>
      <c r="F29" s="21">
        <f t="shared" si="0"/>
        <v>1.6054563336237331</v>
      </c>
      <c r="G29" s="21">
        <v>0.42622189362373319</v>
      </c>
      <c r="H29" s="21">
        <v>0.48573607000000002</v>
      </c>
      <c r="I29" s="21">
        <v>0.69349836999999992</v>
      </c>
      <c r="J29" s="22">
        <f t="shared" si="1"/>
        <v>7.3131078515397518E-2</v>
      </c>
      <c r="K29" s="22">
        <f t="shared" si="2"/>
        <v>0.15647358908171216</v>
      </c>
      <c r="L29" s="23">
        <f t="shared" si="3"/>
        <v>0.27546391901427614</v>
      </c>
      <c r="M29" s="4"/>
      <c r="N29" t="s">
        <v>461</v>
      </c>
      <c r="O29" s="5">
        <v>1.4096673400000002</v>
      </c>
      <c r="P29" s="71">
        <v>0.17159675471698116</v>
      </c>
    </row>
    <row r="30" spans="1:16" x14ac:dyDescent="0.25">
      <c r="A30" s="17"/>
      <c r="B30" s="55">
        <v>24</v>
      </c>
      <c r="C30" s="19" t="s">
        <v>272</v>
      </c>
      <c r="D30" s="20">
        <v>4.4104610000000006</v>
      </c>
      <c r="E30" s="21">
        <v>4.5740390000000009</v>
      </c>
      <c r="F30" s="21">
        <f t="shared" si="0"/>
        <v>0.70994863909146022</v>
      </c>
      <c r="G30" s="21">
        <v>0.19871262909146026</v>
      </c>
      <c r="H30" s="21">
        <v>0.17513307</v>
      </c>
      <c r="I30" s="21">
        <v>0.33610293999999996</v>
      </c>
      <c r="J30" s="22">
        <f t="shared" si="1"/>
        <v>4.3443579971981047E-2</v>
      </c>
      <c r="K30" s="22">
        <f t="shared" si="2"/>
        <v>8.1732075107243327E-2</v>
      </c>
      <c r="L30" s="23">
        <f t="shared" si="3"/>
        <v>0.1552126335371124</v>
      </c>
      <c r="M30" s="4"/>
      <c r="N30" t="s">
        <v>272</v>
      </c>
      <c r="O30" s="5">
        <v>0.70994863909146022</v>
      </c>
      <c r="P30" s="71">
        <v>0.1552126335371124</v>
      </c>
    </row>
    <row r="31" spans="1:16" x14ac:dyDescent="0.25">
      <c r="A31" s="17"/>
      <c r="B31" s="55">
        <v>25</v>
      </c>
      <c r="C31" s="19" t="s">
        <v>273</v>
      </c>
      <c r="D31" s="20">
        <v>2.6425099999999992</v>
      </c>
      <c r="E31" s="21">
        <v>3.0643569999999993</v>
      </c>
      <c r="F31" s="21">
        <f t="shared" si="0"/>
        <v>1.0539836213423828</v>
      </c>
      <c r="G31" s="21">
        <v>0.25151061134238262</v>
      </c>
      <c r="H31" s="21">
        <v>0.30544915</v>
      </c>
      <c r="I31" s="21">
        <v>0.4970238600000001</v>
      </c>
      <c r="J31" s="22">
        <f t="shared" si="1"/>
        <v>8.2076145613054444E-2</v>
      </c>
      <c r="K31" s="22">
        <f t="shared" si="2"/>
        <v>0.18175420205360629</v>
      </c>
      <c r="L31" s="23">
        <f t="shared" si="3"/>
        <v>0.34394935751362621</v>
      </c>
      <c r="M31" s="4"/>
      <c r="N31" t="s">
        <v>263</v>
      </c>
      <c r="O31" s="5">
        <v>47.607400676101321</v>
      </c>
      <c r="P31" s="71">
        <v>0.14456549814320174</v>
      </c>
    </row>
    <row r="32" spans="1:16" ht="15.75" thickBot="1" x14ac:dyDescent="0.3">
      <c r="A32" s="24"/>
      <c r="B32" s="56">
        <v>98</v>
      </c>
      <c r="C32" s="26" t="s">
        <v>461</v>
      </c>
      <c r="D32" s="27">
        <v>0</v>
      </c>
      <c r="E32" s="28">
        <v>8.2149999999999999</v>
      </c>
      <c r="F32" s="28">
        <f t="shared" si="0"/>
        <v>1.4096673400000002</v>
      </c>
      <c r="G32" s="28">
        <v>0</v>
      </c>
      <c r="H32" s="28">
        <v>0</v>
      </c>
      <c r="I32" s="28">
        <v>1.4096673400000002</v>
      </c>
      <c r="J32" s="29">
        <f t="shared" si="1"/>
        <v>0</v>
      </c>
      <c r="K32" s="29">
        <f t="shared" si="2"/>
        <v>0</v>
      </c>
      <c r="L32" s="30">
        <f t="shared" si="3"/>
        <v>0.17159675471698116</v>
      </c>
      <c r="M32" s="4"/>
      <c r="N32" t="s">
        <v>260</v>
      </c>
      <c r="O32" s="5">
        <v>3.9064602503849324</v>
      </c>
      <c r="P32" s="71">
        <v>4.5276628881805572E-2</v>
      </c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111</v>
      </c>
      <c r="B1" s="51" t="s">
        <v>72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1732</v>
      </c>
      <c r="N2" s="72" t="s">
        <v>1744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313.662623</v>
      </c>
      <c r="E6" s="14">
        <f ca="1">SUM(E7:OFFSET(E7,50,0))</f>
        <v>319.24573200000003</v>
      </c>
      <c r="F6" s="14">
        <f ca="1">SUM(F7:OFFSET(F7,50,0))</f>
        <v>19.619888471135809</v>
      </c>
      <c r="G6" s="14">
        <f ca="1">SUM(G7:OFFSET(G7,50,0))</f>
        <v>1.7350564011358074</v>
      </c>
      <c r="H6" s="14">
        <f ca="1">SUM(H7:OFFSET(H7,50,0))</f>
        <v>2.3718807399999999</v>
      </c>
      <c r="I6" s="14">
        <f ca="1">SUM(I7:OFFSET(I7,50,0))</f>
        <v>15.512951330000002</v>
      </c>
      <c r="J6" s="15">
        <f ca="1">IFERROR(G6/E6,0)</f>
        <v>5.4348616981222701E-3</v>
      </c>
      <c r="K6" s="15">
        <f ca="1">IFERROR(SUM(G6,H6)/E6,0)</f>
        <v>1.2864501321307583E-2</v>
      </c>
      <c r="L6" s="16">
        <f ca="1">IFERROR(SUM(G6,H6,I6)/E6,0)</f>
        <v>6.1457011024773252E-2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0</v>
      </c>
      <c r="E7" s="21">
        <v>9.7558729999999994</v>
      </c>
      <c r="F7" s="21">
        <f t="shared" ref="F7:F28" si="0">SUM(G7,H7,I7)</f>
        <v>1.2823976699999999</v>
      </c>
      <c r="G7" s="21">
        <v>0</v>
      </c>
      <c r="H7" s="21">
        <v>0</v>
      </c>
      <c r="I7" s="21">
        <v>1.2823976699999999</v>
      </c>
      <c r="J7" s="22">
        <f t="shared" ref="J7:J28" si="1">IFERROR(G7/E7,0)</f>
        <v>0</v>
      </c>
      <c r="K7" s="22">
        <f t="shared" ref="K7:K28" si="2">IFERROR(SUM(G7,H7)/E7,0)</f>
        <v>0</v>
      </c>
      <c r="L7" s="23">
        <f t="shared" ref="L7:L28" si="3">IFERROR(SUM(G7,H7,I7)/E7,0)</f>
        <v>0.13144878679745012</v>
      </c>
      <c r="M7" s="4"/>
      <c r="N7" t="s">
        <v>258</v>
      </c>
      <c r="O7" s="5">
        <v>4.3145884000000008</v>
      </c>
      <c r="P7" s="71">
        <v>0.59328366325939497</v>
      </c>
    </row>
    <row r="8" spans="1:16" x14ac:dyDescent="0.25">
      <c r="A8" s="17"/>
      <c r="B8" s="55">
        <v>2</v>
      </c>
      <c r="C8" s="19" t="s">
        <v>250</v>
      </c>
      <c r="D8" s="20">
        <v>0</v>
      </c>
      <c r="E8" s="21">
        <v>3.36104</v>
      </c>
      <c r="F8" s="21">
        <f t="shared" si="0"/>
        <v>2.5149970000000001E-2</v>
      </c>
      <c r="G8" s="21">
        <v>0</v>
      </c>
      <c r="H8" s="21">
        <v>0</v>
      </c>
      <c r="I8" s="21">
        <v>2.5149970000000001E-2</v>
      </c>
      <c r="J8" s="22">
        <f t="shared" si="1"/>
        <v>0</v>
      </c>
      <c r="K8" s="22">
        <f t="shared" si="2"/>
        <v>0</v>
      </c>
      <c r="L8" s="23">
        <f t="shared" si="3"/>
        <v>7.482794016137862E-3</v>
      </c>
      <c r="M8" s="4"/>
      <c r="N8" t="s">
        <v>260</v>
      </c>
      <c r="O8" s="5">
        <v>1.8854932799999999</v>
      </c>
      <c r="P8" s="71">
        <v>0.39672854644076094</v>
      </c>
    </row>
    <row r="9" spans="1:16" x14ac:dyDescent="0.25">
      <c r="A9" s="17"/>
      <c r="B9" s="55">
        <v>3</v>
      </c>
      <c r="C9" s="19" t="s">
        <v>251</v>
      </c>
      <c r="D9" s="20">
        <v>17.818000000000001</v>
      </c>
      <c r="E9" s="21">
        <v>12.969864999999999</v>
      </c>
      <c r="F9" s="21">
        <f t="shared" si="0"/>
        <v>8.3205300000000013E-3</v>
      </c>
      <c r="G9" s="21">
        <v>0</v>
      </c>
      <c r="H9" s="21">
        <v>0</v>
      </c>
      <c r="I9" s="21">
        <v>8.3205300000000013E-3</v>
      </c>
      <c r="J9" s="22">
        <f t="shared" si="1"/>
        <v>0</v>
      </c>
      <c r="K9" s="22">
        <f t="shared" si="2"/>
        <v>0</v>
      </c>
      <c r="L9" s="23">
        <f t="shared" si="3"/>
        <v>6.4152788020538397E-4</v>
      </c>
      <c r="M9" s="4"/>
      <c r="N9" t="s">
        <v>270</v>
      </c>
      <c r="O9" s="5">
        <v>1.7054606799999998</v>
      </c>
      <c r="P9" s="71">
        <v>0.34120958033755217</v>
      </c>
    </row>
    <row r="10" spans="1:16" x14ac:dyDescent="0.25">
      <c r="A10" s="17"/>
      <c r="B10" s="55">
        <v>4</v>
      </c>
      <c r="C10" s="19" t="s">
        <v>252</v>
      </c>
      <c r="D10" s="20">
        <v>0</v>
      </c>
      <c r="E10" s="21">
        <v>4.6082130000000001</v>
      </c>
      <c r="F10" s="21">
        <f t="shared" si="0"/>
        <v>0</v>
      </c>
      <c r="G10" s="21">
        <v>0</v>
      </c>
      <c r="H10" s="21">
        <v>0</v>
      </c>
      <c r="I10" s="21">
        <v>0</v>
      </c>
      <c r="J10" s="22">
        <f t="shared" si="1"/>
        <v>0</v>
      </c>
      <c r="K10" s="22">
        <f t="shared" si="2"/>
        <v>0</v>
      </c>
      <c r="L10" s="23">
        <f t="shared" si="3"/>
        <v>0</v>
      </c>
      <c r="M10" s="4"/>
      <c r="N10" t="s">
        <v>249</v>
      </c>
      <c r="O10" s="5">
        <v>1.2823976699999999</v>
      </c>
      <c r="P10" s="71">
        <v>0.13144878679745012</v>
      </c>
    </row>
    <row r="11" spans="1:16" x14ac:dyDescent="0.25">
      <c r="A11" s="17"/>
      <c r="B11" s="55">
        <v>5</v>
      </c>
      <c r="C11" s="19" t="s">
        <v>253</v>
      </c>
      <c r="D11" s="20">
        <v>52.555500000000002</v>
      </c>
      <c r="E11" s="21">
        <v>28.659334999999999</v>
      </c>
      <c r="F11" s="21">
        <f t="shared" si="0"/>
        <v>0.86469793999999989</v>
      </c>
      <c r="G11" s="21">
        <v>0</v>
      </c>
      <c r="H11" s="21">
        <v>0</v>
      </c>
      <c r="I11" s="21">
        <v>0.86469793999999989</v>
      </c>
      <c r="J11" s="22">
        <f t="shared" si="1"/>
        <v>0</v>
      </c>
      <c r="K11" s="22">
        <f t="shared" si="2"/>
        <v>0</v>
      </c>
      <c r="L11" s="23">
        <f t="shared" si="3"/>
        <v>3.0171598189560223E-2</v>
      </c>
      <c r="M11" s="4"/>
      <c r="N11" t="s">
        <v>263</v>
      </c>
      <c r="O11" s="5">
        <v>7.4518056711358067</v>
      </c>
      <c r="P11" s="71">
        <v>6.9409073453059716E-2</v>
      </c>
    </row>
    <row r="12" spans="1:16" x14ac:dyDescent="0.25">
      <c r="A12" s="17"/>
      <c r="B12" s="55">
        <v>6</v>
      </c>
      <c r="C12" s="19" t="s">
        <v>254</v>
      </c>
      <c r="D12" s="20">
        <v>0</v>
      </c>
      <c r="E12" s="21">
        <v>5.7555589999999999</v>
      </c>
      <c r="F12" s="21">
        <f t="shared" si="0"/>
        <v>8.4573300000000007E-3</v>
      </c>
      <c r="G12" s="21">
        <v>0</v>
      </c>
      <c r="H12" s="21">
        <v>0</v>
      </c>
      <c r="I12" s="21">
        <v>8.4573300000000007E-3</v>
      </c>
      <c r="J12" s="22">
        <f t="shared" si="1"/>
        <v>0</v>
      </c>
      <c r="K12" s="22">
        <f t="shared" si="2"/>
        <v>0</v>
      </c>
      <c r="L12" s="23">
        <f t="shared" si="3"/>
        <v>1.4694193908880095E-3</v>
      </c>
      <c r="M12" s="4"/>
      <c r="N12" t="s">
        <v>256</v>
      </c>
      <c r="O12" s="5">
        <v>1.8716868899999999</v>
      </c>
      <c r="P12" s="71">
        <v>4.6163073426117224E-2</v>
      </c>
    </row>
    <row r="13" spans="1:16" x14ac:dyDescent="0.25">
      <c r="A13" s="17"/>
      <c r="B13" s="55">
        <v>8</v>
      </c>
      <c r="C13" s="19" t="s">
        <v>256</v>
      </c>
      <c r="D13" s="20">
        <v>0</v>
      </c>
      <c r="E13" s="21">
        <v>40.545110000000001</v>
      </c>
      <c r="F13" s="21">
        <f t="shared" si="0"/>
        <v>1.8716868899999999</v>
      </c>
      <c r="G13" s="21">
        <v>0</v>
      </c>
      <c r="H13" s="21">
        <v>0</v>
      </c>
      <c r="I13" s="21">
        <v>1.8716868899999999</v>
      </c>
      <c r="J13" s="22">
        <f t="shared" si="1"/>
        <v>0</v>
      </c>
      <c r="K13" s="22">
        <f t="shared" si="2"/>
        <v>0</v>
      </c>
      <c r="L13" s="23">
        <f t="shared" si="3"/>
        <v>4.6163073426117224E-2</v>
      </c>
      <c r="M13" s="4"/>
      <c r="N13" t="s">
        <v>253</v>
      </c>
      <c r="O13" s="5">
        <v>0.86469793999999989</v>
      </c>
      <c r="P13" s="71">
        <v>3.0171598189560223E-2</v>
      </c>
    </row>
    <row r="14" spans="1:16" x14ac:dyDescent="0.25">
      <c r="A14" s="17"/>
      <c r="B14" s="55">
        <v>9</v>
      </c>
      <c r="C14" s="19" t="s">
        <v>257</v>
      </c>
      <c r="D14" s="20">
        <v>22.855499999999999</v>
      </c>
      <c r="E14" s="21">
        <v>18.885709000000002</v>
      </c>
      <c r="F14" s="21">
        <f t="shared" si="0"/>
        <v>0.18083026000000002</v>
      </c>
      <c r="G14" s="21">
        <v>0</v>
      </c>
      <c r="H14" s="21">
        <v>0</v>
      </c>
      <c r="I14" s="21">
        <v>0.18083026000000002</v>
      </c>
      <c r="J14" s="22">
        <f t="shared" si="1"/>
        <v>0</v>
      </c>
      <c r="K14" s="22">
        <f t="shared" si="2"/>
        <v>0</v>
      </c>
      <c r="L14" s="23">
        <f t="shared" si="3"/>
        <v>9.5749786253722328E-3</v>
      </c>
      <c r="M14" s="4"/>
      <c r="N14" t="s">
        <v>257</v>
      </c>
      <c r="O14" s="5">
        <v>0.18083026000000002</v>
      </c>
      <c r="P14" s="71">
        <v>9.5749786253722328E-3</v>
      </c>
    </row>
    <row r="15" spans="1:16" x14ac:dyDescent="0.25">
      <c r="A15" s="17"/>
      <c r="B15" s="55">
        <v>10</v>
      </c>
      <c r="C15" s="19" t="s">
        <v>258</v>
      </c>
      <c r="D15" s="20">
        <v>54.890999999999998</v>
      </c>
      <c r="E15" s="21">
        <v>7.2723869999999993</v>
      </c>
      <c r="F15" s="21">
        <f t="shared" si="0"/>
        <v>4.3145884000000008</v>
      </c>
      <c r="G15" s="21">
        <v>0</v>
      </c>
      <c r="H15" s="21">
        <v>0</v>
      </c>
      <c r="I15" s="21">
        <v>4.3145884000000008</v>
      </c>
      <c r="J15" s="22">
        <f t="shared" si="1"/>
        <v>0</v>
      </c>
      <c r="K15" s="22">
        <f t="shared" si="2"/>
        <v>0</v>
      </c>
      <c r="L15" s="23">
        <f t="shared" si="3"/>
        <v>0.59328366325939497</v>
      </c>
      <c r="M15" s="4"/>
      <c r="N15" t="s">
        <v>250</v>
      </c>
      <c r="O15" s="5">
        <v>2.5149970000000001E-2</v>
      </c>
      <c r="P15" s="71">
        <v>7.482794016137862E-3</v>
      </c>
    </row>
    <row r="16" spans="1:16" x14ac:dyDescent="0.25">
      <c r="A16" s="17"/>
      <c r="B16" s="55">
        <v>11</v>
      </c>
      <c r="C16" s="19" t="s">
        <v>259</v>
      </c>
      <c r="D16" s="20">
        <v>0</v>
      </c>
      <c r="E16" s="21">
        <v>0.76738899999999999</v>
      </c>
      <c r="F16" s="21">
        <f t="shared" si="0"/>
        <v>0</v>
      </c>
      <c r="G16" s="21">
        <v>0</v>
      </c>
      <c r="H16" s="21">
        <v>0</v>
      </c>
      <c r="I16" s="21">
        <v>0</v>
      </c>
      <c r="J16" s="22">
        <f t="shared" si="1"/>
        <v>0</v>
      </c>
      <c r="K16" s="22">
        <f t="shared" si="2"/>
        <v>0</v>
      </c>
      <c r="L16" s="23">
        <f t="shared" si="3"/>
        <v>0</v>
      </c>
      <c r="M16" s="4"/>
      <c r="N16" t="s">
        <v>264</v>
      </c>
      <c r="O16" s="5">
        <v>2.099985E-2</v>
      </c>
      <c r="P16" s="71">
        <v>2.5804079285443073E-3</v>
      </c>
    </row>
    <row r="17" spans="1:16" x14ac:dyDescent="0.25">
      <c r="A17" s="17"/>
      <c r="B17" s="55">
        <v>12</v>
      </c>
      <c r="C17" s="19" t="s">
        <v>260</v>
      </c>
      <c r="D17" s="20">
        <v>7.4249999999999998</v>
      </c>
      <c r="E17" s="21">
        <v>4.7526030000000006</v>
      </c>
      <c r="F17" s="21">
        <f t="shared" si="0"/>
        <v>1.8854932799999999</v>
      </c>
      <c r="G17" s="21">
        <v>0</v>
      </c>
      <c r="H17" s="21">
        <v>0</v>
      </c>
      <c r="I17" s="21">
        <v>1.8854932799999999</v>
      </c>
      <c r="J17" s="22">
        <f t="shared" si="1"/>
        <v>0</v>
      </c>
      <c r="K17" s="22">
        <f t="shared" si="2"/>
        <v>0</v>
      </c>
      <c r="L17" s="23">
        <f t="shared" si="3"/>
        <v>0.39672854644076094</v>
      </c>
      <c r="M17" s="4"/>
      <c r="N17" t="s">
        <v>254</v>
      </c>
      <c r="O17" s="5">
        <v>8.4573300000000007E-3</v>
      </c>
      <c r="P17" s="71">
        <v>1.4694193908880095E-3</v>
      </c>
    </row>
    <row r="18" spans="1:16" x14ac:dyDescent="0.25">
      <c r="A18" s="17"/>
      <c r="B18" s="55">
        <v>13</v>
      </c>
      <c r="C18" s="19" t="s">
        <v>261</v>
      </c>
      <c r="D18" s="20">
        <v>0</v>
      </c>
      <c r="E18" s="21">
        <v>3.0273620000000001</v>
      </c>
      <c r="F18" s="21">
        <f t="shared" si="0"/>
        <v>0</v>
      </c>
      <c r="G18" s="21">
        <v>0</v>
      </c>
      <c r="H18" s="21">
        <v>0</v>
      </c>
      <c r="I18" s="21">
        <v>0</v>
      </c>
      <c r="J18" s="22">
        <f t="shared" si="1"/>
        <v>0</v>
      </c>
      <c r="K18" s="22">
        <f t="shared" si="2"/>
        <v>0</v>
      </c>
      <c r="L18" s="23">
        <f t="shared" si="3"/>
        <v>0</v>
      </c>
      <c r="M18" s="4"/>
      <c r="N18" t="s">
        <v>251</v>
      </c>
      <c r="O18" s="5">
        <v>8.3205300000000013E-3</v>
      </c>
      <c r="P18" s="71">
        <v>6.4152788020538397E-4</v>
      </c>
    </row>
    <row r="19" spans="1:16" x14ac:dyDescent="0.25">
      <c r="A19" s="17"/>
      <c r="B19" s="55">
        <v>14</v>
      </c>
      <c r="C19" s="19" t="s">
        <v>262</v>
      </c>
      <c r="D19" s="20">
        <v>0</v>
      </c>
      <c r="E19" s="21">
        <v>0.81179500000000004</v>
      </c>
      <c r="F19" s="21">
        <f t="shared" si="0"/>
        <v>0</v>
      </c>
      <c r="G19" s="21">
        <v>0</v>
      </c>
      <c r="H19" s="21">
        <v>0</v>
      </c>
      <c r="I19" s="21">
        <v>0</v>
      </c>
      <c r="J19" s="22">
        <f t="shared" si="1"/>
        <v>0</v>
      </c>
      <c r="K19" s="22">
        <f t="shared" si="2"/>
        <v>0</v>
      </c>
      <c r="L19" s="23">
        <f t="shared" si="3"/>
        <v>0</v>
      </c>
      <c r="M19" s="4"/>
      <c r="N19" t="s">
        <v>252</v>
      </c>
      <c r="O19" s="5">
        <v>0</v>
      </c>
      <c r="P19" s="71">
        <v>0</v>
      </c>
    </row>
    <row r="20" spans="1:16" x14ac:dyDescent="0.25">
      <c r="A20" s="17"/>
      <c r="B20" s="55">
        <v>15</v>
      </c>
      <c r="C20" s="19" t="s">
        <v>263</v>
      </c>
      <c r="D20" s="20">
        <v>153.662623</v>
      </c>
      <c r="E20" s="21">
        <v>107.360685</v>
      </c>
      <c r="F20" s="21">
        <f t="shared" si="0"/>
        <v>7.4518056711358067</v>
      </c>
      <c r="G20" s="21">
        <v>1.7350564011358074</v>
      </c>
      <c r="H20" s="21">
        <v>2.3718807399999999</v>
      </c>
      <c r="I20" s="21">
        <v>3.3448685299999994</v>
      </c>
      <c r="J20" s="22">
        <f t="shared" si="1"/>
        <v>1.6161003454251501E-2</v>
      </c>
      <c r="K20" s="22">
        <f t="shared" si="2"/>
        <v>3.825364136914558E-2</v>
      </c>
      <c r="L20" s="23">
        <f t="shared" si="3"/>
        <v>6.9409073453059716E-2</v>
      </c>
      <c r="M20" s="4"/>
      <c r="N20" t="s">
        <v>259</v>
      </c>
      <c r="O20" s="5">
        <v>0</v>
      </c>
      <c r="P20" s="71">
        <v>0</v>
      </c>
    </row>
    <row r="21" spans="1:16" x14ac:dyDescent="0.25">
      <c r="A21" s="17"/>
      <c r="B21" s="55">
        <v>16</v>
      </c>
      <c r="C21" s="19" t="s">
        <v>264</v>
      </c>
      <c r="D21" s="20">
        <v>0</v>
      </c>
      <c r="E21" s="21">
        <v>8.1381900000000016</v>
      </c>
      <c r="F21" s="21">
        <f t="shared" si="0"/>
        <v>2.099985E-2</v>
      </c>
      <c r="G21" s="21">
        <v>0</v>
      </c>
      <c r="H21" s="21">
        <v>0</v>
      </c>
      <c r="I21" s="21">
        <v>2.099985E-2</v>
      </c>
      <c r="J21" s="22">
        <f t="shared" si="1"/>
        <v>0</v>
      </c>
      <c r="K21" s="22">
        <f t="shared" si="2"/>
        <v>0</v>
      </c>
      <c r="L21" s="23">
        <f t="shared" si="3"/>
        <v>2.5804079285443073E-3</v>
      </c>
      <c r="M21" s="4"/>
      <c r="N21" t="s">
        <v>261</v>
      </c>
      <c r="O21" s="5">
        <v>0</v>
      </c>
      <c r="P21" s="71">
        <v>0</v>
      </c>
    </row>
    <row r="22" spans="1:16" x14ac:dyDescent="0.25">
      <c r="A22" s="17"/>
      <c r="B22" s="55">
        <v>18</v>
      </c>
      <c r="C22" s="19" t="s">
        <v>266</v>
      </c>
      <c r="D22" s="20">
        <v>0</v>
      </c>
      <c r="E22" s="21">
        <v>0.84325499999999998</v>
      </c>
      <c r="F22" s="21">
        <f t="shared" si="0"/>
        <v>0</v>
      </c>
      <c r="G22" s="21">
        <v>0</v>
      </c>
      <c r="H22" s="21">
        <v>0</v>
      </c>
      <c r="I22" s="21">
        <v>0</v>
      </c>
      <c r="J22" s="22">
        <f t="shared" si="1"/>
        <v>0</v>
      </c>
      <c r="K22" s="22">
        <f t="shared" si="2"/>
        <v>0</v>
      </c>
      <c r="L22" s="23">
        <f t="shared" si="3"/>
        <v>0</v>
      </c>
      <c r="M22" s="4"/>
      <c r="N22" t="s">
        <v>262</v>
      </c>
      <c r="O22" s="5">
        <v>0</v>
      </c>
      <c r="P22" s="71">
        <v>0</v>
      </c>
    </row>
    <row r="23" spans="1:16" x14ac:dyDescent="0.25">
      <c r="A23" s="17"/>
      <c r="B23" s="55">
        <v>19</v>
      </c>
      <c r="C23" s="19" t="s">
        <v>267</v>
      </c>
      <c r="D23" s="20">
        <v>4.4550000000000001</v>
      </c>
      <c r="E23" s="21">
        <v>0</v>
      </c>
      <c r="F23" s="21">
        <f t="shared" si="0"/>
        <v>0</v>
      </c>
      <c r="G23" s="21">
        <v>0</v>
      </c>
      <c r="H23" s="21">
        <v>0</v>
      </c>
      <c r="I23" s="21">
        <v>0</v>
      </c>
      <c r="J23" s="22">
        <f t="shared" si="1"/>
        <v>0</v>
      </c>
      <c r="K23" s="22">
        <f t="shared" si="2"/>
        <v>0</v>
      </c>
      <c r="L23" s="23">
        <f t="shared" si="3"/>
        <v>0</v>
      </c>
      <c r="M23" s="4"/>
      <c r="N23" t="s">
        <v>266</v>
      </c>
      <c r="O23" s="5">
        <v>0</v>
      </c>
      <c r="P23" s="71">
        <v>0</v>
      </c>
    </row>
    <row r="24" spans="1:16" x14ac:dyDescent="0.25">
      <c r="A24" s="17"/>
      <c r="B24" s="55">
        <v>20</v>
      </c>
      <c r="C24" s="19" t="s">
        <v>268</v>
      </c>
      <c r="D24" s="20">
        <v>0</v>
      </c>
      <c r="E24" s="21">
        <v>4.6578069999999991</v>
      </c>
      <c r="F24" s="21">
        <f t="shared" si="0"/>
        <v>0</v>
      </c>
      <c r="G24" s="21">
        <v>0</v>
      </c>
      <c r="H24" s="21">
        <v>0</v>
      </c>
      <c r="I24" s="21">
        <v>0</v>
      </c>
      <c r="J24" s="22">
        <f t="shared" si="1"/>
        <v>0</v>
      </c>
      <c r="K24" s="22">
        <f t="shared" si="2"/>
        <v>0</v>
      </c>
      <c r="L24" s="23">
        <f t="shared" si="3"/>
        <v>0</v>
      </c>
      <c r="M24" s="4"/>
      <c r="N24" t="s">
        <v>267</v>
      </c>
      <c r="O24" s="5">
        <v>0</v>
      </c>
      <c r="P24" s="71">
        <v>0</v>
      </c>
    </row>
    <row r="25" spans="1:16" x14ac:dyDescent="0.25">
      <c r="A25" s="17"/>
      <c r="B25" s="55">
        <v>21</v>
      </c>
      <c r="C25" s="19" t="s">
        <v>269</v>
      </c>
      <c r="D25" s="20">
        <v>0</v>
      </c>
      <c r="E25" s="21">
        <v>50.183026999999996</v>
      </c>
      <c r="F25" s="21">
        <f t="shared" si="0"/>
        <v>0</v>
      </c>
      <c r="G25" s="21">
        <v>0</v>
      </c>
      <c r="H25" s="21">
        <v>0</v>
      </c>
      <c r="I25" s="21">
        <v>0</v>
      </c>
      <c r="J25" s="22">
        <f t="shared" si="1"/>
        <v>0</v>
      </c>
      <c r="K25" s="22">
        <f t="shared" si="2"/>
        <v>0</v>
      </c>
      <c r="L25" s="23">
        <f t="shared" si="3"/>
        <v>0</v>
      </c>
      <c r="M25" s="4"/>
      <c r="N25" t="s">
        <v>268</v>
      </c>
      <c r="O25" s="5">
        <v>0</v>
      </c>
      <c r="P25" s="71">
        <v>0</v>
      </c>
    </row>
    <row r="26" spans="1:16" x14ac:dyDescent="0.25">
      <c r="A26" s="17"/>
      <c r="B26" s="55">
        <v>22</v>
      </c>
      <c r="C26" s="19" t="s">
        <v>270</v>
      </c>
      <c r="D26" s="20">
        <v>0</v>
      </c>
      <c r="E26" s="21">
        <v>4.9982790000000001</v>
      </c>
      <c r="F26" s="21">
        <f t="shared" si="0"/>
        <v>1.7054606799999998</v>
      </c>
      <c r="G26" s="21">
        <v>0</v>
      </c>
      <c r="H26" s="21">
        <v>0</v>
      </c>
      <c r="I26" s="21">
        <v>1.7054606799999998</v>
      </c>
      <c r="J26" s="22">
        <f t="shared" si="1"/>
        <v>0</v>
      </c>
      <c r="K26" s="22">
        <f t="shared" si="2"/>
        <v>0</v>
      </c>
      <c r="L26" s="23">
        <f t="shared" si="3"/>
        <v>0.34120958033755217</v>
      </c>
      <c r="M26" s="4"/>
      <c r="N26" t="s">
        <v>269</v>
      </c>
      <c r="O26" s="5">
        <v>0</v>
      </c>
      <c r="P26" s="71">
        <v>0</v>
      </c>
    </row>
    <row r="27" spans="1:16" x14ac:dyDescent="0.25">
      <c r="A27" s="17"/>
      <c r="B27" s="55">
        <v>23</v>
      </c>
      <c r="C27" s="19" t="s">
        <v>271</v>
      </c>
      <c r="D27" s="20">
        <v>0</v>
      </c>
      <c r="E27" s="21">
        <v>0.84739799999999998</v>
      </c>
      <c r="F27" s="21">
        <f t="shared" si="0"/>
        <v>0</v>
      </c>
      <c r="G27" s="21">
        <v>0</v>
      </c>
      <c r="H27" s="21">
        <v>0</v>
      </c>
      <c r="I27" s="21">
        <v>0</v>
      </c>
      <c r="J27" s="22">
        <f t="shared" si="1"/>
        <v>0</v>
      </c>
      <c r="K27" s="22">
        <f t="shared" si="2"/>
        <v>0</v>
      </c>
      <c r="L27" s="23">
        <f t="shared" si="3"/>
        <v>0</v>
      </c>
      <c r="M27" s="4"/>
      <c r="N27" t="s">
        <v>271</v>
      </c>
      <c r="O27" s="5">
        <v>0</v>
      </c>
      <c r="P27" s="71">
        <v>0</v>
      </c>
    </row>
    <row r="28" spans="1:16" ht="15.75" thickBot="1" x14ac:dyDescent="0.3">
      <c r="A28" s="24"/>
      <c r="B28" s="56">
        <v>25</v>
      </c>
      <c r="C28" s="26" t="s">
        <v>273</v>
      </c>
      <c r="D28" s="27">
        <v>0</v>
      </c>
      <c r="E28" s="28">
        <v>1.044851</v>
      </c>
      <c r="F28" s="28">
        <f t="shared" si="0"/>
        <v>0</v>
      </c>
      <c r="G28" s="28">
        <v>0</v>
      </c>
      <c r="H28" s="28">
        <v>0</v>
      </c>
      <c r="I28" s="28">
        <v>0</v>
      </c>
      <c r="J28" s="29">
        <f t="shared" si="1"/>
        <v>0</v>
      </c>
      <c r="K28" s="29">
        <f t="shared" si="2"/>
        <v>0</v>
      </c>
      <c r="L28" s="30">
        <f t="shared" si="3"/>
        <v>0</v>
      </c>
      <c r="M28" s="4"/>
      <c r="N28" t="s">
        <v>273</v>
      </c>
      <c r="O28" s="5">
        <v>0</v>
      </c>
      <c r="P28" s="71">
        <v>0</v>
      </c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111</v>
      </c>
      <c r="B1" s="49" t="s">
        <v>72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1733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313.662623</v>
      </c>
      <c r="E6" s="14">
        <v>319.24573200000003</v>
      </c>
      <c r="F6" s="14">
        <v>19.619888471135809</v>
      </c>
      <c r="G6" s="14">
        <v>1.7350564011358074</v>
      </c>
      <c r="H6" s="14">
        <v>2.3718807399999999</v>
      </c>
      <c r="I6" s="14">
        <v>15.512951330000002</v>
      </c>
      <c r="J6" s="15">
        <v>5.4348616981222701E-3</v>
      </c>
      <c r="K6" s="15">
        <v>1.2864501321307583E-2</v>
      </c>
      <c r="L6" s="16">
        <v>6.1457011024773252E-2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209.70550800000001</v>
      </c>
      <c r="E7" s="38">
        <f ca="1">SUM(E8:OFFSET(E6,MATCH("PROYECTOS",$A$8:$A$50,0),0))</f>
        <v>276.82298900000006</v>
      </c>
      <c r="F7" s="38">
        <f ca="1">SUM(F8:OFFSET(F6,MATCH("PROYECTOS",$A$8:$A$50,0),0))</f>
        <v>19.047138031660332</v>
      </c>
      <c r="G7" s="38">
        <f ca="1">SUM(G8:OFFSET(G6,MATCH("PROYECTOS",$A$8:$A$50,0),0))</f>
        <v>1.6695064016603283</v>
      </c>
      <c r="H7" s="38">
        <f ca="1">SUM(H8:OFFSET(H6,MATCH("PROYECTOS",$A$8:$A$50,0),0))</f>
        <v>2.3718807399999999</v>
      </c>
      <c r="I7" s="38">
        <f ca="1">SUM(I8:OFFSET(I6,MATCH("PROYECTOS",$A$8:$A$50,0),0))</f>
        <v>15.005750890000002</v>
      </c>
      <c r="J7" s="39">
        <f ca="1">IFERROR(G7/E7,0)</f>
        <v>6.0309528760283991E-3</v>
      </c>
      <c r="K7" s="39">
        <f ca="1">IFERROR(SUM(G7,H7)/E7,0)</f>
        <v>1.4599174570939726E-2</v>
      </c>
      <c r="L7" s="40">
        <f ca="1">IFERROR(SUM(G7,H7,I7)/E7,0)</f>
        <v>6.8806200310409654E-2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7.4783790000000003</v>
      </c>
      <c r="E8" s="21">
        <v>207.59710600000005</v>
      </c>
      <c r="F8" s="21">
        <f t="shared" ref="F8:F10" si="0">SUM(G8,H8,I8)</f>
        <v>14.026100596572856</v>
      </c>
      <c r="G8" s="21">
        <v>0.55540527657285566</v>
      </c>
      <c r="H8" s="21">
        <v>0.73862863999999995</v>
      </c>
      <c r="I8" s="21">
        <v>12.732066680000001</v>
      </c>
      <c r="J8" s="22">
        <f t="shared" ref="J8:J11" si="1">IFERROR(G8/E8,0)</f>
        <v>2.6753998997117788E-3</v>
      </c>
      <c r="K8" s="22">
        <f t="shared" ref="K8:K11" si="2">IFERROR(SUM(G8,H8)/E8,0)</f>
        <v>6.2333909248853177E-3</v>
      </c>
      <c r="L8" s="23">
        <f t="shared" ref="L8:L11" si="3">IFERROR(SUM(G8,H8,I8)/E8,0)</f>
        <v>6.7564046854164006E-2</v>
      </c>
      <c r="M8" s="4"/>
    </row>
    <row r="9" spans="1:13" ht="25.5" x14ac:dyDescent="0.25">
      <c r="A9" s="17"/>
      <c r="B9" s="19">
        <v>3000588</v>
      </c>
      <c r="C9" s="19" t="s">
        <v>1735</v>
      </c>
      <c r="D9" s="20">
        <v>28.700154999999999</v>
      </c>
      <c r="E9" s="21">
        <v>34.405403000000007</v>
      </c>
      <c r="F9" s="21">
        <f t="shared" si="0"/>
        <v>3.9937495775635927</v>
      </c>
      <c r="G9" s="21">
        <v>0.98031083756359294</v>
      </c>
      <c r="H9" s="21">
        <v>1.1289279300000001</v>
      </c>
      <c r="I9" s="21">
        <v>1.8845108099999996</v>
      </c>
      <c r="J9" s="22">
        <f t="shared" si="1"/>
        <v>2.8492932856028243E-2</v>
      </c>
      <c r="K9" s="22">
        <f t="shared" si="2"/>
        <v>6.1305451575835126E-2</v>
      </c>
      <c r="L9" s="23">
        <f t="shared" si="3"/>
        <v>0.11607913959222022</v>
      </c>
      <c r="M9" s="4"/>
    </row>
    <row r="10" spans="1:13" ht="25.5" x14ac:dyDescent="0.25">
      <c r="A10" s="17"/>
      <c r="B10" s="19">
        <v>3000674</v>
      </c>
      <c r="C10" s="19" t="s">
        <v>1736</v>
      </c>
      <c r="D10" s="20">
        <v>173.526974</v>
      </c>
      <c r="E10" s="21">
        <v>34.820479999999996</v>
      </c>
      <c r="F10" s="21">
        <f t="shared" si="0"/>
        <v>1.0272878575238797</v>
      </c>
      <c r="G10" s="21">
        <v>0.13379028752387967</v>
      </c>
      <c r="H10" s="21">
        <v>0.50432417000000007</v>
      </c>
      <c r="I10" s="21">
        <v>0.3891734</v>
      </c>
      <c r="J10" s="22">
        <f t="shared" si="1"/>
        <v>3.8422872839168122E-3</v>
      </c>
      <c r="K10" s="22">
        <f t="shared" si="2"/>
        <v>1.8325837481961184E-2</v>
      </c>
      <c r="L10" s="23">
        <f t="shared" si="3"/>
        <v>2.9502403686677493E-2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103.95711499999999</v>
      </c>
      <c r="E11" s="45">
        <f t="shared" ref="E11:I11" ca="1" si="4">OFFSET(E11,-MATCH("PROYECTOS",$A$8:$A$50,0)-1,0)-(OFFSET(E11,-MATCH("PROYECTOS",$A$8:$A$50,0),0))</f>
        <v>42.422742999999969</v>
      </c>
      <c r="F11" s="45">
        <f t="shared" ca="1" si="4"/>
        <v>0.57275043947547744</v>
      </c>
      <c r="G11" s="45">
        <f t="shared" ca="1" si="4"/>
        <v>6.5549999475479126E-2</v>
      </c>
      <c r="H11" s="45">
        <f t="shared" ca="1" si="4"/>
        <v>0</v>
      </c>
      <c r="I11" s="45">
        <f t="shared" ca="1" si="4"/>
        <v>0.50720044000000009</v>
      </c>
      <c r="J11" s="46">
        <f t="shared" ca="1" si="1"/>
        <v>1.5451617420278356E-3</v>
      </c>
      <c r="K11" s="46">
        <f t="shared" ca="1" si="2"/>
        <v>1.5451617420278356E-3</v>
      </c>
      <c r="L11" s="47">
        <f t="shared" ca="1" si="3"/>
        <v>1.3501023247730106E-2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1745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90"/>
      <c r="B16" s="91"/>
      <c r="C16" s="91"/>
      <c r="D16" s="93"/>
    </row>
    <row r="17" spans="1:4" x14ac:dyDescent="0.25">
      <c r="A17" s="17"/>
      <c r="B17" s="19">
        <v>3000001</v>
      </c>
      <c r="C17" s="19" t="s">
        <v>275</v>
      </c>
      <c r="D17" s="23">
        <v>6.7564046854164006E-2</v>
      </c>
    </row>
    <row r="18" spans="1:4" ht="25.5" x14ac:dyDescent="0.25">
      <c r="A18" s="17"/>
      <c r="B18" s="19">
        <v>3000588</v>
      </c>
      <c r="C18" s="19" t="s">
        <v>1735</v>
      </c>
      <c r="D18" s="23">
        <v>0.11607913959222022</v>
      </c>
    </row>
    <row r="19" spans="1:4" ht="26.25" thickBot="1" x14ac:dyDescent="0.3">
      <c r="A19" s="24"/>
      <c r="B19" s="26">
        <v>3000674</v>
      </c>
      <c r="C19" s="26" t="s">
        <v>1736</v>
      </c>
      <c r="D19" s="30">
        <v>2.9502403686677493E-2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topLeftCell="A15" workbookViewId="0">
      <selection activeCell="A3" sqref="A3:P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111</v>
      </c>
      <c r="B1" s="49" t="s">
        <v>72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1734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313.662623</v>
      </c>
      <c r="I6" s="14">
        <v>319.24573200000003</v>
      </c>
      <c r="J6" s="14">
        <v>19.619888471135809</v>
      </c>
      <c r="K6" s="14">
        <v>1.7350564011358074</v>
      </c>
      <c r="L6" s="14">
        <v>2.3718807399999999</v>
      </c>
      <c r="M6" s="14">
        <v>15.512951330000002</v>
      </c>
      <c r="N6" s="15">
        <v>5.4348616981222701E-3</v>
      </c>
      <c r="O6" s="15">
        <v>1.2864501321307583E-2</v>
      </c>
      <c r="P6" s="16">
        <v>6.1457011024773252E-2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SUM(H8:OFFSET(H6,MATCH("PROYECTOS",$A$8:$A$18,0),0))</f>
        <v>209.70550800000001</v>
      </c>
      <c r="I7" s="37">
        <f ca="1">SUM(I8:OFFSET(I6,MATCH("PROYECTOS",$A$8:$A$18,0),0))</f>
        <v>276.82298900000001</v>
      </c>
      <c r="J7" s="37">
        <f ca="1">SUM(J8:OFFSET(J6,MATCH("PROYECTOS",$A$8:$A$18,0),0))</f>
        <v>19.047138031660328</v>
      </c>
      <c r="K7" s="38">
        <f>SUM(K8:K17)</f>
        <v>1.6695064016603283</v>
      </c>
      <c r="L7" s="38">
        <f t="shared" ref="L7:M7" si="0">SUM(L8:L17)</f>
        <v>2.3718807399999995</v>
      </c>
      <c r="M7" s="38">
        <f t="shared" si="0"/>
        <v>15.00575089</v>
      </c>
      <c r="N7" s="39">
        <f ca="1">IFERROR(K7/I7,0)</f>
        <v>6.0309528760284E-3</v>
      </c>
      <c r="O7" s="39">
        <f ca="1">IFERROR(SUM(K7,L7)/I7,0)</f>
        <v>1.4599174570939729E-2</v>
      </c>
      <c r="P7" s="40">
        <f ca="1">IFERROR(SUM(K7,L7,M7)/I7,0)</f>
        <v>6.8806200310409654E-2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7.4783790000000003</v>
      </c>
      <c r="I8" s="21">
        <v>23.136222000000004</v>
      </c>
      <c r="J8" s="21">
        <f t="shared" ref="J8:J17" si="1">SUM(K8,L8,M8)</f>
        <v>2.2925032365728555</v>
      </c>
      <c r="K8" s="21">
        <v>0.55540527657285566</v>
      </c>
      <c r="L8" s="21">
        <v>0.73862863999999995</v>
      </c>
      <c r="M8" s="21">
        <v>0.99846931999999988</v>
      </c>
      <c r="N8" s="22">
        <f t="shared" ref="N8:N18" si="2">IFERROR(K8/I8,0)</f>
        <v>2.4005876005721918E-2</v>
      </c>
      <c r="O8" s="22">
        <f t="shared" ref="O8:O18" si="3">IFERROR(SUM(K8,L8)/I8,0)</f>
        <v>5.5931081426036429E-2</v>
      </c>
      <c r="P8" s="23">
        <f t="shared" ref="P8:P18" si="4">IFERROR(SUM(K8,L8,M8)/I8,0)</f>
        <v>9.9087190491725707E-2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5001253</v>
      </c>
      <c r="C9" s="19" t="s">
        <v>867</v>
      </c>
      <c r="D9" s="68">
        <v>3000001</v>
      </c>
      <c r="E9" s="19" t="s">
        <v>275</v>
      </c>
      <c r="F9" s="69">
        <v>96</v>
      </c>
      <c r="G9" s="19" t="s">
        <v>822</v>
      </c>
      <c r="H9" s="20">
        <v>0</v>
      </c>
      <c r="I9" s="21">
        <v>57.469499000000006</v>
      </c>
      <c r="J9" s="21">
        <f t="shared" si="1"/>
        <v>11.733597359999999</v>
      </c>
      <c r="K9" s="21">
        <v>0</v>
      </c>
      <c r="L9" s="21">
        <v>0</v>
      </c>
      <c r="M9" s="21">
        <v>11.733597359999999</v>
      </c>
      <c r="N9" s="22">
        <f t="shared" si="2"/>
        <v>0</v>
      </c>
      <c r="O9" s="22">
        <f t="shared" si="3"/>
        <v>0</v>
      </c>
      <c r="P9" s="23">
        <f t="shared" si="4"/>
        <v>0.20417086566214884</v>
      </c>
      <c r="Q9" s="70">
        <v>0</v>
      </c>
      <c r="R9" s="21">
        <v>0</v>
      </c>
      <c r="S9" s="23">
        <f t="shared" ref="S9:S17" si="5">IFERROR(R9/Q9,0)</f>
        <v>0</v>
      </c>
    </row>
    <row r="10" spans="1:19" ht="25.5" x14ac:dyDescent="0.25">
      <c r="A10" s="17"/>
      <c r="B10" s="19">
        <v>5001254</v>
      </c>
      <c r="C10" s="19" t="s">
        <v>868</v>
      </c>
      <c r="D10" s="68">
        <v>3000001</v>
      </c>
      <c r="E10" s="19" t="s">
        <v>275</v>
      </c>
      <c r="F10" s="69">
        <v>255</v>
      </c>
      <c r="G10" s="19" t="s">
        <v>420</v>
      </c>
      <c r="H10" s="20">
        <v>0</v>
      </c>
      <c r="I10" s="21">
        <v>126.99138499999999</v>
      </c>
      <c r="J10" s="21">
        <f t="shared" si="1"/>
        <v>0</v>
      </c>
      <c r="K10" s="21">
        <v>0</v>
      </c>
      <c r="L10" s="21">
        <v>0</v>
      </c>
      <c r="M10" s="21">
        <v>0</v>
      </c>
      <c r="N10" s="22">
        <f t="shared" si="2"/>
        <v>0</v>
      </c>
      <c r="O10" s="22">
        <f t="shared" si="3"/>
        <v>0</v>
      </c>
      <c r="P10" s="23">
        <f t="shared" si="4"/>
        <v>0</v>
      </c>
      <c r="Q10" s="70">
        <v>0</v>
      </c>
      <c r="R10" s="21">
        <v>0</v>
      </c>
      <c r="S10" s="23">
        <f t="shared" si="5"/>
        <v>0</v>
      </c>
    </row>
    <row r="11" spans="1:19" ht="25.5" x14ac:dyDescent="0.25">
      <c r="A11" s="17"/>
      <c r="B11" s="19">
        <v>5004351</v>
      </c>
      <c r="C11" s="19" t="s">
        <v>1737</v>
      </c>
      <c r="D11" s="68">
        <v>3000674</v>
      </c>
      <c r="E11" s="19" t="s">
        <v>1736</v>
      </c>
      <c r="F11" s="69">
        <v>56</v>
      </c>
      <c r="G11" s="19" t="s">
        <v>419</v>
      </c>
      <c r="H11" s="20">
        <v>3.7027030000000005</v>
      </c>
      <c r="I11" s="21">
        <v>7.2580889999999991</v>
      </c>
      <c r="J11" s="21">
        <f t="shared" si="1"/>
        <v>0.74568769772082177</v>
      </c>
      <c r="K11" s="21">
        <v>0.1251302877208218</v>
      </c>
      <c r="L11" s="21">
        <v>0.35757317</v>
      </c>
      <c r="M11" s="21">
        <v>0.26298424000000004</v>
      </c>
      <c r="N11" s="22">
        <f t="shared" si="2"/>
        <v>1.7240114818214795E-2</v>
      </c>
      <c r="O11" s="22">
        <f t="shared" si="3"/>
        <v>6.6505585384916313E-2</v>
      </c>
      <c r="P11" s="23">
        <f t="shared" si="4"/>
        <v>0.10273884733582378</v>
      </c>
      <c r="Q11" s="70">
        <v>0</v>
      </c>
      <c r="R11" s="21">
        <v>0</v>
      </c>
      <c r="S11" s="23">
        <f t="shared" si="5"/>
        <v>0</v>
      </c>
    </row>
    <row r="12" spans="1:19" ht="38.25" x14ac:dyDescent="0.25">
      <c r="A12" s="17"/>
      <c r="B12" s="19">
        <v>5004354</v>
      </c>
      <c r="C12" s="19" t="s">
        <v>1738</v>
      </c>
      <c r="D12" s="68">
        <v>3000674</v>
      </c>
      <c r="E12" s="19" t="s">
        <v>1736</v>
      </c>
      <c r="F12" s="69">
        <v>86</v>
      </c>
      <c r="G12" s="19" t="s">
        <v>500</v>
      </c>
      <c r="H12" s="20">
        <v>6.2242710000000008</v>
      </c>
      <c r="I12" s="21">
        <v>1.9018350000000002</v>
      </c>
      <c r="J12" s="21">
        <f t="shared" si="1"/>
        <v>0.18864330980305788</v>
      </c>
      <c r="K12" s="21">
        <v>8.6599998030578718E-3</v>
      </c>
      <c r="L12" s="21">
        <v>8.3081000000000002E-2</v>
      </c>
      <c r="M12" s="21">
        <v>9.6902310000000005E-2</v>
      </c>
      <c r="N12" s="22">
        <f t="shared" si="2"/>
        <v>4.5534969138005515E-3</v>
      </c>
      <c r="O12" s="22">
        <f t="shared" si="3"/>
        <v>4.8238148842069825E-2</v>
      </c>
      <c r="P12" s="23">
        <f t="shared" si="4"/>
        <v>9.9190155719638073E-2</v>
      </c>
      <c r="Q12" s="70">
        <v>0</v>
      </c>
      <c r="R12" s="21">
        <v>0</v>
      </c>
      <c r="S12" s="23">
        <f t="shared" si="5"/>
        <v>0</v>
      </c>
    </row>
    <row r="13" spans="1:19" ht="25.5" x14ac:dyDescent="0.25">
      <c r="A13" s="17"/>
      <c r="B13" s="19">
        <v>5005105</v>
      </c>
      <c r="C13" s="19" t="s">
        <v>1739</v>
      </c>
      <c r="D13" s="68">
        <v>3000674</v>
      </c>
      <c r="E13" s="19" t="s">
        <v>1736</v>
      </c>
      <c r="F13" s="69">
        <v>56</v>
      </c>
      <c r="G13" s="19" t="s">
        <v>419</v>
      </c>
      <c r="H13" s="20">
        <v>160.00000000000003</v>
      </c>
      <c r="I13" s="21">
        <v>21.118256000000002</v>
      </c>
      <c r="J13" s="21">
        <f t="shared" si="1"/>
        <v>0</v>
      </c>
      <c r="K13" s="21">
        <v>0</v>
      </c>
      <c r="L13" s="21">
        <v>0</v>
      </c>
      <c r="M13" s="21">
        <v>0</v>
      </c>
      <c r="N13" s="22">
        <f t="shared" si="2"/>
        <v>0</v>
      </c>
      <c r="O13" s="22">
        <f t="shared" si="3"/>
        <v>0</v>
      </c>
      <c r="P13" s="23">
        <f t="shared" si="4"/>
        <v>0</v>
      </c>
      <c r="Q13" s="70">
        <v>0</v>
      </c>
      <c r="R13" s="21">
        <v>0</v>
      </c>
      <c r="S13" s="23">
        <f t="shared" si="5"/>
        <v>0</v>
      </c>
    </row>
    <row r="14" spans="1:19" ht="38.25" x14ac:dyDescent="0.25">
      <c r="A14" s="17"/>
      <c r="B14" s="19">
        <v>5005106</v>
      </c>
      <c r="C14" s="19" t="s">
        <v>1740</v>
      </c>
      <c r="D14" s="68">
        <v>3000674</v>
      </c>
      <c r="E14" s="19" t="s">
        <v>1736</v>
      </c>
      <c r="F14" s="69">
        <v>86</v>
      </c>
      <c r="G14" s="19" t="s">
        <v>500</v>
      </c>
      <c r="H14" s="20">
        <v>3.6000000000000005</v>
      </c>
      <c r="I14" s="21">
        <v>4.5422999999999991</v>
      </c>
      <c r="J14" s="21">
        <f t="shared" si="1"/>
        <v>9.2956850000000008E-2</v>
      </c>
      <c r="K14" s="21">
        <v>0</v>
      </c>
      <c r="L14" s="21">
        <v>6.3670000000000004E-2</v>
      </c>
      <c r="M14" s="21">
        <v>2.928685E-2</v>
      </c>
      <c r="N14" s="22">
        <f t="shared" si="2"/>
        <v>0</v>
      </c>
      <c r="O14" s="22">
        <f t="shared" si="3"/>
        <v>1.4017127886753411E-2</v>
      </c>
      <c r="P14" s="23">
        <f t="shared" si="4"/>
        <v>2.0464709508398835E-2</v>
      </c>
      <c r="Q14" s="70">
        <v>0</v>
      </c>
      <c r="R14" s="21">
        <v>0</v>
      </c>
      <c r="S14" s="23">
        <f t="shared" si="5"/>
        <v>0</v>
      </c>
    </row>
    <row r="15" spans="1:19" ht="25.5" x14ac:dyDescent="0.25">
      <c r="A15" s="17"/>
      <c r="B15" s="19">
        <v>5005107</v>
      </c>
      <c r="C15" s="19" t="s">
        <v>1741</v>
      </c>
      <c r="D15" s="68">
        <v>3000588</v>
      </c>
      <c r="E15" s="19" t="s">
        <v>1735</v>
      </c>
      <c r="F15" s="69">
        <v>43</v>
      </c>
      <c r="G15" s="19" t="s">
        <v>710</v>
      </c>
      <c r="H15" s="20">
        <v>17.045154999999998</v>
      </c>
      <c r="I15" s="21">
        <v>27.750403000000002</v>
      </c>
      <c r="J15" s="21">
        <f t="shared" si="1"/>
        <v>3.8372505977664719</v>
      </c>
      <c r="K15" s="21">
        <v>0.97177583776647225</v>
      </c>
      <c r="L15" s="21">
        <v>1.1315512300000001</v>
      </c>
      <c r="M15" s="21">
        <v>1.7339235299999995</v>
      </c>
      <c r="N15" s="22">
        <f t="shared" si="2"/>
        <v>3.5018440552610074E-2</v>
      </c>
      <c r="O15" s="22">
        <f t="shared" si="3"/>
        <v>7.5794469282715368E-2</v>
      </c>
      <c r="P15" s="23">
        <f t="shared" si="4"/>
        <v>0.13827729268531602</v>
      </c>
      <c r="Q15" s="70">
        <v>0</v>
      </c>
      <c r="R15" s="21">
        <v>0</v>
      </c>
      <c r="S15" s="23">
        <f t="shared" si="5"/>
        <v>0</v>
      </c>
    </row>
    <row r="16" spans="1:19" ht="38.25" x14ac:dyDescent="0.25">
      <c r="A16" s="17"/>
      <c r="B16" s="19">
        <v>5005108</v>
      </c>
      <c r="C16" s="19" t="s">
        <v>1742</v>
      </c>
      <c r="D16" s="68">
        <v>3000588</v>
      </c>
      <c r="E16" s="19" t="s">
        <v>1735</v>
      </c>
      <c r="F16" s="69">
        <v>86</v>
      </c>
      <c r="G16" s="19" t="s">
        <v>500</v>
      </c>
      <c r="H16" s="20">
        <v>0.496</v>
      </c>
      <c r="I16" s="21">
        <v>0.496</v>
      </c>
      <c r="J16" s="21">
        <f t="shared" si="1"/>
        <v>4.3172397971206903E-3</v>
      </c>
      <c r="K16" s="21">
        <v>8.5349997971206903E-3</v>
      </c>
      <c r="L16" s="21">
        <v>-2.6233000000000003E-3</v>
      </c>
      <c r="M16" s="21">
        <v>-1.59446E-3</v>
      </c>
      <c r="N16" s="22">
        <f t="shared" si="2"/>
        <v>1.7207660881291713E-2</v>
      </c>
      <c r="O16" s="22">
        <f t="shared" si="3"/>
        <v>1.1918749590969134E-2</v>
      </c>
      <c r="P16" s="23">
        <f t="shared" si="4"/>
        <v>8.7041124941949401E-3</v>
      </c>
      <c r="Q16" s="70">
        <v>0</v>
      </c>
      <c r="R16" s="21">
        <v>0</v>
      </c>
      <c r="S16" s="23">
        <f t="shared" si="5"/>
        <v>0</v>
      </c>
    </row>
    <row r="17" spans="1:19" ht="25.5" x14ac:dyDescent="0.25">
      <c r="A17" s="17"/>
      <c r="B17" s="19">
        <v>5005109</v>
      </c>
      <c r="C17" s="19" t="s">
        <v>1743</v>
      </c>
      <c r="D17" s="68">
        <v>3000588</v>
      </c>
      <c r="E17" s="19" t="s">
        <v>1735</v>
      </c>
      <c r="F17" s="69">
        <v>87</v>
      </c>
      <c r="G17" s="19" t="s">
        <v>395</v>
      </c>
      <c r="H17" s="20">
        <v>11.159000000000001</v>
      </c>
      <c r="I17" s="21">
        <v>6.1589999999999998</v>
      </c>
      <c r="J17" s="21">
        <f t="shared" si="1"/>
        <v>0.15218173999999998</v>
      </c>
      <c r="K17" s="21">
        <v>0</v>
      </c>
      <c r="L17" s="21">
        <v>0</v>
      </c>
      <c r="M17" s="21">
        <v>0.15218173999999998</v>
      </c>
      <c r="N17" s="22">
        <f t="shared" si="2"/>
        <v>0</v>
      </c>
      <c r="O17" s="22">
        <f t="shared" si="3"/>
        <v>0</v>
      </c>
      <c r="P17" s="23">
        <f t="shared" si="4"/>
        <v>2.4708839097256047E-2</v>
      </c>
      <c r="Q17" s="70">
        <v>0</v>
      </c>
      <c r="R17" s="21">
        <v>0</v>
      </c>
      <c r="S17" s="23">
        <f t="shared" si="5"/>
        <v>0</v>
      </c>
    </row>
    <row r="18" spans="1:19" ht="15.75" thickBot="1" x14ac:dyDescent="0.3">
      <c r="A18" s="41" t="s">
        <v>293</v>
      </c>
      <c r="B18" s="43"/>
      <c r="C18" s="43"/>
      <c r="D18" s="65"/>
      <c r="E18" s="43"/>
      <c r="F18" s="66"/>
      <c r="G18" s="43"/>
      <c r="H18" s="44">
        <f ca="1">OFFSET(H18,-MATCH("PROYECTOS",$A$8:$A$18,0)-1,0)-(OFFSET(H18,-MATCH("PROYECTOS",$A$8:$A$18,0),0))</f>
        <v>103.95711499999999</v>
      </c>
      <c r="I18" s="44">
        <f t="shared" ref="I18:J18" ca="1" si="6">OFFSET(I18,-MATCH("PROYECTOS",$A$8:$A$18,0)-1,0)-(OFFSET(I18,-MATCH("PROYECTOS",$A$8:$A$18,0),0))</f>
        <v>42.422743000000025</v>
      </c>
      <c r="J18" s="44">
        <f t="shared" ca="1" si="6"/>
        <v>0.57275043947548099</v>
      </c>
      <c r="K18" s="45">
        <f>K6-K7</f>
        <v>6.5549999475479126E-2</v>
      </c>
      <c r="L18" s="45">
        <f t="shared" ref="L18:M18" si="7">L6-L7</f>
        <v>0</v>
      </c>
      <c r="M18" s="45">
        <f t="shared" si="7"/>
        <v>0.50720044000000186</v>
      </c>
      <c r="N18" s="46">
        <f t="shared" ca="1" si="2"/>
        <v>1.5451617420278337E-3</v>
      </c>
      <c r="O18" s="46">
        <f t="shared" ca="1" si="3"/>
        <v>1.5451617420278337E-3</v>
      </c>
      <c r="P18" s="47">
        <f t="shared" ca="1" si="4"/>
        <v>1.3501023247730131E-2</v>
      </c>
      <c r="Q18" s="67"/>
      <c r="R18" s="45"/>
      <c r="S18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113</v>
      </c>
      <c r="B1" s="50" t="s">
        <v>73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1746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529.31418000000008</v>
      </c>
      <c r="E6" s="14">
        <v>588.2328060000001</v>
      </c>
      <c r="F6" s="14">
        <v>101.21422879926779</v>
      </c>
      <c r="G6" s="14">
        <v>29.724677539267788</v>
      </c>
      <c r="H6" s="14">
        <v>33.297820849999994</v>
      </c>
      <c r="I6" s="14">
        <v>38.191730409999991</v>
      </c>
      <c r="J6" s="15">
        <v>5.0532165557709105E-2</v>
      </c>
      <c r="K6" s="15">
        <v>0.10713870043703032</v>
      </c>
      <c r="L6" s="16">
        <v>0.17206491675894009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529.31417999999996</v>
      </c>
      <c r="E7" s="38">
        <f ca="1">SUM(E8:OFFSET(E6,MATCH("GOBIERNOS REGIONALES",$A$8:$A$50,0),0))</f>
        <v>588.2328060000001</v>
      </c>
      <c r="F7" s="38">
        <f ca="1">SUM(F8:OFFSET(F6,MATCH("GOBIERNOS REGIONALES",$A$8:$A$50,0),0))</f>
        <v>101.21422879926779</v>
      </c>
      <c r="G7" s="38">
        <f ca="1">SUM(G8:OFFSET(G6,MATCH("GOBIERNOS REGIONALES",$A$8:$A$50,0),0))</f>
        <v>29.724677539267788</v>
      </c>
      <c r="H7" s="38">
        <f ca="1">SUM(H8:OFFSET(H6,MATCH("GOBIERNOS REGIONALES",$A$8:$A$50,0),0))</f>
        <v>33.297820850000001</v>
      </c>
      <c r="I7" s="38">
        <f ca="1">SUM(I8:OFFSET(I6,MATCH("GOBIERNOS REGIONALES",$A$8:$A$50,0),0))</f>
        <v>38.191730409999998</v>
      </c>
      <c r="J7" s="39">
        <f ca="1">IFERROR(G7/E7,0)</f>
        <v>5.0532165557709105E-2</v>
      </c>
      <c r="K7" s="39">
        <f ca="1">IFERROR(SUM(G7,H7)/E7,0)</f>
        <v>0.10713870043703033</v>
      </c>
      <c r="L7" s="40">
        <f ca="1">IFERROR(SUM(G7,H7,I7)/E7,0)</f>
        <v>0.17206491675894012</v>
      </c>
      <c r="M7" s="4"/>
    </row>
    <row r="8" spans="1:13" ht="25.5" x14ac:dyDescent="0.25">
      <c r="A8" s="17"/>
      <c r="B8" s="18">
        <v>67</v>
      </c>
      <c r="C8" s="19" t="s">
        <v>136</v>
      </c>
      <c r="D8" s="20">
        <v>529.31417999999996</v>
      </c>
      <c r="E8" s="21">
        <v>588.2328060000001</v>
      </c>
      <c r="F8" s="21">
        <f t="shared" ref="F8:F10" si="0">SUM(G8,H8,I8)</f>
        <v>101.21422879926779</v>
      </c>
      <c r="G8" s="21">
        <v>29.724677539267788</v>
      </c>
      <c r="H8" s="21">
        <v>33.297820850000001</v>
      </c>
      <c r="I8" s="21">
        <v>38.191730409999998</v>
      </c>
      <c r="J8" s="22">
        <f t="shared" ref="J8:J10" si="1">IFERROR(G8/E8,0)</f>
        <v>5.0532165557709105E-2</v>
      </c>
      <c r="K8" s="22">
        <f t="shared" ref="K8:K10" si="2">IFERROR(SUM(G8,H8)/E8,0)</f>
        <v>0.10713870043703033</v>
      </c>
      <c r="L8" s="23">
        <f t="shared" ref="L8:L10" si="3">IFERROR(SUM(G8,H8,I8)/E8,0)</f>
        <v>0.17206491675894012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113</v>
      </c>
      <c r="B1" s="51" t="s">
        <v>73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1747</v>
      </c>
      <c r="N2" s="72" t="s">
        <v>1757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529.31418000000008</v>
      </c>
      <c r="E6" s="14">
        <f ca="1">SUM(E7:OFFSET(E7,50,0))</f>
        <v>588.2328060000001</v>
      </c>
      <c r="F6" s="14">
        <f ca="1">SUM(F7:OFFSET(F7,50,0))</f>
        <v>101.21422879926779</v>
      </c>
      <c r="G6" s="14">
        <f ca="1">SUM(G7:OFFSET(G7,50,0))</f>
        <v>29.724677539267788</v>
      </c>
      <c r="H6" s="14">
        <f ca="1">SUM(H7:OFFSET(H7,50,0))</f>
        <v>33.297820849999994</v>
      </c>
      <c r="I6" s="14">
        <f ca="1">SUM(I7:OFFSET(I7,50,0))</f>
        <v>38.191730409999991</v>
      </c>
      <c r="J6" s="15">
        <f ca="1">IFERROR(G6/E6,0)</f>
        <v>5.0532165557709105E-2</v>
      </c>
      <c r="K6" s="15">
        <f ca="1">IFERROR(SUM(G6,H6)/E6,0)</f>
        <v>0.10713870043703032</v>
      </c>
      <c r="L6" s="16">
        <f ca="1">IFERROR(SUM(G6,H6,I6)/E6,0)</f>
        <v>0.17206491675894009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1.4999999999999999E-2</v>
      </c>
      <c r="E7" s="21">
        <v>0.60027100000000011</v>
      </c>
      <c r="F7" s="21">
        <f t="shared" ref="F7:F22" si="0">SUM(G7,H7,I7)</f>
        <v>8.2882479999999994E-2</v>
      </c>
      <c r="G7" s="21">
        <v>0</v>
      </c>
      <c r="H7" s="21">
        <v>8.2882479999999994E-2</v>
      </c>
      <c r="I7" s="21">
        <v>0</v>
      </c>
      <c r="J7" s="22">
        <f t="shared" ref="J7:J22" si="1">IFERROR(G7/E7,0)</f>
        <v>0</v>
      </c>
      <c r="K7" s="22">
        <f t="shared" ref="K7:K22" si="2">IFERROR(SUM(G7,H7)/E7,0)</f>
        <v>0.13807510274526003</v>
      </c>
      <c r="L7" s="23">
        <f t="shared" ref="L7:L22" si="3">IFERROR(SUM(G7,H7,I7)/E7,0)</f>
        <v>0.13807510274526003</v>
      </c>
      <c r="M7" s="4"/>
      <c r="N7" t="s">
        <v>270</v>
      </c>
      <c r="O7" s="5">
        <v>3.3765310626009866</v>
      </c>
      <c r="P7" s="71">
        <v>0.24001815936597021</v>
      </c>
    </row>
    <row r="8" spans="1:16" x14ac:dyDescent="0.25">
      <c r="A8" s="17"/>
      <c r="B8" s="55">
        <v>2</v>
      </c>
      <c r="C8" s="19" t="s">
        <v>250</v>
      </c>
      <c r="D8" s="20">
        <v>12.275716999999997</v>
      </c>
      <c r="E8" s="21">
        <v>16.460622000000001</v>
      </c>
      <c r="F8" s="21">
        <f t="shared" si="0"/>
        <v>2.947073788161676</v>
      </c>
      <c r="G8" s="21">
        <v>0.97050383816167596</v>
      </c>
      <c r="H8" s="21">
        <v>0.89189022000000018</v>
      </c>
      <c r="I8" s="21">
        <v>1.08467973</v>
      </c>
      <c r="J8" s="22">
        <f t="shared" si="1"/>
        <v>5.8959123061186627E-2</v>
      </c>
      <c r="K8" s="22">
        <f t="shared" si="2"/>
        <v>0.11314238660979373</v>
      </c>
      <c r="L8" s="23">
        <f t="shared" si="3"/>
        <v>0.17903781449824166</v>
      </c>
      <c r="M8" s="4"/>
      <c r="N8" t="s">
        <v>256</v>
      </c>
      <c r="O8" s="5">
        <v>4.5345800718387874</v>
      </c>
      <c r="P8" s="71">
        <v>0.21974621598506827</v>
      </c>
    </row>
    <row r="9" spans="1:16" x14ac:dyDescent="0.25">
      <c r="A9" s="17"/>
      <c r="B9" s="55">
        <v>4</v>
      </c>
      <c r="C9" s="19" t="s">
        <v>252</v>
      </c>
      <c r="D9" s="20">
        <v>25.114721000000003</v>
      </c>
      <c r="E9" s="21">
        <v>28.377955000000004</v>
      </c>
      <c r="F9" s="21">
        <f t="shared" si="0"/>
        <v>5.4592485603910177</v>
      </c>
      <c r="G9" s="21">
        <v>1.8549295303910185</v>
      </c>
      <c r="H9" s="21">
        <v>1.8518506099999998</v>
      </c>
      <c r="I9" s="21">
        <v>1.75246842</v>
      </c>
      <c r="J9" s="22">
        <f t="shared" si="1"/>
        <v>6.5365158637788315E-2</v>
      </c>
      <c r="K9" s="22">
        <f t="shared" si="2"/>
        <v>0.13062182036693687</v>
      </c>
      <c r="L9" s="23">
        <f t="shared" si="3"/>
        <v>0.1923763907720277</v>
      </c>
      <c r="M9" s="4"/>
      <c r="N9" t="s">
        <v>268</v>
      </c>
      <c r="O9" s="5">
        <v>4.7623028121901312</v>
      </c>
      <c r="P9" s="71">
        <v>0.21097644883427116</v>
      </c>
    </row>
    <row r="10" spans="1:16" x14ac:dyDescent="0.25">
      <c r="A10" s="17"/>
      <c r="B10" s="55">
        <v>6</v>
      </c>
      <c r="C10" s="19" t="s">
        <v>254</v>
      </c>
      <c r="D10" s="20">
        <v>0</v>
      </c>
      <c r="E10" s="21">
        <v>1.0880000000000001</v>
      </c>
      <c r="F10" s="21">
        <f t="shared" si="0"/>
        <v>0</v>
      </c>
      <c r="G10" s="21">
        <v>0</v>
      </c>
      <c r="H10" s="21">
        <v>0</v>
      </c>
      <c r="I10" s="21">
        <v>0</v>
      </c>
      <c r="J10" s="22">
        <f t="shared" si="1"/>
        <v>0</v>
      </c>
      <c r="K10" s="22">
        <f t="shared" si="2"/>
        <v>0</v>
      </c>
      <c r="L10" s="23">
        <f t="shared" si="3"/>
        <v>0</v>
      </c>
      <c r="M10" s="4"/>
      <c r="N10" t="s">
        <v>252</v>
      </c>
      <c r="O10" s="5">
        <v>5.4592485603910177</v>
      </c>
      <c r="P10" s="71">
        <v>0.1923763907720277</v>
      </c>
    </row>
    <row r="11" spans="1:16" x14ac:dyDescent="0.25">
      <c r="A11" s="17"/>
      <c r="B11" s="55">
        <v>8</v>
      </c>
      <c r="C11" s="19" t="s">
        <v>256</v>
      </c>
      <c r="D11" s="20">
        <v>15.489292000000001</v>
      </c>
      <c r="E11" s="21">
        <v>20.635531999999998</v>
      </c>
      <c r="F11" s="21">
        <f t="shared" si="0"/>
        <v>4.5345800718387874</v>
      </c>
      <c r="G11" s="21">
        <v>1.286942081838788</v>
      </c>
      <c r="H11" s="21">
        <v>1.1191431300000001</v>
      </c>
      <c r="I11" s="21">
        <v>2.1284948599999995</v>
      </c>
      <c r="J11" s="22">
        <f t="shared" si="1"/>
        <v>6.2365345455536993E-2</v>
      </c>
      <c r="K11" s="22">
        <f t="shared" si="2"/>
        <v>0.11659913647192564</v>
      </c>
      <c r="L11" s="23">
        <f t="shared" si="3"/>
        <v>0.21974621598506827</v>
      </c>
      <c r="M11" s="4"/>
      <c r="N11" t="s">
        <v>271</v>
      </c>
      <c r="O11" s="5">
        <v>4.0863816603766443</v>
      </c>
      <c r="P11" s="71">
        <v>0.19106932346252636</v>
      </c>
    </row>
    <row r="12" spans="1:16" x14ac:dyDescent="0.25">
      <c r="A12" s="17"/>
      <c r="B12" s="55">
        <v>11</v>
      </c>
      <c r="C12" s="19" t="s">
        <v>259</v>
      </c>
      <c r="D12" s="20">
        <v>16.988036000000001</v>
      </c>
      <c r="E12" s="21">
        <v>19.363371999999998</v>
      </c>
      <c r="F12" s="21">
        <f t="shared" si="0"/>
        <v>3.4145655343263561</v>
      </c>
      <c r="G12" s="21">
        <v>1.2240377843263559</v>
      </c>
      <c r="H12" s="21">
        <v>1.03623475</v>
      </c>
      <c r="I12" s="21">
        <v>1.1542930000000002</v>
      </c>
      <c r="J12" s="22">
        <f t="shared" si="1"/>
        <v>6.3214081944320238E-2</v>
      </c>
      <c r="K12" s="22">
        <f t="shared" si="2"/>
        <v>0.11672928322227949</v>
      </c>
      <c r="L12" s="23">
        <f t="shared" si="3"/>
        <v>0.17634147266944808</v>
      </c>
      <c r="M12" s="4"/>
      <c r="N12" t="s">
        <v>261</v>
      </c>
      <c r="O12" s="5">
        <v>5.1066293408254815</v>
      </c>
      <c r="P12" s="71">
        <v>0.18967008347038328</v>
      </c>
    </row>
    <row r="13" spans="1:16" x14ac:dyDescent="0.25">
      <c r="A13" s="17"/>
      <c r="B13" s="55">
        <v>12</v>
      </c>
      <c r="C13" s="19" t="s">
        <v>260</v>
      </c>
      <c r="D13" s="20">
        <v>18.755222</v>
      </c>
      <c r="E13" s="21">
        <v>22.416233999999999</v>
      </c>
      <c r="F13" s="21">
        <f t="shared" si="0"/>
        <v>3.8342449452392104</v>
      </c>
      <c r="G13" s="21">
        <v>1.3332112252392108</v>
      </c>
      <c r="H13" s="21">
        <v>1.2820650999999998</v>
      </c>
      <c r="I13" s="21">
        <v>1.2189686200000003</v>
      </c>
      <c r="J13" s="22">
        <f t="shared" si="1"/>
        <v>5.9475254640864776E-2</v>
      </c>
      <c r="K13" s="22">
        <f t="shared" si="2"/>
        <v>0.11666885370839769</v>
      </c>
      <c r="L13" s="23">
        <f t="shared" si="3"/>
        <v>0.17104768558533118</v>
      </c>
      <c r="M13" s="4"/>
      <c r="N13" t="s">
        <v>262</v>
      </c>
      <c r="O13" s="5">
        <v>4.7838884745238293</v>
      </c>
      <c r="P13" s="71">
        <v>0.18291843355018811</v>
      </c>
    </row>
    <row r="14" spans="1:16" x14ac:dyDescent="0.25">
      <c r="A14" s="17"/>
      <c r="B14" s="55">
        <v>13</v>
      </c>
      <c r="C14" s="19" t="s">
        <v>261</v>
      </c>
      <c r="D14" s="20">
        <v>22.626731999999997</v>
      </c>
      <c r="E14" s="21">
        <v>26.923746999999999</v>
      </c>
      <c r="F14" s="21">
        <f t="shared" si="0"/>
        <v>5.1066293408254815</v>
      </c>
      <c r="G14" s="21">
        <v>1.675419820825482</v>
      </c>
      <c r="H14" s="21">
        <v>1.6955633799999998</v>
      </c>
      <c r="I14" s="21">
        <v>1.7356461400000001</v>
      </c>
      <c r="J14" s="22">
        <f t="shared" si="1"/>
        <v>6.2228330284989017E-2</v>
      </c>
      <c r="K14" s="22">
        <f t="shared" si="2"/>
        <v>0.12520483128984544</v>
      </c>
      <c r="L14" s="23">
        <f t="shared" si="3"/>
        <v>0.18967008347038328</v>
      </c>
      <c r="M14" s="4"/>
      <c r="N14" t="s">
        <v>250</v>
      </c>
      <c r="O14" s="5">
        <v>2.947073788161676</v>
      </c>
      <c r="P14" s="71">
        <v>0.17903781449824166</v>
      </c>
    </row>
    <row r="15" spans="1:16" x14ac:dyDescent="0.25">
      <c r="A15" s="17"/>
      <c r="B15" s="55">
        <v>14</v>
      </c>
      <c r="C15" s="19" t="s">
        <v>262</v>
      </c>
      <c r="D15" s="20">
        <v>23.513018000000002</v>
      </c>
      <c r="E15" s="21">
        <v>26.153123999999998</v>
      </c>
      <c r="F15" s="21">
        <f t="shared" si="0"/>
        <v>4.7838884745238293</v>
      </c>
      <c r="G15" s="21">
        <v>1.5103127245238284</v>
      </c>
      <c r="H15" s="21">
        <v>1.5211949199999999</v>
      </c>
      <c r="I15" s="21">
        <v>1.7523808300000003</v>
      </c>
      <c r="J15" s="22">
        <f t="shared" si="1"/>
        <v>5.7748845779335138E-2</v>
      </c>
      <c r="K15" s="22">
        <f t="shared" si="2"/>
        <v>0.11591378699247665</v>
      </c>
      <c r="L15" s="23">
        <f t="shared" si="3"/>
        <v>0.18291843355018811</v>
      </c>
      <c r="M15" s="4"/>
      <c r="N15" t="s">
        <v>259</v>
      </c>
      <c r="O15" s="5">
        <v>3.4145655343263561</v>
      </c>
      <c r="P15" s="71">
        <v>0.17634147266944808</v>
      </c>
    </row>
    <row r="16" spans="1:16" x14ac:dyDescent="0.25">
      <c r="A16" s="17"/>
      <c r="B16" s="55">
        <v>15</v>
      </c>
      <c r="C16" s="19" t="s">
        <v>263</v>
      </c>
      <c r="D16" s="20">
        <v>337.782625</v>
      </c>
      <c r="E16" s="21">
        <v>347.97829700000011</v>
      </c>
      <c r="F16" s="21">
        <f t="shared" si="0"/>
        <v>55.555062976214799</v>
      </c>
      <c r="G16" s="21">
        <v>15.2571335962148</v>
      </c>
      <c r="H16" s="21">
        <v>17.831391480000001</v>
      </c>
      <c r="I16" s="21">
        <v>22.466537899999999</v>
      </c>
      <c r="J16" s="22">
        <f t="shared" si="1"/>
        <v>4.3845072315572588E-2</v>
      </c>
      <c r="K16" s="22">
        <f t="shared" si="2"/>
        <v>9.5087898761154033E-2</v>
      </c>
      <c r="L16" s="23">
        <f t="shared" si="3"/>
        <v>0.15965094218566964</v>
      </c>
      <c r="M16" s="4"/>
      <c r="N16" t="s">
        <v>264</v>
      </c>
      <c r="O16" s="5">
        <v>1.8169843883126138</v>
      </c>
      <c r="P16" s="71">
        <v>0.17611796499250873</v>
      </c>
    </row>
    <row r="17" spans="1:16" x14ac:dyDescent="0.25">
      <c r="A17" s="17"/>
      <c r="B17" s="55">
        <v>16</v>
      </c>
      <c r="C17" s="19" t="s">
        <v>264</v>
      </c>
      <c r="D17" s="20">
        <v>7.019737000000001</v>
      </c>
      <c r="E17" s="21">
        <v>10.31686</v>
      </c>
      <c r="F17" s="21">
        <f t="shared" si="0"/>
        <v>1.8169843883126138</v>
      </c>
      <c r="G17" s="21">
        <v>0.41567297831261385</v>
      </c>
      <c r="H17" s="21">
        <v>0.86343403000000007</v>
      </c>
      <c r="I17" s="21">
        <v>0.53787737999999996</v>
      </c>
      <c r="J17" s="22">
        <f t="shared" si="1"/>
        <v>4.0290648347715667E-2</v>
      </c>
      <c r="K17" s="22">
        <f t="shared" si="2"/>
        <v>0.1239822008161993</v>
      </c>
      <c r="L17" s="23">
        <f t="shared" si="3"/>
        <v>0.17611796499250873</v>
      </c>
      <c r="M17" s="4"/>
      <c r="N17" t="s">
        <v>260</v>
      </c>
      <c r="O17" s="5">
        <v>3.8342449452392104</v>
      </c>
      <c r="P17" s="71">
        <v>0.17104768558533118</v>
      </c>
    </row>
    <row r="18" spans="1:16" x14ac:dyDescent="0.25">
      <c r="A18" s="17"/>
      <c r="B18" s="55">
        <v>20</v>
      </c>
      <c r="C18" s="19" t="s">
        <v>268</v>
      </c>
      <c r="D18" s="20">
        <v>16.520911999999996</v>
      </c>
      <c r="E18" s="21">
        <v>22.572674999999997</v>
      </c>
      <c r="F18" s="21">
        <f t="shared" si="0"/>
        <v>4.7623028121901312</v>
      </c>
      <c r="G18" s="21">
        <v>1.6692520521901315</v>
      </c>
      <c r="H18" s="21">
        <v>1.69027086</v>
      </c>
      <c r="I18" s="21">
        <v>1.4027798999999999</v>
      </c>
      <c r="J18" s="22">
        <f t="shared" si="1"/>
        <v>7.3950121205844307E-2</v>
      </c>
      <c r="K18" s="22">
        <f t="shared" si="2"/>
        <v>0.14883140399576622</v>
      </c>
      <c r="L18" s="23">
        <f t="shared" si="3"/>
        <v>0.21097644883427116</v>
      </c>
      <c r="M18" s="4"/>
      <c r="N18" t="s">
        <v>263</v>
      </c>
      <c r="O18" s="5">
        <v>55.555062976214799</v>
      </c>
      <c r="P18" s="71">
        <v>0.15965094218566964</v>
      </c>
    </row>
    <row r="19" spans="1:16" x14ac:dyDescent="0.25">
      <c r="A19" s="17"/>
      <c r="B19" s="55">
        <v>21</v>
      </c>
      <c r="C19" s="19" t="s">
        <v>269</v>
      </c>
      <c r="D19" s="20">
        <v>0</v>
      </c>
      <c r="E19" s="21">
        <v>0.24</v>
      </c>
      <c r="F19" s="21">
        <f t="shared" si="0"/>
        <v>0</v>
      </c>
      <c r="G19" s="21">
        <v>0</v>
      </c>
      <c r="H19" s="21">
        <v>0</v>
      </c>
      <c r="I19" s="21">
        <v>0</v>
      </c>
      <c r="J19" s="22">
        <f t="shared" si="1"/>
        <v>0</v>
      </c>
      <c r="K19" s="22">
        <f t="shared" si="2"/>
        <v>0</v>
      </c>
      <c r="L19" s="23">
        <f t="shared" si="3"/>
        <v>0</v>
      </c>
      <c r="M19" s="4"/>
      <c r="N19" t="s">
        <v>273</v>
      </c>
      <c r="O19" s="5">
        <v>1.4538527042662528</v>
      </c>
      <c r="P19" s="71">
        <v>0.15063651976006923</v>
      </c>
    </row>
    <row r="20" spans="1:16" x14ac:dyDescent="0.25">
      <c r="A20" s="17"/>
      <c r="B20" s="55">
        <v>22</v>
      </c>
      <c r="C20" s="19" t="s">
        <v>270</v>
      </c>
      <c r="D20" s="20">
        <v>9.7436970000000009</v>
      </c>
      <c r="E20" s="21">
        <v>14.067815000000001</v>
      </c>
      <c r="F20" s="21">
        <f t="shared" si="0"/>
        <v>3.3765310626009866</v>
      </c>
      <c r="G20" s="21">
        <v>1.1313956526009861</v>
      </c>
      <c r="H20" s="21">
        <v>1.2270120500000004</v>
      </c>
      <c r="I20" s="21">
        <v>1.0181233600000001</v>
      </c>
      <c r="J20" s="22">
        <f t="shared" si="1"/>
        <v>8.0424405112022437E-2</v>
      </c>
      <c r="K20" s="22">
        <f t="shared" si="2"/>
        <v>0.16764562958789167</v>
      </c>
      <c r="L20" s="23">
        <f t="shared" si="3"/>
        <v>0.24001815936597021</v>
      </c>
      <c r="M20" s="4"/>
      <c r="N20" t="s">
        <v>249</v>
      </c>
      <c r="O20" s="5">
        <v>8.2882479999999994E-2</v>
      </c>
      <c r="P20" s="71">
        <v>0.13807510274526003</v>
      </c>
    </row>
    <row r="21" spans="1:16" x14ac:dyDescent="0.25">
      <c r="A21" s="17"/>
      <c r="B21" s="55">
        <v>23</v>
      </c>
      <c r="C21" s="19" t="s">
        <v>271</v>
      </c>
      <c r="D21" s="20">
        <v>17.546431999999996</v>
      </c>
      <c r="E21" s="21">
        <v>21.386905999999993</v>
      </c>
      <c r="F21" s="21">
        <f t="shared" si="0"/>
        <v>4.0863816603766443</v>
      </c>
      <c r="G21" s="21">
        <v>0.97964485037664417</v>
      </c>
      <c r="H21" s="21">
        <v>1.6330932399999998</v>
      </c>
      <c r="I21" s="21">
        <v>1.4736435699999999</v>
      </c>
      <c r="J21" s="22">
        <f t="shared" si="1"/>
        <v>4.5805823917524323E-2</v>
      </c>
      <c r="K21" s="22">
        <f t="shared" si="2"/>
        <v>0.12216531415888979</v>
      </c>
      <c r="L21" s="23">
        <f t="shared" si="3"/>
        <v>0.19106932346252636</v>
      </c>
      <c r="M21" s="4"/>
      <c r="N21" t="s">
        <v>254</v>
      </c>
      <c r="O21" s="5">
        <v>0</v>
      </c>
      <c r="P21" s="71">
        <v>0</v>
      </c>
    </row>
    <row r="22" spans="1:16" ht="15.75" thickBot="1" x14ac:dyDescent="0.3">
      <c r="A22" s="24"/>
      <c r="B22" s="56">
        <v>25</v>
      </c>
      <c r="C22" s="26" t="s">
        <v>273</v>
      </c>
      <c r="D22" s="27">
        <v>5.9230390000000002</v>
      </c>
      <c r="E22" s="28">
        <v>9.6513959999999983</v>
      </c>
      <c r="F22" s="28">
        <f t="shared" si="0"/>
        <v>1.4538527042662528</v>
      </c>
      <c r="G22" s="28">
        <v>0.41622140426625265</v>
      </c>
      <c r="H22" s="28">
        <v>0.57179460000000004</v>
      </c>
      <c r="I22" s="28">
        <v>0.46583669999999999</v>
      </c>
      <c r="J22" s="29">
        <f t="shared" si="1"/>
        <v>4.3125513062178024E-2</v>
      </c>
      <c r="K22" s="29">
        <f t="shared" si="2"/>
        <v>0.10237026895034178</v>
      </c>
      <c r="L22" s="30">
        <f t="shared" si="3"/>
        <v>0.15063651976006923</v>
      </c>
      <c r="M22" s="4"/>
      <c r="N22" t="s">
        <v>269</v>
      </c>
      <c r="O22" s="5">
        <v>0</v>
      </c>
      <c r="P22" s="71">
        <v>0</v>
      </c>
    </row>
    <row r="23" spans="1:16" x14ac:dyDescent="0.25">
      <c r="O23" s="5"/>
      <c r="P23" s="71"/>
    </row>
    <row r="24" spans="1:16" x14ac:dyDescent="0.25">
      <c r="O24" s="5"/>
      <c r="P24" s="71"/>
    </row>
    <row r="25" spans="1:16" x14ac:dyDescent="0.25">
      <c r="O25" s="5"/>
      <c r="P25" s="71"/>
    </row>
    <row r="26" spans="1:16" x14ac:dyDescent="0.25">
      <c r="O26" s="5"/>
      <c r="P26" s="71"/>
    </row>
    <row r="27" spans="1:16" x14ac:dyDescent="0.25">
      <c r="O27" s="5"/>
      <c r="P27" s="71"/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topLeftCell="A2" workbookViewId="0">
      <selection activeCell="A15" sqref="A15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140625" customWidth="1"/>
    <col min="6" max="6" width="13.5703125" customWidth="1"/>
    <col min="7" max="9" width="0" hidden="1" customWidth="1"/>
  </cols>
  <sheetData>
    <row r="1" spans="1:13" ht="15.75" x14ac:dyDescent="0.25">
      <c r="A1" s="50">
        <v>113</v>
      </c>
      <c r="B1" s="49" t="s">
        <v>73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1748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529.31418000000008</v>
      </c>
      <c r="E6" s="14">
        <v>588.2328060000001</v>
      </c>
      <c r="F6" s="14">
        <v>101.21422879926779</v>
      </c>
      <c r="G6" s="14">
        <v>29.724677539267788</v>
      </c>
      <c r="H6" s="14">
        <v>33.297820849999994</v>
      </c>
      <c r="I6" s="14">
        <v>38.191730409999991</v>
      </c>
      <c r="J6" s="15">
        <v>5.0532165557709105E-2</v>
      </c>
      <c r="K6" s="15">
        <v>0.10713870043703032</v>
      </c>
      <c r="L6" s="16">
        <v>0.17206491675894009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510.20094700000004</v>
      </c>
      <c r="E7" s="38">
        <f ca="1">SUM(E8:OFFSET(E6,MATCH("PROYECTOS",$A$8:$A$50,0),0))</f>
        <v>562.07772199999999</v>
      </c>
      <c r="F7" s="38">
        <f ca="1">SUM(F8:OFFSET(F6,MATCH("PROYECTOS",$A$8:$A$50,0),0))</f>
        <v>99.927253539267781</v>
      </c>
      <c r="G7" s="38">
        <f ca="1">SUM(G8:OFFSET(G6,MATCH("PROYECTOS",$A$8:$A$50,0),0))</f>
        <v>29.724677539267788</v>
      </c>
      <c r="H7" s="38">
        <f ca="1">SUM(H8:OFFSET(H6,MATCH("PROYECTOS",$A$8:$A$50,0),0))</f>
        <v>33.134421310000008</v>
      </c>
      <c r="I7" s="38">
        <f ca="1">SUM(I8:OFFSET(I6,MATCH("PROYECTOS",$A$8:$A$50,0),0))</f>
        <v>37.068154689999993</v>
      </c>
      <c r="J7" s="39">
        <f ca="1">IFERROR(G7/E7,0)</f>
        <v>5.2883571747872594E-2</v>
      </c>
      <c r="K7" s="39">
        <f ca="1">IFERROR(SUM(G7,H7)/E7,0)</f>
        <v>0.1118334642860437</v>
      </c>
      <c r="L7" s="40">
        <f ca="1">IFERROR(SUM(G7,H7,I7)/E7,0)</f>
        <v>0.17778191454324849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223.50520400000002</v>
      </c>
      <c r="E8" s="21">
        <v>274.55098299999997</v>
      </c>
      <c r="F8" s="21">
        <f t="shared" ref="F8:F10" si="0">SUM(G8,H8,I8)</f>
        <v>39.727324173489421</v>
      </c>
      <c r="G8" s="21">
        <v>9.5484339534894218</v>
      </c>
      <c r="H8" s="21">
        <v>13.757190750000007</v>
      </c>
      <c r="I8" s="21">
        <v>16.421699469999997</v>
      </c>
      <c r="J8" s="22">
        <f t="shared" ref="J8:J11" si="1">IFERROR(G8/E8,0)</f>
        <v>3.4778363745612315E-2</v>
      </c>
      <c r="K8" s="22">
        <f t="shared" ref="K8:K11" si="2">IFERROR(SUM(G8,H8)/E8,0)</f>
        <v>8.4886327664284597E-2</v>
      </c>
      <c r="L8" s="23">
        <f t="shared" ref="L8:L11" si="3">IFERROR(SUM(G8,H8,I8)/E8,0)</f>
        <v>0.14469926036829897</v>
      </c>
      <c r="M8" s="4"/>
    </row>
    <row r="9" spans="1:13" ht="25.5" x14ac:dyDescent="0.25">
      <c r="A9" s="17"/>
      <c r="B9" s="19">
        <v>3000550</v>
      </c>
      <c r="C9" s="19" t="s">
        <v>1750</v>
      </c>
      <c r="D9" s="20">
        <v>238.75185999999997</v>
      </c>
      <c r="E9" s="21">
        <v>239.55285599999999</v>
      </c>
      <c r="F9" s="21">
        <f t="shared" si="0"/>
        <v>50.50482569898773</v>
      </c>
      <c r="G9" s="21">
        <v>16.784100608987728</v>
      </c>
      <c r="H9" s="21">
        <v>16.257312730000002</v>
      </c>
      <c r="I9" s="21">
        <v>17.463412359999996</v>
      </c>
      <c r="J9" s="22">
        <f t="shared" si="1"/>
        <v>7.0064289314871409E-2</v>
      </c>
      <c r="K9" s="22">
        <f t="shared" si="2"/>
        <v>0.13792953209035308</v>
      </c>
      <c r="L9" s="23">
        <f t="shared" si="3"/>
        <v>0.21082957031824212</v>
      </c>
      <c r="M9" s="4"/>
    </row>
    <row r="10" spans="1:13" ht="25.5" x14ac:dyDescent="0.25">
      <c r="A10" s="17"/>
      <c r="B10" s="19">
        <v>3000668</v>
      </c>
      <c r="C10" s="19" t="s">
        <v>1751</v>
      </c>
      <c r="D10" s="20">
        <v>47.943883</v>
      </c>
      <c r="E10" s="21">
        <v>47.973883000000001</v>
      </c>
      <c r="F10" s="21">
        <f t="shared" si="0"/>
        <v>9.6951036667906365</v>
      </c>
      <c r="G10" s="21">
        <v>3.3921429767906375</v>
      </c>
      <c r="H10" s="21">
        <v>3.1199178299999994</v>
      </c>
      <c r="I10" s="21">
        <v>3.1830428599999996</v>
      </c>
      <c r="J10" s="22">
        <f t="shared" si="1"/>
        <v>7.0708117931388578E-2</v>
      </c>
      <c r="K10" s="22">
        <f t="shared" si="2"/>
        <v>0.13574179114895987</v>
      </c>
      <c r="L10" s="23">
        <f t="shared" si="3"/>
        <v>0.20209128510174246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19.113233000000037</v>
      </c>
      <c r="E11" s="45">
        <f t="shared" ref="E11:I11" ca="1" si="4">OFFSET(E11,-MATCH("PROYECTOS",$A$8:$A$50,0)-1,0)-(OFFSET(E11,-MATCH("PROYECTOS",$A$8:$A$50,0),0))</f>
        <v>26.155084000000102</v>
      </c>
      <c r="F11" s="45">
        <f t="shared" ca="1" si="4"/>
        <v>1.2869752600000055</v>
      </c>
      <c r="G11" s="45">
        <f t="shared" ca="1" si="4"/>
        <v>0</v>
      </c>
      <c r="H11" s="45">
        <f t="shared" ca="1" si="4"/>
        <v>0.16339953999998613</v>
      </c>
      <c r="I11" s="45">
        <f t="shared" ca="1" si="4"/>
        <v>1.1235757199999981</v>
      </c>
      <c r="J11" s="46">
        <f t="shared" ca="1" si="1"/>
        <v>0</v>
      </c>
      <c r="K11" s="46">
        <f t="shared" ca="1" si="2"/>
        <v>6.2473337879543995E-3</v>
      </c>
      <c r="L11" s="47">
        <f t="shared" ca="1" si="3"/>
        <v>4.920554871855809E-2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1758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83"/>
      <c r="B16" s="84"/>
      <c r="C16" s="84"/>
      <c r="D16" s="103"/>
    </row>
    <row r="17" spans="1:4" ht="15.75" thickBot="1" x14ac:dyDescent="0.3">
      <c r="A17" s="73"/>
      <c r="B17" s="74">
        <v>3000001</v>
      </c>
      <c r="C17" s="74" t="s">
        <v>275</v>
      </c>
      <c r="D17" s="75">
        <v>0.14469926036829897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"/>
  <sheetViews>
    <sheetView workbookViewId="0">
      <selection activeCell="A3" sqref="A3:P1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113</v>
      </c>
      <c r="B1" s="49" t="s">
        <v>73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1749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529.31418000000008</v>
      </c>
      <c r="I6" s="14">
        <v>588.2328060000001</v>
      </c>
      <c r="J6" s="14">
        <v>101.21422879926779</v>
      </c>
      <c r="K6" s="14">
        <v>29.724677539267788</v>
      </c>
      <c r="L6" s="14">
        <v>33.297820849999994</v>
      </c>
      <c r="M6" s="14">
        <v>38.191730409999991</v>
      </c>
      <c r="N6" s="15">
        <v>5.0532165557709105E-2</v>
      </c>
      <c r="O6" s="15">
        <v>0.10713870043703032</v>
      </c>
      <c r="P6" s="16">
        <v>0.17206491675894009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SUM(H8:OFFSET(H6,MATCH("PROYECTOS",$A$8:$A$13,0),0))</f>
        <v>510.20094700000004</v>
      </c>
      <c r="I7" s="37">
        <f ca="1">SUM(I8:OFFSET(I6,MATCH("PROYECTOS",$A$8:$A$13,0),0))</f>
        <v>562.07772199999999</v>
      </c>
      <c r="J7" s="37">
        <f ca="1">SUM(J8:OFFSET(J6,MATCH("PROYECTOS",$A$8:$A$13,0),0))</f>
        <v>99.927253539267781</v>
      </c>
      <c r="K7" s="38">
        <f>SUM(K8:K12)</f>
        <v>29.724677539267788</v>
      </c>
      <c r="L7" s="38">
        <f t="shared" ref="L7:M7" si="0">SUM(L8:L12)</f>
        <v>33.13442131</v>
      </c>
      <c r="M7" s="38">
        <f t="shared" si="0"/>
        <v>37.06815469</v>
      </c>
      <c r="N7" s="39">
        <f ca="1">IFERROR(K7/I7,0)</f>
        <v>5.2883571747872594E-2</v>
      </c>
      <c r="O7" s="39">
        <f ca="1">IFERROR(SUM(K7,L7)/I7,0)</f>
        <v>0.11183346428604368</v>
      </c>
      <c r="P7" s="40">
        <f ca="1">IFERROR(SUM(K7,L7,M7)/I7,0)</f>
        <v>0.17778191454324849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213.35067500000005</v>
      </c>
      <c r="I8" s="21">
        <v>264.14569600000004</v>
      </c>
      <c r="J8" s="21">
        <f t="shared" ref="J8:J12" si="1">SUM(K8,L8,M8)</f>
        <v>38.23456590172232</v>
      </c>
      <c r="K8" s="21">
        <v>9.2546945617223173</v>
      </c>
      <c r="L8" s="21">
        <v>12.925074970000001</v>
      </c>
      <c r="M8" s="21">
        <v>16.054796369999998</v>
      </c>
      <c r="N8" s="22">
        <f t="shared" ref="N8:N13" si="2">IFERROR(K8/I8,0)</f>
        <v>3.5036325413844015E-2</v>
      </c>
      <c r="O8" s="22">
        <f t="shared" ref="O8:O13" si="3">IFERROR(SUM(K8,L8)/I8,0)</f>
        <v>8.3967938405183462E-2</v>
      </c>
      <c r="P8" s="23">
        <f t="shared" ref="P8:P13" si="4">IFERROR(SUM(K8,L8,M8)/I8,0)</f>
        <v>0.14474801778228599</v>
      </c>
      <c r="Q8" s="70">
        <v>1103902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5004225</v>
      </c>
      <c r="C9" s="19" t="s">
        <v>1752</v>
      </c>
      <c r="D9" s="68">
        <v>3000001</v>
      </c>
      <c r="E9" s="19" t="s">
        <v>275</v>
      </c>
      <c r="F9" s="69">
        <v>87</v>
      </c>
      <c r="G9" s="19" t="s">
        <v>395</v>
      </c>
      <c r="H9" s="20">
        <v>10.154529000000004</v>
      </c>
      <c r="I9" s="21">
        <v>10.405287000000001</v>
      </c>
      <c r="J9" s="21">
        <f t="shared" si="1"/>
        <v>1.4927582717671046</v>
      </c>
      <c r="K9" s="21">
        <v>0.29373939176710451</v>
      </c>
      <c r="L9" s="21">
        <v>0.83211578000000008</v>
      </c>
      <c r="M9" s="21">
        <v>0.36690309999999998</v>
      </c>
      <c r="N9" s="22">
        <f t="shared" si="2"/>
        <v>2.822982122137568E-2</v>
      </c>
      <c r="O9" s="22">
        <f t="shared" si="3"/>
        <v>0.10820029969063846</v>
      </c>
      <c r="P9" s="23">
        <f t="shared" si="4"/>
        <v>0.1434615183384278</v>
      </c>
      <c r="Q9" s="70">
        <v>79</v>
      </c>
      <c r="R9" s="21">
        <v>0</v>
      </c>
      <c r="S9" s="23">
        <f t="shared" ref="S9:S12" si="5">IFERROR(R9/Q9,0)</f>
        <v>0</v>
      </c>
    </row>
    <row r="10" spans="1:19" ht="25.5" x14ac:dyDescent="0.25">
      <c r="A10" s="17"/>
      <c r="B10" s="19">
        <v>5005068</v>
      </c>
      <c r="C10" s="19" t="s">
        <v>1753</v>
      </c>
      <c r="D10" s="68">
        <v>3000550</v>
      </c>
      <c r="E10" s="19" t="s">
        <v>1750</v>
      </c>
      <c r="F10" s="69">
        <v>138</v>
      </c>
      <c r="G10" s="19" t="s">
        <v>1756</v>
      </c>
      <c r="H10" s="20">
        <v>231.92845199999996</v>
      </c>
      <c r="I10" s="21">
        <v>232.56768799999995</v>
      </c>
      <c r="J10" s="21">
        <f t="shared" si="1"/>
        <v>49.472093654063094</v>
      </c>
      <c r="K10" s="21">
        <v>16.487199154063092</v>
      </c>
      <c r="L10" s="21">
        <v>15.90289375</v>
      </c>
      <c r="M10" s="21">
        <v>17.082000749999999</v>
      </c>
      <c r="N10" s="22">
        <f t="shared" si="2"/>
        <v>7.0892045648504251E-2</v>
      </c>
      <c r="O10" s="22">
        <f t="shared" si="3"/>
        <v>0.13927168121507535</v>
      </c>
      <c r="P10" s="23">
        <f t="shared" si="4"/>
        <v>0.21272126871753183</v>
      </c>
      <c r="Q10" s="70">
        <v>58770</v>
      </c>
      <c r="R10" s="21">
        <v>0</v>
      </c>
      <c r="S10" s="23">
        <f t="shared" si="5"/>
        <v>0</v>
      </c>
    </row>
    <row r="11" spans="1:19" ht="25.5" x14ac:dyDescent="0.25">
      <c r="A11" s="17"/>
      <c r="B11" s="19">
        <v>5005069</v>
      </c>
      <c r="C11" s="19" t="s">
        <v>1754</v>
      </c>
      <c r="D11" s="68">
        <v>3000550</v>
      </c>
      <c r="E11" s="19" t="s">
        <v>1750</v>
      </c>
      <c r="F11" s="69">
        <v>138</v>
      </c>
      <c r="G11" s="19" t="s">
        <v>1756</v>
      </c>
      <c r="H11" s="20">
        <v>6.8234080000000006</v>
      </c>
      <c r="I11" s="21">
        <v>6.9851680000000016</v>
      </c>
      <c r="J11" s="21">
        <f t="shared" si="1"/>
        <v>1.0327320449246367</v>
      </c>
      <c r="K11" s="21">
        <v>0.29690145492463671</v>
      </c>
      <c r="L11" s="21">
        <v>0.35441897999999999</v>
      </c>
      <c r="M11" s="21">
        <v>0.38141161000000007</v>
      </c>
      <c r="N11" s="22">
        <f t="shared" si="2"/>
        <v>4.2504554639865015E-2</v>
      </c>
      <c r="O11" s="22">
        <f t="shared" si="3"/>
        <v>9.3243345746965065E-2</v>
      </c>
      <c r="P11" s="23">
        <f t="shared" si="4"/>
        <v>0.14784641470679538</v>
      </c>
      <c r="Q11" s="70">
        <v>0</v>
      </c>
      <c r="R11" s="21">
        <v>0</v>
      </c>
      <c r="S11" s="23">
        <f t="shared" si="5"/>
        <v>0</v>
      </c>
    </row>
    <row r="12" spans="1:19" ht="25.5" x14ac:dyDescent="0.25">
      <c r="A12" s="17"/>
      <c r="B12" s="19">
        <v>5005070</v>
      </c>
      <c r="C12" s="19" t="s">
        <v>1755</v>
      </c>
      <c r="D12" s="68">
        <v>3000668</v>
      </c>
      <c r="E12" s="19" t="s">
        <v>1751</v>
      </c>
      <c r="F12" s="69">
        <v>152</v>
      </c>
      <c r="G12" s="19" t="s">
        <v>1078</v>
      </c>
      <c r="H12" s="20">
        <v>47.943883</v>
      </c>
      <c r="I12" s="21">
        <v>47.973883000000001</v>
      </c>
      <c r="J12" s="21">
        <f t="shared" si="1"/>
        <v>9.6951036667906365</v>
      </c>
      <c r="K12" s="21">
        <v>3.3921429767906375</v>
      </c>
      <c r="L12" s="21">
        <v>3.1199178299999994</v>
      </c>
      <c r="M12" s="21">
        <v>3.18304286</v>
      </c>
      <c r="N12" s="22">
        <f t="shared" si="2"/>
        <v>7.0708117931388578E-2</v>
      </c>
      <c r="O12" s="22">
        <f t="shared" si="3"/>
        <v>0.13574179114895987</v>
      </c>
      <c r="P12" s="23">
        <f t="shared" si="4"/>
        <v>0.20209128510174246</v>
      </c>
      <c r="Q12" s="70">
        <v>191838</v>
      </c>
      <c r="R12" s="21">
        <v>0</v>
      </c>
      <c r="S12" s="23">
        <f t="shared" si="5"/>
        <v>0</v>
      </c>
    </row>
    <row r="13" spans="1:19" ht="15.75" thickBot="1" x14ac:dyDescent="0.3">
      <c r="A13" s="41" t="s">
        <v>293</v>
      </c>
      <c r="B13" s="43"/>
      <c r="C13" s="43"/>
      <c r="D13" s="65"/>
      <c r="E13" s="43"/>
      <c r="F13" s="66"/>
      <c r="G13" s="43"/>
      <c r="H13" s="44">
        <f ca="1">OFFSET(H13,-MATCH("PROYECTOS",$A$8:$A$13,0)-1,0)-(OFFSET(H13,-MATCH("PROYECTOS",$A$8:$A$13,0),0))</f>
        <v>19.113233000000037</v>
      </c>
      <c r="I13" s="44">
        <f t="shared" ref="I13:J13" ca="1" si="6">OFFSET(I13,-MATCH("PROYECTOS",$A$8:$A$13,0)-1,0)-(OFFSET(I13,-MATCH("PROYECTOS",$A$8:$A$13,0),0))</f>
        <v>26.155084000000102</v>
      </c>
      <c r="J13" s="44">
        <f t="shared" ca="1" si="6"/>
        <v>1.2869752600000055</v>
      </c>
      <c r="K13" s="45">
        <f>K6-K7</f>
        <v>0</v>
      </c>
      <c r="L13" s="45">
        <f t="shared" ref="L13:M13" si="7">L6-L7</f>
        <v>0.16339953999999324</v>
      </c>
      <c r="M13" s="45">
        <f t="shared" si="7"/>
        <v>1.123575719999991</v>
      </c>
      <c r="N13" s="46">
        <f t="shared" ca="1" si="2"/>
        <v>0</v>
      </c>
      <c r="O13" s="46">
        <f t="shared" ca="1" si="3"/>
        <v>6.247333787954671E-3</v>
      </c>
      <c r="P13" s="47">
        <f t="shared" ca="1" si="4"/>
        <v>4.920554871855809E-2</v>
      </c>
      <c r="Q13" s="67"/>
      <c r="R13" s="45"/>
      <c r="S13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114</v>
      </c>
      <c r="B1" s="50" t="s">
        <v>74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1759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31.071805999999995</v>
      </c>
      <c r="E6" s="14">
        <v>31.071805999999999</v>
      </c>
      <c r="F6" s="14">
        <v>5.1587537277963644</v>
      </c>
      <c r="G6" s="14">
        <v>1.7056725977963652</v>
      </c>
      <c r="H6" s="14">
        <v>1.6799650899999998</v>
      </c>
      <c r="I6" s="14">
        <v>1.7731160399999999</v>
      </c>
      <c r="J6" s="15">
        <v>5.4894543233063607E-2</v>
      </c>
      <c r="K6" s="15">
        <v>0.10896172844914019</v>
      </c>
      <c r="L6" s="16">
        <v>0.1660268388582358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31.071805999999999</v>
      </c>
      <c r="E7" s="38">
        <f ca="1">SUM(E8:OFFSET(E6,MATCH("GOBIERNOS REGIONALES",$A$8:$A$50,0),0))</f>
        <v>31.071805999999995</v>
      </c>
      <c r="F7" s="38">
        <f ca="1">SUM(F8:OFFSET(F6,MATCH("GOBIERNOS REGIONALES",$A$8:$A$50,0),0))</f>
        <v>5.1587537277963644</v>
      </c>
      <c r="G7" s="38">
        <f ca="1">SUM(G8:OFFSET(G6,MATCH("GOBIERNOS REGIONALES",$A$8:$A$50,0),0))</f>
        <v>1.7056725977963652</v>
      </c>
      <c r="H7" s="38">
        <f ca="1">SUM(H8:OFFSET(H6,MATCH("GOBIERNOS REGIONALES",$A$8:$A$50,0),0))</f>
        <v>1.6799650899999998</v>
      </c>
      <c r="I7" s="38">
        <f ca="1">SUM(I8:OFFSET(I6,MATCH("GOBIERNOS REGIONALES",$A$8:$A$50,0),0))</f>
        <v>1.7731160399999999</v>
      </c>
      <c r="J7" s="39">
        <f ca="1">IFERROR(G7/E7,0)</f>
        <v>5.4894543233063614E-2</v>
      </c>
      <c r="K7" s="39">
        <f ca="1">IFERROR(SUM(G7,H7)/E7,0)</f>
        <v>0.1089617284491402</v>
      </c>
      <c r="L7" s="40">
        <f ca="1">IFERROR(SUM(G7,H7,I7)/E7,0)</f>
        <v>0.16602683885823583</v>
      </c>
      <c r="M7" s="4"/>
    </row>
    <row r="8" spans="1:13" ht="38.25" x14ac:dyDescent="0.25">
      <c r="A8" s="17"/>
      <c r="B8" s="18">
        <v>183</v>
      </c>
      <c r="C8" s="19" t="s">
        <v>152</v>
      </c>
      <c r="D8" s="20">
        <v>31.071805999999999</v>
      </c>
      <c r="E8" s="21">
        <v>31.071805999999995</v>
      </c>
      <c r="F8" s="21">
        <f t="shared" ref="F8:F10" si="0">SUM(G8,H8,I8)</f>
        <v>5.1587537277963644</v>
      </c>
      <c r="G8" s="21">
        <v>1.7056725977963652</v>
      </c>
      <c r="H8" s="21">
        <v>1.6799650899999998</v>
      </c>
      <c r="I8" s="21">
        <v>1.7731160399999999</v>
      </c>
      <c r="J8" s="22">
        <f t="shared" ref="J8:J10" si="1">IFERROR(G8/E8,0)</f>
        <v>5.4894543233063614E-2</v>
      </c>
      <c r="K8" s="22">
        <f t="shared" ref="K8:K10" si="2">IFERROR(SUM(G8,H8)/E8,0)</f>
        <v>0.1089617284491402</v>
      </c>
      <c r="L8" s="23">
        <f t="shared" ref="L8:L10" si="3">IFERROR(SUM(G8,H8,I8)/E8,0)</f>
        <v>0.16602683885823583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114</v>
      </c>
      <c r="B1" s="51" t="s">
        <v>74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1760</v>
      </c>
      <c r="N2" s="72" t="s">
        <v>1775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31.071805999999995</v>
      </c>
      <c r="E6" s="14">
        <f ca="1">SUM(E7:OFFSET(E7,50,0))</f>
        <v>31.071805999999999</v>
      </c>
      <c r="F6" s="14">
        <f ca="1">SUM(F7:OFFSET(F7,50,0))</f>
        <v>5.1587537277963644</v>
      </c>
      <c r="G6" s="14">
        <f ca="1">SUM(G7:OFFSET(G7,50,0))</f>
        <v>1.7056725977963652</v>
      </c>
      <c r="H6" s="14">
        <f ca="1">SUM(H7:OFFSET(H7,50,0))</f>
        <v>1.6799650899999998</v>
      </c>
      <c r="I6" s="14">
        <f ca="1">SUM(I7:OFFSET(I7,50,0))</f>
        <v>1.7731160399999999</v>
      </c>
      <c r="J6" s="15">
        <f ca="1">IFERROR(G6/E6,0)</f>
        <v>5.4894543233063607E-2</v>
      </c>
      <c r="K6" s="15">
        <f ca="1">IFERROR(SUM(G6,H6)/E6,0)</f>
        <v>0.10896172844914019</v>
      </c>
      <c r="L6" s="16">
        <f ca="1">IFERROR(SUM(G6,H6,I6)/E6,0)</f>
        <v>0.1660268388582358</v>
      </c>
      <c r="M6" s="4"/>
      <c r="O6" s="5" t="s">
        <v>312</v>
      </c>
      <c r="P6" s="71" t="s">
        <v>313</v>
      </c>
    </row>
    <row r="7" spans="1:16" ht="15.75" thickBot="1" x14ac:dyDescent="0.3">
      <c r="A7" s="24"/>
      <c r="B7" s="56">
        <v>15</v>
      </c>
      <c r="C7" s="26" t="s">
        <v>263</v>
      </c>
      <c r="D7" s="27">
        <v>31.071805999999995</v>
      </c>
      <c r="E7" s="28">
        <v>31.071805999999999</v>
      </c>
      <c r="F7" s="28">
        <f>SUM(G7,H7,I7)</f>
        <v>5.1587537277963644</v>
      </c>
      <c r="G7" s="28">
        <v>1.7056725977963652</v>
      </c>
      <c r="H7" s="28">
        <v>1.6799650899999998</v>
      </c>
      <c r="I7" s="28">
        <v>1.7731160399999999</v>
      </c>
      <c r="J7" s="29">
        <f>IFERROR(G7/E7,0)</f>
        <v>5.4894543233063607E-2</v>
      </c>
      <c r="K7" s="29">
        <f>IFERROR(SUM(G7,H7)/E7,0)</f>
        <v>0.10896172844914019</v>
      </c>
      <c r="L7" s="30">
        <f>IFERROR(SUM(G7,H7,I7)/E7,0)</f>
        <v>0.1660268388582358</v>
      </c>
      <c r="M7" s="4"/>
      <c r="N7" t="s">
        <v>263</v>
      </c>
      <c r="O7" s="5">
        <v>5.1587537277963644</v>
      </c>
      <c r="P7" s="71">
        <v>0.1660268388582358</v>
      </c>
    </row>
    <row r="8" spans="1:16" x14ac:dyDescent="0.25">
      <c r="O8" s="5"/>
      <c r="P8" s="71"/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topLeftCell="A11" workbookViewId="0">
      <selection activeCell="A20" sqref="A20:D2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114</v>
      </c>
      <c r="B1" s="49" t="s">
        <v>74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1761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31.071805999999995</v>
      </c>
      <c r="E6" s="14">
        <v>31.071805999999999</v>
      </c>
      <c r="F6" s="14">
        <v>5.1587537277963644</v>
      </c>
      <c r="G6" s="14">
        <v>1.7056725977963652</v>
      </c>
      <c r="H6" s="14">
        <v>1.6799650899999998</v>
      </c>
      <c r="I6" s="14">
        <v>1.7731160399999999</v>
      </c>
      <c r="J6" s="15">
        <v>5.4894543233063607E-2</v>
      </c>
      <c r="K6" s="15">
        <v>0.10896172844914019</v>
      </c>
      <c r="L6" s="16">
        <v>0.1660268388582358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31.071806000000002</v>
      </c>
      <c r="E7" s="38">
        <f ca="1">SUM(E8:OFFSET(E6,MATCH("PROYECTOS",$A$8:$A$50,0),0))</f>
        <v>31.071806000000002</v>
      </c>
      <c r="F7" s="38">
        <f ca="1">SUM(F8:OFFSET(F6,MATCH("PROYECTOS",$A$8:$A$50,0),0))</f>
        <v>5.1587537277963644</v>
      </c>
      <c r="G7" s="38">
        <f ca="1">SUM(G8:OFFSET(G6,MATCH("PROYECTOS",$A$8:$A$50,0),0))</f>
        <v>1.7056725977963652</v>
      </c>
      <c r="H7" s="38">
        <f ca="1">SUM(H8:OFFSET(H6,MATCH("PROYECTOS",$A$8:$A$50,0),0))</f>
        <v>1.6799650899999998</v>
      </c>
      <c r="I7" s="38">
        <f ca="1">SUM(I8:OFFSET(I6,MATCH("PROYECTOS",$A$8:$A$50,0),0))</f>
        <v>1.7731160399999999</v>
      </c>
      <c r="J7" s="39">
        <f ca="1">IFERROR(G7/E7,0)</f>
        <v>5.48945432330636E-2</v>
      </c>
      <c r="K7" s="39">
        <f ca="1">IFERROR(SUM(G7,H7)/E7,0)</f>
        <v>0.10896172844914018</v>
      </c>
      <c r="L7" s="40">
        <f ca="1">IFERROR(SUM(G7,H7,I7)/E7,0)</f>
        <v>0.1660268388582358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0.40600000000000003</v>
      </c>
      <c r="E8" s="21">
        <v>0.40600000000000003</v>
      </c>
      <c r="F8" s="21">
        <f t="shared" ref="F8:F11" si="0">SUM(G8,H8,I8)</f>
        <v>6.5415279627291781E-2</v>
      </c>
      <c r="G8" s="21">
        <v>2.2146349627291784E-2</v>
      </c>
      <c r="H8" s="21">
        <v>1.8311849999999998E-2</v>
      </c>
      <c r="I8" s="21">
        <v>2.495708E-2</v>
      </c>
      <c r="J8" s="22">
        <f t="shared" ref="J8:J12" si="1">IFERROR(G8/E8,0)</f>
        <v>5.4547659180521631E-2</v>
      </c>
      <c r="K8" s="22">
        <f t="shared" ref="K8:K12" si="2">IFERROR(SUM(G8,H8)/E8,0)</f>
        <v>9.9650737998255606E-2</v>
      </c>
      <c r="L8" s="23">
        <f t="shared" ref="L8:L12" si="3">IFERROR(SUM(G8,H8,I8)/E8,0)</f>
        <v>0.16112137839234428</v>
      </c>
      <c r="M8" s="4"/>
    </row>
    <row r="9" spans="1:13" ht="38.25" x14ac:dyDescent="0.25">
      <c r="A9" s="17"/>
      <c r="B9" s="19">
        <v>3000555</v>
      </c>
      <c r="C9" s="19" t="s">
        <v>1763</v>
      </c>
      <c r="D9" s="20">
        <v>12.404448000000002</v>
      </c>
      <c r="E9" s="21">
        <v>12.404448000000002</v>
      </c>
      <c r="F9" s="21">
        <f t="shared" si="0"/>
        <v>1.7630933095722545</v>
      </c>
      <c r="G9" s="21">
        <v>0.57645892957225442</v>
      </c>
      <c r="H9" s="21">
        <v>0.59692206000000003</v>
      </c>
      <c r="I9" s="21">
        <v>0.58971231999999996</v>
      </c>
      <c r="J9" s="22">
        <f t="shared" si="1"/>
        <v>4.6471953413183262E-2</v>
      </c>
      <c r="K9" s="22">
        <f t="shared" si="2"/>
        <v>9.4593567530957781E-2</v>
      </c>
      <c r="L9" s="23">
        <f t="shared" si="3"/>
        <v>0.14213395949358279</v>
      </c>
      <c r="M9" s="4"/>
    </row>
    <row r="10" spans="1:13" ht="38.25" x14ac:dyDescent="0.25">
      <c r="A10" s="17"/>
      <c r="B10" s="19">
        <v>3000644</v>
      </c>
      <c r="C10" s="19" t="s">
        <v>1764</v>
      </c>
      <c r="D10" s="20">
        <v>3.4318479999999996</v>
      </c>
      <c r="E10" s="21">
        <v>3.4318479999999996</v>
      </c>
      <c r="F10" s="21">
        <f t="shared" si="0"/>
        <v>0.37565334675123752</v>
      </c>
      <c r="G10" s="21">
        <v>0.10151958675123751</v>
      </c>
      <c r="H10" s="21">
        <v>0.10816197</v>
      </c>
      <c r="I10" s="21">
        <v>0.16597178999999998</v>
      </c>
      <c r="J10" s="22">
        <f t="shared" si="1"/>
        <v>2.9581609311145927E-2</v>
      </c>
      <c r="K10" s="22">
        <f t="shared" si="2"/>
        <v>6.1098730698806454E-2</v>
      </c>
      <c r="L10" s="23">
        <f t="shared" si="3"/>
        <v>0.10946095128666467</v>
      </c>
      <c r="M10" s="4"/>
    </row>
    <row r="11" spans="1:13" ht="38.25" x14ac:dyDescent="0.25">
      <c r="A11" s="17"/>
      <c r="B11" s="19">
        <v>3000645</v>
      </c>
      <c r="C11" s="19" t="s">
        <v>1765</v>
      </c>
      <c r="D11" s="20">
        <v>14.829509999999999</v>
      </c>
      <c r="E11" s="21">
        <v>14.829509999999999</v>
      </c>
      <c r="F11" s="21">
        <f t="shared" si="0"/>
        <v>2.9545917918455813</v>
      </c>
      <c r="G11" s="21">
        <v>1.0055477318455814</v>
      </c>
      <c r="H11" s="21">
        <v>0.95656920999999984</v>
      </c>
      <c r="I11" s="21">
        <v>0.99247485000000002</v>
      </c>
      <c r="J11" s="22">
        <f t="shared" si="1"/>
        <v>6.7807212230584932E-2</v>
      </c>
      <c r="K11" s="22">
        <f t="shared" si="2"/>
        <v>0.13231165034081244</v>
      </c>
      <c r="L11" s="23">
        <f t="shared" si="3"/>
        <v>0.19923731747344189</v>
      </c>
      <c r="M11" s="4"/>
    </row>
    <row r="12" spans="1:13" ht="15.75" thickBot="1" x14ac:dyDescent="0.3">
      <c r="A12" s="41" t="s">
        <v>293</v>
      </c>
      <c r="B12" s="43"/>
      <c r="C12" s="43"/>
      <c r="D12" s="44">
        <f ca="1">OFFSET(D12,-MATCH("PROYECTOS",$A$8:$A$50,0)-1,0)-(OFFSET(D12,-MATCH("PROYECTOS",$A$8:$A$50,0),0))</f>
        <v>0</v>
      </c>
      <c r="E12" s="45">
        <f t="shared" ref="E12:I12" ca="1" si="4">OFFSET(E12,-MATCH("PROYECTOS",$A$8:$A$50,0)-1,0)-(OFFSET(E12,-MATCH("PROYECTOS",$A$8:$A$50,0),0))</f>
        <v>0</v>
      </c>
      <c r="F12" s="45">
        <f t="shared" ca="1" si="4"/>
        <v>0</v>
      </c>
      <c r="G12" s="45">
        <f t="shared" ca="1" si="4"/>
        <v>0</v>
      </c>
      <c r="H12" s="45">
        <f t="shared" ca="1" si="4"/>
        <v>0</v>
      </c>
      <c r="I12" s="45">
        <f t="shared" ca="1" si="4"/>
        <v>0</v>
      </c>
      <c r="J12" s="46">
        <f t="shared" ca="1" si="1"/>
        <v>0</v>
      </c>
      <c r="K12" s="46">
        <f t="shared" ca="1" si="2"/>
        <v>0</v>
      </c>
      <c r="L12" s="47">
        <f t="shared" ca="1" si="3"/>
        <v>0</v>
      </c>
      <c r="M12" s="4"/>
    </row>
    <row r="13" spans="1:13" ht="15.75" thickBot="1" x14ac:dyDescent="0.3"/>
    <row r="14" spans="1:13" ht="15.75" thickBot="1" x14ac:dyDescent="0.3">
      <c r="A14" s="87" t="s">
        <v>315</v>
      </c>
      <c r="B14" s="88"/>
      <c r="C14" s="88"/>
      <c r="D14" s="89"/>
    </row>
    <row r="15" spans="1:13" ht="15.75" thickBot="1" x14ac:dyDescent="0.3">
      <c r="A15" s="1" t="s">
        <v>1776</v>
      </c>
    </row>
    <row r="16" spans="1:13" ht="45" customHeight="1" x14ac:dyDescent="0.25">
      <c r="A16" s="80" t="s">
        <v>317</v>
      </c>
      <c r="B16" s="81"/>
      <c r="C16" s="81"/>
      <c r="D16" s="92" t="s">
        <v>318</v>
      </c>
    </row>
    <row r="17" spans="1:4" ht="15.75" thickBot="1" x14ac:dyDescent="0.3">
      <c r="A17" s="90"/>
      <c r="B17" s="91"/>
      <c r="C17" s="91"/>
      <c r="D17" s="93"/>
    </row>
    <row r="18" spans="1:4" x14ac:dyDescent="0.25">
      <c r="A18" s="17"/>
      <c r="B18" s="19">
        <v>3000001</v>
      </c>
      <c r="C18" s="19" t="s">
        <v>275</v>
      </c>
      <c r="D18" s="23">
        <v>0.16112137839234428</v>
      </c>
    </row>
    <row r="19" spans="1:4" ht="38.25" x14ac:dyDescent="0.25">
      <c r="A19" s="17"/>
      <c r="B19" s="19">
        <v>3000555</v>
      </c>
      <c r="C19" s="19" t="s">
        <v>1763</v>
      </c>
      <c r="D19" s="23">
        <v>0.14213395949358279</v>
      </c>
    </row>
    <row r="20" spans="1:4" ht="39" thickBot="1" x14ac:dyDescent="0.3">
      <c r="A20" s="24"/>
      <c r="B20" s="26">
        <v>3000644</v>
      </c>
      <c r="C20" s="26" t="s">
        <v>1764</v>
      </c>
      <c r="D20" s="30">
        <v>0.10946095128666467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8"/>
  <sheetViews>
    <sheetView topLeftCell="A51" workbookViewId="0">
      <selection activeCell="A58" sqref="A58:D5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24</v>
      </c>
      <c r="B1" s="49" t="s">
        <v>18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459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519.42586399999982</v>
      </c>
      <c r="E6" s="14">
        <v>590.78734599999939</v>
      </c>
      <c r="F6" s="14">
        <v>97.887240778808206</v>
      </c>
      <c r="G6" s="14">
        <v>13.751232888808197</v>
      </c>
      <c r="H6" s="14">
        <v>27.620101860000002</v>
      </c>
      <c r="I6" s="14">
        <v>56.515906029999996</v>
      </c>
      <c r="J6" s="15">
        <v>2.3276112770377805E-2</v>
      </c>
      <c r="K6" s="15">
        <v>7.0027455782386103E-2</v>
      </c>
      <c r="L6" s="16">
        <v>0.16568946752425584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413.76485100000002</v>
      </c>
      <c r="E7" s="38">
        <f ca="1">SUM(E8:OFFSET(E6,MATCH("PROYECTOS",$A$8:$A$50,0),0))</f>
        <v>449.12303100000003</v>
      </c>
      <c r="F7" s="38">
        <f ca="1">SUM(F8:OFFSET(F6,MATCH("PROYECTOS",$A$8:$A$50,0),0))</f>
        <v>96.595576108808189</v>
      </c>
      <c r="G7" s="38">
        <f ca="1">SUM(G8:OFFSET(G6,MATCH("PROYECTOS",$A$8:$A$50,0),0))</f>
        <v>13.751232888808197</v>
      </c>
      <c r="H7" s="38">
        <f ca="1">SUM(H8:OFFSET(H6,MATCH("PROYECTOS",$A$8:$A$50,0),0))</f>
        <v>27.378270430000001</v>
      </c>
      <c r="I7" s="38">
        <f ca="1">SUM(I8:OFFSET(I6,MATCH("PROYECTOS",$A$8:$A$50,0),0))</f>
        <v>55.466072789999998</v>
      </c>
      <c r="J7" s="39">
        <f ca="1">IFERROR(G7/E7,0)</f>
        <v>3.0617964209473363E-2</v>
      </c>
      <c r="K7" s="39">
        <f ca="1">IFERROR(SUM(G7,H7)/E7,0)</f>
        <v>9.1577364062650782E-2</v>
      </c>
      <c r="L7" s="40">
        <f ca="1">IFERROR(SUM(G7,H7,I7)/E7,0)</f>
        <v>0.21507598016902452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15.726468999999998</v>
      </c>
      <c r="E8" s="21">
        <v>16.008243999999994</v>
      </c>
      <c r="F8" s="21">
        <f t="shared" ref="F8:F39" si="0">SUM(G8,H8,I8)</f>
        <v>3.0809248527234256</v>
      </c>
      <c r="G8" s="21">
        <v>1.1139675127234261</v>
      </c>
      <c r="H8" s="21">
        <v>0.9652114799999999</v>
      </c>
      <c r="I8" s="21">
        <v>1.00174586</v>
      </c>
      <c r="J8" s="22">
        <f t="shared" ref="J8:J40" si="1">IFERROR(G8/E8,0)</f>
        <v>6.958711478432153E-2</v>
      </c>
      <c r="K8" s="22">
        <f t="shared" ref="K8:K40" si="2">IFERROR(SUM(G8,H8)/E8,0)</f>
        <v>0.12988176546555805</v>
      </c>
      <c r="L8" s="23">
        <f t="shared" ref="L8:L40" si="3">IFERROR(SUM(G8,H8,I8)/E8,0)</f>
        <v>0.19245863898147897</v>
      </c>
      <c r="M8" s="4"/>
    </row>
    <row r="9" spans="1:13" ht="51" x14ac:dyDescent="0.25">
      <c r="A9" s="17"/>
      <c r="B9" s="19">
        <v>3000003</v>
      </c>
      <c r="C9" s="19" t="s">
        <v>462</v>
      </c>
      <c r="D9" s="20">
        <v>4.5749719999999998</v>
      </c>
      <c r="E9" s="21">
        <v>4.6814289999999996</v>
      </c>
      <c r="F9" s="21">
        <f t="shared" si="0"/>
        <v>0.87520139069945901</v>
      </c>
      <c r="G9" s="21">
        <v>0.27374340069945902</v>
      </c>
      <c r="H9" s="21">
        <v>0.31004959000000004</v>
      </c>
      <c r="I9" s="21">
        <v>0.29140840000000001</v>
      </c>
      <c r="J9" s="22">
        <f t="shared" si="1"/>
        <v>5.8474324976296566E-2</v>
      </c>
      <c r="K9" s="22">
        <f t="shared" si="2"/>
        <v>0.12470401467147298</v>
      </c>
      <c r="L9" s="23">
        <f t="shared" si="3"/>
        <v>0.18695175996463026</v>
      </c>
      <c r="M9" s="4"/>
    </row>
    <row r="10" spans="1:13" ht="25.5" x14ac:dyDescent="0.25">
      <c r="A10" s="17"/>
      <c r="B10" s="19">
        <v>3000004</v>
      </c>
      <c r="C10" s="19" t="s">
        <v>463</v>
      </c>
      <c r="D10" s="20">
        <v>58.527540000000037</v>
      </c>
      <c r="E10" s="21">
        <v>72.421289000000016</v>
      </c>
      <c r="F10" s="21">
        <f t="shared" si="0"/>
        <v>28.445030148832004</v>
      </c>
      <c r="G10" s="21">
        <v>2.6321438288319996</v>
      </c>
      <c r="H10" s="21">
        <v>7.9255480800000004</v>
      </c>
      <c r="I10" s="21">
        <v>17.887338240000002</v>
      </c>
      <c r="J10" s="22">
        <f t="shared" si="1"/>
        <v>3.6344890641645429E-2</v>
      </c>
      <c r="K10" s="22">
        <f t="shared" si="2"/>
        <v>0.14578160724026878</v>
      </c>
      <c r="L10" s="23">
        <f t="shared" si="3"/>
        <v>0.39277166343769437</v>
      </c>
      <c r="M10" s="4"/>
    </row>
    <row r="11" spans="1:13" ht="76.5" x14ac:dyDescent="0.25">
      <c r="A11" s="17"/>
      <c r="B11" s="19">
        <v>3000360</v>
      </c>
      <c r="C11" s="19" t="s">
        <v>464</v>
      </c>
      <c r="D11" s="20">
        <v>1.5601420000000008</v>
      </c>
      <c r="E11" s="21">
        <v>1.5150990000000009</v>
      </c>
      <c r="F11" s="21">
        <f t="shared" si="0"/>
        <v>0.23924706050592584</v>
      </c>
      <c r="G11" s="21">
        <v>4.8946740505925845E-2</v>
      </c>
      <c r="H11" s="21">
        <v>0.10553403999999997</v>
      </c>
      <c r="I11" s="21">
        <v>8.4766280000000027E-2</v>
      </c>
      <c r="J11" s="22">
        <f t="shared" si="1"/>
        <v>3.2305968458777819E-2</v>
      </c>
      <c r="K11" s="22">
        <f t="shared" si="2"/>
        <v>0.10196084909694068</v>
      </c>
      <c r="L11" s="23">
        <f t="shared" si="3"/>
        <v>0.15790853304366625</v>
      </c>
      <c r="M11" s="4"/>
    </row>
    <row r="12" spans="1:13" ht="76.5" x14ac:dyDescent="0.25">
      <c r="A12" s="17"/>
      <c r="B12" s="19">
        <v>3000361</v>
      </c>
      <c r="C12" s="19" t="s">
        <v>465</v>
      </c>
      <c r="D12" s="20">
        <v>1.5312500000000002</v>
      </c>
      <c r="E12" s="21">
        <v>1.5466870000000001</v>
      </c>
      <c r="F12" s="21">
        <f t="shared" si="0"/>
        <v>0.29071618058466747</v>
      </c>
      <c r="G12" s="21">
        <v>6.5073420584667474E-2</v>
      </c>
      <c r="H12" s="21">
        <v>0.12863607000000002</v>
      </c>
      <c r="I12" s="21">
        <v>9.7006689999999993E-2</v>
      </c>
      <c r="J12" s="22">
        <f t="shared" si="1"/>
        <v>4.2072779162602048E-2</v>
      </c>
      <c r="K12" s="22">
        <f t="shared" si="2"/>
        <v>0.1252415586247686</v>
      </c>
      <c r="L12" s="23">
        <f t="shared" si="3"/>
        <v>0.18796057675836639</v>
      </c>
      <c r="M12" s="4"/>
    </row>
    <row r="13" spans="1:13" ht="63.75" x14ac:dyDescent="0.25">
      <c r="A13" s="17"/>
      <c r="B13" s="19">
        <v>3000362</v>
      </c>
      <c r="C13" s="19" t="s">
        <v>466</v>
      </c>
      <c r="D13" s="20">
        <v>0.79579899999999992</v>
      </c>
      <c r="E13" s="21">
        <v>0.79986400000000002</v>
      </c>
      <c r="F13" s="21">
        <f t="shared" si="0"/>
        <v>9.4380860008844186E-2</v>
      </c>
      <c r="G13" s="21">
        <v>1.7071130008844193E-2</v>
      </c>
      <c r="H13" s="21">
        <v>5.0046300000000002E-2</v>
      </c>
      <c r="I13" s="21">
        <v>2.7263429999999998E-2</v>
      </c>
      <c r="J13" s="22">
        <f t="shared" si="1"/>
        <v>2.1342540742981548E-2</v>
      </c>
      <c r="K13" s="22">
        <f t="shared" si="2"/>
        <v>8.3911052389961535E-2</v>
      </c>
      <c r="L13" s="23">
        <f t="shared" si="3"/>
        <v>0.11799613435389539</v>
      </c>
      <c r="M13" s="4"/>
    </row>
    <row r="14" spans="1:13" ht="51" x14ac:dyDescent="0.25">
      <c r="A14" s="17"/>
      <c r="B14" s="19">
        <v>3000363</v>
      </c>
      <c r="C14" s="19" t="s">
        <v>467</v>
      </c>
      <c r="D14" s="20">
        <v>5.9601199999999999</v>
      </c>
      <c r="E14" s="21">
        <v>6.1907679999999994</v>
      </c>
      <c r="F14" s="21">
        <f t="shared" si="0"/>
        <v>1.6595138836546668</v>
      </c>
      <c r="G14" s="21">
        <v>0.49236532365466701</v>
      </c>
      <c r="H14" s="21">
        <v>0.54166194999999995</v>
      </c>
      <c r="I14" s="21">
        <v>0.62548660999999994</v>
      </c>
      <c r="J14" s="22">
        <f t="shared" si="1"/>
        <v>7.9532187873082472E-2</v>
      </c>
      <c r="K14" s="22">
        <f t="shared" si="2"/>
        <v>0.16702730156495399</v>
      </c>
      <c r="L14" s="23">
        <f t="shared" si="3"/>
        <v>0.26806268360479135</v>
      </c>
      <c r="M14" s="4"/>
    </row>
    <row r="15" spans="1:13" ht="38.25" x14ac:dyDescent="0.25">
      <c r="A15" s="17"/>
      <c r="B15" s="19">
        <v>3000364</v>
      </c>
      <c r="C15" s="19" t="s">
        <v>468</v>
      </c>
      <c r="D15" s="20">
        <v>2.2232530000000001</v>
      </c>
      <c r="E15" s="21">
        <v>2.2530130000000002</v>
      </c>
      <c r="F15" s="21">
        <f t="shared" si="0"/>
        <v>0.22748725969290198</v>
      </c>
      <c r="G15" s="21">
        <v>4.3117469692901977E-2</v>
      </c>
      <c r="H15" s="21">
        <v>9.7796599999999997E-2</v>
      </c>
      <c r="I15" s="21">
        <v>8.6573189999999994E-2</v>
      </c>
      <c r="J15" s="22">
        <f t="shared" si="1"/>
        <v>1.9137692367022282E-2</v>
      </c>
      <c r="K15" s="22">
        <f t="shared" si="2"/>
        <v>6.2544721088117108E-2</v>
      </c>
      <c r="L15" s="23">
        <f t="shared" si="3"/>
        <v>0.10097023838428894</v>
      </c>
      <c r="M15" s="4"/>
    </row>
    <row r="16" spans="1:13" ht="25.5" x14ac:dyDescent="0.25">
      <c r="A16" s="17"/>
      <c r="B16" s="19">
        <v>3000365</v>
      </c>
      <c r="C16" s="19" t="s">
        <v>469</v>
      </c>
      <c r="D16" s="20">
        <v>52.378724000000005</v>
      </c>
      <c r="E16" s="21">
        <v>55.931498000000005</v>
      </c>
      <c r="F16" s="21">
        <f t="shared" si="0"/>
        <v>4.5504545989371117</v>
      </c>
      <c r="G16" s="21">
        <v>0.47651860893711273</v>
      </c>
      <c r="H16" s="21">
        <v>1.3406079799999997</v>
      </c>
      <c r="I16" s="21">
        <v>2.7333280099999997</v>
      </c>
      <c r="J16" s="22">
        <f t="shared" si="1"/>
        <v>8.5196825755875991E-3</v>
      </c>
      <c r="K16" s="22">
        <f t="shared" si="2"/>
        <v>3.2488430560846278E-2</v>
      </c>
      <c r="L16" s="23">
        <f t="shared" si="3"/>
        <v>8.1357638569542895E-2</v>
      </c>
      <c r="M16" s="4"/>
    </row>
    <row r="17" spans="1:13" ht="25.5" x14ac:dyDescent="0.25">
      <c r="A17" s="17"/>
      <c r="B17" s="19">
        <v>3000366</v>
      </c>
      <c r="C17" s="19" t="s">
        <v>470</v>
      </c>
      <c r="D17" s="20">
        <v>35.777168000000003</v>
      </c>
      <c r="E17" s="21">
        <v>39.283013999999994</v>
      </c>
      <c r="F17" s="21">
        <f t="shared" si="0"/>
        <v>5.2065707078004042</v>
      </c>
      <c r="G17" s="21">
        <v>0.59611007780040381</v>
      </c>
      <c r="H17" s="21">
        <v>2.3231040200000002</v>
      </c>
      <c r="I17" s="21">
        <v>2.2873566100000002</v>
      </c>
      <c r="J17" s="22">
        <f t="shared" si="1"/>
        <v>1.5174754101108533E-2</v>
      </c>
      <c r="K17" s="22">
        <f t="shared" si="2"/>
        <v>7.4312375771380584E-2</v>
      </c>
      <c r="L17" s="23">
        <f t="shared" si="3"/>
        <v>0.13254000082072126</v>
      </c>
      <c r="M17" s="4"/>
    </row>
    <row r="18" spans="1:13" ht="25.5" x14ac:dyDescent="0.25">
      <c r="A18" s="17"/>
      <c r="B18" s="19">
        <v>3000367</v>
      </c>
      <c r="C18" s="19" t="s">
        <v>471</v>
      </c>
      <c r="D18" s="20">
        <v>12.565403999999997</v>
      </c>
      <c r="E18" s="21">
        <v>14.257966999999997</v>
      </c>
      <c r="F18" s="21">
        <f t="shared" si="0"/>
        <v>5.2302977156976462</v>
      </c>
      <c r="G18" s="21">
        <v>0.275391565697646</v>
      </c>
      <c r="H18" s="21">
        <v>3.5343056900000005</v>
      </c>
      <c r="I18" s="21">
        <v>1.42060046</v>
      </c>
      <c r="J18" s="22">
        <f t="shared" si="1"/>
        <v>1.931492517114439E-2</v>
      </c>
      <c r="K18" s="22">
        <f t="shared" si="2"/>
        <v>0.26719778883606948</v>
      </c>
      <c r="L18" s="23">
        <f t="shared" si="3"/>
        <v>0.36683334417155317</v>
      </c>
      <c r="M18" s="4"/>
    </row>
    <row r="19" spans="1:13" ht="38.25" x14ac:dyDescent="0.25">
      <c r="A19" s="17"/>
      <c r="B19" s="19">
        <v>3000368</v>
      </c>
      <c r="C19" s="19" t="s">
        <v>472</v>
      </c>
      <c r="D19" s="20">
        <v>7.4563120000000014</v>
      </c>
      <c r="E19" s="21">
        <v>9.0775599999999983</v>
      </c>
      <c r="F19" s="21">
        <f t="shared" si="0"/>
        <v>2.0836580902558013</v>
      </c>
      <c r="G19" s="21">
        <v>0.26633827025580104</v>
      </c>
      <c r="H19" s="21">
        <v>1.0242223800000001</v>
      </c>
      <c r="I19" s="21">
        <v>0.79309744000000026</v>
      </c>
      <c r="J19" s="22">
        <f t="shared" si="1"/>
        <v>2.9340293014400463E-2</v>
      </c>
      <c r="K19" s="22">
        <f t="shared" si="2"/>
        <v>0.14217043459429643</v>
      </c>
      <c r="L19" s="23">
        <f t="shared" si="3"/>
        <v>0.22953944565013085</v>
      </c>
      <c r="M19" s="4"/>
    </row>
    <row r="20" spans="1:13" ht="38.25" x14ac:dyDescent="0.25">
      <c r="A20" s="17"/>
      <c r="B20" s="19">
        <v>3000369</v>
      </c>
      <c r="C20" s="19" t="s">
        <v>473</v>
      </c>
      <c r="D20" s="20">
        <v>3.2068399999999997</v>
      </c>
      <c r="E20" s="21">
        <v>3.2660559999999998</v>
      </c>
      <c r="F20" s="21">
        <f t="shared" si="0"/>
        <v>0.82918256159224002</v>
      </c>
      <c r="G20" s="21">
        <v>0.20126345159224002</v>
      </c>
      <c r="H20" s="21">
        <v>0.19311698999999999</v>
      </c>
      <c r="I20" s="21">
        <v>0.43480212000000001</v>
      </c>
      <c r="J20" s="22">
        <f t="shared" si="1"/>
        <v>6.1622780378609562E-2</v>
      </c>
      <c r="K20" s="22">
        <f t="shared" si="2"/>
        <v>0.12075127970623897</v>
      </c>
      <c r="L20" s="23">
        <f t="shared" si="3"/>
        <v>0.25387885620829526</v>
      </c>
      <c r="M20" s="4"/>
    </row>
    <row r="21" spans="1:13" ht="38.25" x14ac:dyDescent="0.25">
      <c r="A21" s="17"/>
      <c r="B21" s="19">
        <v>3000370</v>
      </c>
      <c r="C21" s="19" t="s">
        <v>474</v>
      </c>
      <c r="D21" s="20">
        <v>7.1715370000000034</v>
      </c>
      <c r="E21" s="21">
        <v>8.274716999999999</v>
      </c>
      <c r="F21" s="21">
        <f t="shared" si="0"/>
        <v>1.788285388768083</v>
      </c>
      <c r="G21" s="21">
        <v>0.19215088876808295</v>
      </c>
      <c r="H21" s="21">
        <v>0.79229488000000003</v>
      </c>
      <c r="I21" s="21">
        <v>0.80383961999999998</v>
      </c>
      <c r="J21" s="22">
        <f t="shared" si="1"/>
        <v>2.322144537004504E-2</v>
      </c>
      <c r="K21" s="22">
        <f t="shared" si="2"/>
        <v>0.11897032475770267</v>
      </c>
      <c r="L21" s="23">
        <f t="shared" si="3"/>
        <v>0.21611438660295973</v>
      </c>
      <c r="M21" s="4"/>
    </row>
    <row r="22" spans="1:13" ht="38.25" x14ac:dyDescent="0.25">
      <c r="A22" s="17"/>
      <c r="B22" s="19">
        <v>3000371</v>
      </c>
      <c r="C22" s="19" t="s">
        <v>475</v>
      </c>
      <c r="D22" s="20">
        <v>2.9726690000000002</v>
      </c>
      <c r="E22" s="21">
        <v>2.9876689999999999</v>
      </c>
      <c r="F22" s="21">
        <f t="shared" si="0"/>
        <v>0.75712981049517647</v>
      </c>
      <c r="G22" s="21">
        <v>0.10004420049517648</v>
      </c>
      <c r="H22" s="21">
        <v>0.26954416999999997</v>
      </c>
      <c r="I22" s="21">
        <v>0.38754144000000007</v>
      </c>
      <c r="J22" s="22">
        <f t="shared" si="1"/>
        <v>3.3485704238045276E-2</v>
      </c>
      <c r="K22" s="22">
        <f t="shared" si="2"/>
        <v>0.12370459060062425</v>
      </c>
      <c r="L22" s="23">
        <f t="shared" si="3"/>
        <v>0.25341823692489912</v>
      </c>
      <c r="M22" s="4"/>
    </row>
    <row r="23" spans="1:13" ht="25.5" x14ac:dyDescent="0.25">
      <c r="A23" s="17"/>
      <c r="B23" s="19">
        <v>3000372</v>
      </c>
      <c r="C23" s="19" t="s">
        <v>476</v>
      </c>
      <c r="D23" s="20">
        <v>37.230606000000009</v>
      </c>
      <c r="E23" s="21">
        <v>42.335073999999999</v>
      </c>
      <c r="F23" s="21">
        <f t="shared" si="0"/>
        <v>5.5860389547217233</v>
      </c>
      <c r="G23" s="21">
        <v>0.46241830472172296</v>
      </c>
      <c r="H23" s="21">
        <v>1.3236189300000001</v>
      </c>
      <c r="I23" s="21">
        <v>3.8000017200000005</v>
      </c>
      <c r="J23" s="22">
        <f t="shared" si="1"/>
        <v>1.09228179150395E-2</v>
      </c>
      <c r="K23" s="22">
        <f t="shared" si="2"/>
        <v>4.218812124248851E-2</v>
      </c>
      <c r="L23" s="23">
        <f t="shared" si="3"/>
        <v>0.13194825063307375</v>
      </c>
      <c r="M23" s="4"/>
    </row>
    <row r="24" spans="1:13" ht="25.5" x14ac:dyDescent="0.25">
      <c r="A24" s="17"/>
      <c r="B24" s="19">
        <v>3000373</v>
      </c>
      <c r="C24" s="19" t="s">
        <v>477</v>
      </c>
      <c r="D24" s="20">
        <v>13.279968</v>
      </c>
      <c r="E24" s="21">
        <v>14.362842999999998</v>
      </c>
      <c r="F24" s="21">
        <f t="shared" si="0"/>
        <v>1.5629178903108414</v>
      </c>
      <c r="G24" s="21">
        <v>4.6923180310841417E-2</v>
      </c>
      <c r="H24" s="21">
        <v>0.67835380000000001</v>
      </c>
      <c r="I24" s="21">
        <v>0.83764090999999996</v>
      </c>
      <c r="J24" s="22">
        <f t="shared" si="1"/>
        <v>3.2669841417079766E-3</v>
      </c>
      <c r="K24" s="22">
        <f t="shared" si="2"/>
        <v>5.0496756130443084E-2</v>
      </c>
      <c r="L24" s="23">
        <f t="shared" si="3"/>
        <v>0.10881674960248759</v>
      </c>
      <c r="M24" s="4"/>
    </row>
    <row r="25" spans="1:13" ht="38.25" x14ac:dyDescent="0.25">
      <c r="A25" s="17"/>
      <c r="B25" s="19">
        <v>3000374</v>
      </c>
      <c r="C25" s="19" t="s">
        <v>478</v>
      </c>
      <c r="D25" s="20">
        <v>3.3591710000000008</v>
      </c>
      <c r="E25" s="21">
        <v>3.3699710000000005</v>
      </c>
      <c r="F25" s="21">
        <f t="shared" si="0"/>
        <v>0.80619307046360511</v>
      </c>
      <c r="G25" s="21">
        <v>7.7910880463605281E-2</v>
      </c>
      <c r="H25" s="21">
        <v>0.18583509999999998</v>
      </c>
      <c r="I25" s="21">
        <v>0.54244708999999991</v>
      </c>
      <c r="J25" s="22">
        <f t="shared" si="1"/>
        <v>2.3119154575397021E-2</v>
      </c>
      <c r="K25" s="22">
        <f t="shared" si="2"/>
        <v>7.8263575699495699E-2</v>
      </c>
      <c r="L25" s="23">
        <f t="shared" si="3"/>
        <v>0.23922848904741464</v>
      </c>
      <c r="M25" s="4"/>
    </row>
    <row r="26" spans="1:13" ht="25.5" x14ac:dyDescent="0.25">
      <c r="A26" s="17"/>
      <c r="B26" s="19">
        <v>3000424</v>
      </c>
      <c r="C26" s="19" t="s">
        <v>479</v>
      </c>
      <c r="D26" s="20">
        <v>6.4315359999999986</v>
      </c>
      <c r="E26" s="21">
        <v>6.582959999999999</v>
      </c>
      <c r="F26" s="21">
        <f t="shared" si="0"/>
        <v>1.2177949224575753</v>
      </c>
      <c r="G26" s="21">
        <v>0.31510943245757517</v>
      </c>
      <c r="H26" s="21">
        <v>0.35622134</v>
      </c>
      <c r="I26" s="21">
        <v>0.54646415000000004</v>
      </c>
      <c r="J26" s="22">
        <f t="shared" si="1"/>
        <v>4.7867438425506947E-2</v>
      </c>
      <c r="K26" s="22">
        <f t="shared" si="2"/>
        <v>0.10198007772454569</v>
      </c>
      <c r="L26" s="23">
        <f t="shared" si="3"/>
        <v>0.18499199789419585</v>
      </c>
      <c r="M26" s="4"/>
    </row>
    <row r="27" spans="1:13" ht="25.5" x14ac:dyDescent="0.25">
      <c r="A27" s="17"/>
      <c r="B27" s="19">
        <v>3000425</v>
      </c>
      <c r="C27" s="19" t="s">
        <v>480</v>
      </c>
      <c r="D27" s="20">
        <v>5.217932999999995</v>
      </c>
      <c r="E27" s="21">
        <v>5.2672149999999958</v>
      </c>
      <c r="F27" s="21">
        <f t="shared" si="0"/>
        <v>1.0806138631815214</v>
      </c>
      <c r="G27" s="21">
        <v>0.37449611318152165</v>
      </c>
      <c r="H27" s="21">
        <v>0.3204564299999999</v>
      </c>
      <c r="I27" s="21">
        <v>0.38566131999999997</v>
      </c>
      <c r="J27" s="22">
        <f t="shared" si="1"/>
        <v>7.1099454489995564E-2</v>
      </c>
      <c r="K27" s="22">
        <f t="shared" si="2"/>
        <v>0.13193927781218767</v>
      </c>
      <c r="L27" s="23">
        <f t="shared" si="3"/>
        <v>0.20515848758433486</v>
      </c>
      <c r="M27" s="4"/>
    </row>
    <row r="28" spans="1:13" x14ac:dyDescent="0.25">
      <c r="A28" s="17"/>
      <c r="B28" s="19">
        <v>3000683</v>
      </c>
      <c r="C28" s="19" t="s">
        <v>481</v>
      </c>
      <c r="D28" s="20">
        <v>41.366284000000014</v>
      </c>
      <c r="E28" s="21">
        <v>41.336997000000025</v>
      </c>
      <c r="F28" s="21">
        <f t="shared" si="0"/>
        <v>13.914587177784529</v>
      </c>
      <c r="G28" s="21">
        <v>0.12018436778453179</v>
      </c>
      <c r="H28" s="21">
        <v>8.9692279999999999E-2</v>
      </c>
      <c r="I28" s="21">
        <v>13.704710529999998</v>
      </c>
      <c r="J28" s="22">
        <f t="shared" si="1"/>
        <v>2.9074286113365158E-3</v>
      </c>
      <c r="K28" s="22">
        <f t="shared" si="2"/>
        <v>5.0772108042713331E-3</v>
      </c>
      <c r="L28" s="23">
        <f t="shared" si="3"/>
        <v>0.33661340173754084</v>
      </c>
      <c r="M28" s="4"/>
    </row>
    <row r="29" spans="1:13" ht="63.75" x14ac:dyDescent="0.25">
      <c r="A29" s="17"/>
      <c r="B29" s="19">
        <v>3044194</v>
      </c>
      <c r="C29" s="19" t="s">
        <v>482</v>
      </c>
      <c r="D29" s="20">
        <v>19.155046000000002</v>
      </c>
      <c r="E29" s="21">
        <v>19.530403</v>
      </c>
      <c r="F29" s="21">
        <f t="shared" si="0"/>
        <v>1.4980534220278103</v>
      </c>
      <c r="G29" s="21">
        <v>0.45682686202781042</v>
      </c>
      <c r="H29" s="21">
        <v>0.39307695999999992</v>
      </c>
      <c r="I29" s="21">
        <v>0.64814959999999999</v>
      </c>
      <c r="J29" s="22">
        <f t="shared" si="1"/>
        <v>2.3390549699758394E-2</v>
      </c>
      <c r="K29" s="22">
        <f t="shared" si="2"/>
        <v>4.3516962861842139E-2</v>
      </c>
      <c r="L29" s="23">
        <f t="shared" si="3"/>
        <v>7.6703661569492973E-2</v>
      </c>
      <c r="M29" s="4"/>
    </row>
    <row r="30" spans="1:13" ht="25.5" x14ac:dyDescent="0.25">
      <c r="A30" s="17"/>
      <c r="B30" s="19">
        <v>3044195</v>
      </c>
      <c r="C30" s="19" t="s">
        <v>483</v>
      </c>
      <c r="D30" s="20">
        <v>12.97528</v>
      </c>
      <c r="E30" s="21">
        <v>13.656028999999997</v>
      </c>
      <c r="F30" s="21">
        <f t="shared" si="0"/>
        <v>3.0163316890915191</v>
      </c>
      <c r="G30" s="21">
        <v>0.94965239909151933</v>
      </c>
      <c r="H30" s="21">
        <v>0.87838650000000007</v>
      </c>
      <c r="I30" s="21">
        <v>1.18829279</v>
      </c>
      <c r="J30" s="22">
        <f t="shared" si="1"/>
        <v>6.9540889162692868E-2</v>
      </c>
      <c r="K30" s="22">
        <f t="shared" si="2"/>
        <v>0.133863138331906</v>
      </c>
      <c r="L30" s="23">
        <f t="shared" si="3"/>
        <v>0.22087912152877823</v>
      </c>
      <c r="M30" s="4"/>
    </row>
    <row r="31" spans="1:13" ht="25.5" x14ac:dyDescent="0.25">
      <c r="A31" s="17"/>
      <c r="B31" s="19">
        <v>3044197</v>
      </c>
      <c r="C31" s="19" t="s">
        <v>484</v>
      </c>
      <c r="D31" s="20">
        <v>13.216745</v>
      </c>
      <c r="E31" s="21">
        <v>13.554508000000002</v>
      </c>
      <c r="F31" s="21">
        <f t="shared" si="0"/>
        <v>2.8775282989341018</v>
      </c>
      <c r="G31" s="21">
        <v>1.0075313589341022</v>
      </c>
      <c r="H31" s="21">
        <v>0.91744833000000026</v>
      </c>
      <c r="I31" s="21">
        <v>0.95254860999999935</v>
      </c>
      <c r="J31" s="22">
        <f t="shared" si="1"/>
        <v>7.4331828121987312E-2</v>
      </c>
      <c r="K31" s="22">
        <f t="shared" si="2"/>
        <v>0.14201767330353135</v>
      </c>
      <c r="L31" s="23">
        <f t="shared" si="3"/>
        <v>0.21229308352129797</v>
      </c>
      <c r="M31" s="4"/>
    </row>
    <row r="32" spans="1:13" ht="25.5" x14ac:dyDescent="0.25">
      <c r="A32" s="17"/>
      <c r="B32" s="19">
        <v>3044198</v>
      </c>
      <c r="C32" s="19" t="s">
        <v>485</v>
      </c>
      <c r="D32" s="20">
        <v>5.4066889999999992</v>
      </c>
      <c r="E32" s="21">
        <v>5.389269999999998</v>
      </c>
      <c r="F32" s="21">
        <f t="shared" si="0"/>
        <v>0.90833949050951468</v>
      </c>
      <c r="G32" s="21">
        <v>0.26124779050951474</v>
      </c>
      <c r="H32" s="21">
        <v>0.29400419999999994</v>
      </c>
      <c r="I32" s="21">
        <v>0.3530875</v>
      </c>
      <c r="J32" s="22">
        <f t="shared" si="1"/>
        <v>4.8475543164383086E-2</v>
      </c>
      <c r="K32" s="22">
        <f t="shared" si="2"/>
        <v>0.10302916545460052</v>
      </c>
      <c r="L32" s="23">
        <f t="shared" si="3"/>
        <v>0.16854592375396205</v>
      </c>
      <c r="M32" s="4"/>
    </row>
    <row r="33" spans="1:13" ht="25.5" x14ac:dyDescent="0.25">
      <c r="A33" s="17"/>
      <c r="B33" s="19">
        <v>3044199</v>
      </c>
      <c r="C33" s="19" t="s">
        <v>486</v>
      </c>
      <c r="D33" s="20">
        <v>7.1958520000000084</v>
      </c>
      <c r="E33" s="21">
        <v>7.280918000000006</v>
      </c>
      <c r="F33" s="21">
        <f t="shared" si="0"/>
        <v>1.3689477714733016</v>
      </c>
      <c r="G33" s="21">
        <v>0.42522209147330159</v>
      </c>
      <c r="H33" s="21">
        <v>0.41319804999999998</v>
      </c>
      <c r="I33" s="21">
        <v>0.53052762999999992</v>
      </c>
      <c r="J33" s="22">
        <f t="shared" si="1"/>
        <v>5.840226348838172E-2</v>
      </c>
      <c r="K33" s="22">
        <f t="shared" si="2"/>
        <v>0.11515308117373398</v>
      </c>
      <c r="L33" s="23">
        <f t="shared" si="3"/>
        <v>0.18801856736654643</v>
      </c>
      <c r="M33" s="4"/>
    </row>
    <row r="34" spans="1:13" ht="38.25" x14ac:dyDescent="0.25">
      <c r="A34" s="17"/>
      <c r="B34" s="19">
        <v>3044200</v>
      </c>
      <c r="C34" s="19" t="s">
        <v>487</v>
      </c>
      <c r="D34" s="20">
        <v>5.9909099999999986</v>
      </c>
      <c r="E34" s="21">
        <v>5.938482999999998</v>
      </c>
      <c r="F34" s="21">
        <f t="shared" si="0"/>
        <v>1.2333923785955743</v>
      </c>
      <c r="G34" s="21">
        <v>0.34448798859557428</v>
      </c>
      <c r="H34" s="21">
        <v>0.41377302999999999</v>
      </c>
      <c r="I34" s="21">
        <v>0.47513136000000011</v>
      </c>
      <c r="J34" s="22">
        <f t="shared" si="1"/>
        <v>5.8009425739801626E-2</v>
      </c>
      <c r="K34" s="22">
        <f t="shared" si="2"/>
        <v>0.12768597949940658</v>
      </c>
      <c r="L34" s="23">
        <f t="shared" si="3"/>
        <v>0.20769485718753</v>
      </c>
      <c r="M34" s="4"/>
    </row>
    <row r="35" spans="1:13" ht="25.5" x14ac:dyDescent="0.25">
      <c r="A35" s="17"/>
      <c r="B35" s="19">
        <v>3044201</v>
      </c>
      <c r="C35" s="19" t="s">
        <v>488</v>
      </c>
      <c r="D35" s="20">
        <v>5.6973679999999991</v>
      </c>
      <c r="E35" s="21">
        <v>5.7648499999999991</v>
      </c>
      <c r="F35" s="21">
        <f t="shared" si="0"/>
        <v>1.3541667579857752</v>
      </c>
      <c r="G35" s="21">
        <v>0.39585898798577546</v>
      </c>
      <c r="H35" s="21">
        <v>0.36756977000000002</v>
      </c>
      <c r="I35" s="21">
        <v>0.59073799999999987</v>
      </c>
      <c r="J35" s="22">
        <f t="shared" si="1"/>
        <v>6.8667699590756998E-2</v>
      </c>
      <c r="K35" s="22">
        <f t="shared" si="2"/>
        <v>0.13242820853721704</v>
      </c>
      <c r="L35" s="23">
        <f t="shared" si="3"/>
        <v>0.23490060591095613</v>
      </c>
      <c r="M35" s="4"/>
    </row>
    <row r="36" spans="1:13" ht="25.5" x14ac:dyDescent="0.25">
      <c r="A36" s="17"/>
      <c r="B36" s="19">
        <v>3044202</v>
      </c>
      <c r="C36" s="19" t="s">
        <v>489</v>
      </c>
      <c r="D36" s="20">
        <v>5.768721000000002</v>
      </c>
      <c r="E36" s="21">
        <v>5.8105290000000043</v>
      </c>
      <c r="F36" s="21">
        <f t="shared" si="0"/>
        <v>1.2493228425263267</v>
      </c>
      <c r="G36" s="21">
        <v>0.37448190252632685</v>
      </c>
      <c r="H36" s="21">
        <v>0.34832813999999995</v>
      </c>
      <c r="I36" s="21">
        <v>0.5265128</v>
      </c>
      <c r="J36" s="22">
        <f t="shared" si="1"/>
        <v>6.4448848379609944E-2</v>
      </c>
      <c r="K36" s="22">
        <f t="shared" si="2"/>
        <v>0.12439659840374712</v>
      </c>
      <c r="L36" s="23">
        <f t="shared" si="3"/>
        <v>0.21501017248624452</v>
      </c>
      <c r="M36" s="4"/>
    </row>
    <row r="37" spans="1:13" ht="38.25" x14ac:dyDescent="0.25">
      <c r="A37" s="17"/>
      <c r="B37" s="19">
        <v>3044203</v>
      </c>
      <c r="C37" s="19" t="s">
        <v>490</v>
      </c>
      <c r="D37" s="20">
        <v>4.6191699999999996</v>
      </c>
      <c r="E37" s="21">
        <v>4.9856469999999984</v>
      </c>
      <c r="F37" s="21">
        <f t="shared" si="0"/>
        <v>1.0791889581213094</v>
      </c>
      <c r="G37" s="21">
        <v>0.48195902812130953</v>
      </c>
      <c r="H37" s="21">
        <v>0.26578094000000002</v>
      </c>
      <c r="I37" s="21">
        <v>0.33144898999999994</v>
      </c>
      <c r="J37" s="22">
        <f t="shared" si="1"/>
        <v>9.6669304529845318E-2</v>
      </c>
      <c r="K37" s="22">
        <f t="shared" si="2"/>
        <v>0.14997852196942738</v>
      </c>
      <c r="L37" s="23">
        <f t="shared" si="3"/>
        <v>0.21645915928691095</v>
      </c>
      <c r="M37" s="4"/>
    </row>
    <row r="38" spans="1:13" ht="25.5" x14ac:dyDescent="0.25">
      <c r="A38" s="17"/>
      <c r="B38" s="19">
        <v>3044204</v>
      </c>
      <c r="C38" s="19" t="s">
        <v>491</v>
      </c>
      <c r="D38" s="20">
        <v>3.3673039999999994</v>
      </c>
      <c r="E38" s="21">
        <v>3.3991399999999996</v>
      </c>
      <c r="F38" s="21">
        <f t="shared" si="0"/>
        <v>0.59066641119072549</v>
      </c>
      <c r="G38" s="21">
        <v>0.17725761119072558</v>
      </c>
      <c r="H38" s="21">
        <v>0.19578565999999997</v>
      </c>
      <c r="I38" s="21">
        <v>0.21762313999999994</v>
      </c>
      <c r="J38" s="22">
        <f t="shared" si="1"/>
        <v>5.2147781847974958E-2</v>
      </c>
      <c r="K38" s="22">
        <f t="shared" si="2"/>
        <v>0.10974636854931706</v>
      </c>
      <c r="L38" s="23">
        <f t="shared" si="3"/>
        <v>0.17376936848459479</v>
      </c>
      <c r="M38" s="4"/>
    </row>
    <row r="39" spans="1:13" ht="25.5" x14ac:dyDescent="0.25">
      <c r="A39" s="17"/>
      <c r="B39" s="19">
        <v>3045112</v>
      </c>
      <c r="C39" s="19" t="s">
        <v>492</v>
      </c>
      <c r="D39" s="20">
        <v>11.058069</v>
      </c>
      <c r="E39" s="21">
        <v>12.063320000000001</v>
      </c>
      <c r="F39" s="21">
        <f t="shared" si="0"/>
        <v>1.8934116991840837</v>
      </c>
      <c r="G39" s="21">
        <v>0.68541869918408338</v>
      </c>
      <c r="H39" s="21">
        <v>0.33506075000000002</v>
      </c>
      <c r="I39" s="21">
        <v>0.8729322500000003</v>
      </c>
      <c r="J39" s="22">
        <f t="shared" si="1"/>
        <v>5.6818413105520146E-2</v>
      </c>
      <c r="K39" s="22">
        <f t="shared" si="2"/>
        <v>8.4593581964507558E-2</v>
      </c>
      <c r="L39" s="23">
        <f t="shared" si="3"/>
        <v>0.15695610322731085</v>
      </c>
      <c r="M39" s="4"/>
    </row>
    <row r="40" spans="1:13" ht="15.75" thickBot="1" x14ac:dyDescent="0.3">
      <c r="A40" s="41" t="s">
        <v>293</v>
      </c>
      <c r="B40" s="43"/>
      <c r="C40" s="43"/>
      <c r="D40" s="44">
        <f ca="1">OFFSET(D40,-MATCH("PROYECTOS",$A$8:$A$50,0)-1,0)-(OFFSET(D40,-MATCH("PROYECTOS",$A$8:$A$50,0),0))</f>
        <v>105.6610129999998</v>
      </c>
      <c r="E40" s="45">
        <f t="shared" ref="E40:I40" ca="1" si="4">OFFSET(E40,-MATCH("PROYECTOS",$A$8:$A$50,0)-1,0)-(OFFSET(E40,-MATCH("PROYECTOS",$A$8:$A$50,0),0))</f>
        <v>141.66431499999936</v>
      </c>
      <c r="F40" s="45">
        <f t="shared" ca="1" si="4"/>
        <v>1.2916646700000172</v>
      </c>
      <c r="G40" s="45">
        <f t="shared" ca="1" si="4"/>
        <v>0</v>
      </c>
      <c r="H40" s="45">
        <f t="shared" ca="1" si="4"/>
        <v>0.24183143000000129</v>
      </c>
      <c r="I40" s="45">
        <f t="shared" ca="1" si="4"/>
        <v>1.0498332399999981</v>
      </c>
      <c r="J40" s="46">
        <f t="shared" ca="1" si="1"/>
        <v>0</v>
      </c>
      <c r="K40" s="46">
        <f t="shared" ca="1" si="2"/>
        <v>1.7070737256591568E-3</v>
      </c>
      <c r="L40" s="47">
        <f t="shared" ca="1" si="3"/>
        <v>9.1177843199256297E-3</v>
      </c>
      <c r="M40" s="4"/>
    </row>
    <row r="41" spans="1:13" ht="15.75" thickBot="1" x14ac:dyDescent="0.3"/>
    <row r="42" spans="1:13" ht="15.75" thickBot="1" x14ac:dyDescent="0.3">
      <c r="A42" s="87" t="s">
        <v>315</v>
      </c>
      <c r="B42" s="88"/>
      <c r="C42" s="88"/>
      <c r="D42" s="89"/>
    </row>
    <row r="43" spans="1:13" ht="15.75" thickBot="1" x14ac:dyDescent="0.3">
      <c r="A43" s="1" t="s">
        <v>502</v>
      </c>
    </row>
    <row r="44" spans="1:13" ht="45" customHeight="1" x14ac:dyDescent="0.25">
      <c r="A44" s="80" t="s">
        <v>317</v>
      </c>
      <c r="B44" s="81"/>
      <c r="C44" s="81"/>
      <c r="D44" s="92" t="s">
        <v>318</v>
      </c>
    </row>
    <row r="45" spans="1:13" ht="15.75" thickBot="1" x14ac:dyDescent="0.3">
      <c r="A45" s="90"/>
      <c r="B45" s="91"/>
      <c r="C45" s="91"/>
      <c r="D45" s="93"/>
    </row>
    <row r="46" spans="1:13" ht="51" x14ac:dyDescent="0.25">
      <c r="A46" s="17"/>
      <c r="B46" s="19">
        <v>3000003</v>
      </c>
      <c r="C46" s="19" t="s">
        <v>462</v>
      </c>
      <c r="D46" s="23">
        <v>0.18695175996463026</v>
      </c>
    </row>
    <row r="47" spans="1:13" ht="76.5" x14ac:dyDescent="0.25">
      <c r="A47" s="17"/>
      <c r="B47" s="19">
        <v>3000360</v>
      </c>
      <c r="C47" s="19" t="s">
        <v>464</v>
      </c>
      <c r="D47" s="23">
        <v>0.15790853304366625</v>
      </c>
    </row>
    <row r="48" spans="1:13" ht="63.75" x14ac:dyDescent="0.25">
      <c r="A48" s="17"/>
      <c r="B48" s="19">
        <v>3000362</v>
      </c>
      <c r="C48" s="19" t="s">
        <v>466</v>
      </c>
      <c r="D48" s="23">
        <v>0.11799613435389539</v>
      </c>
    </row>
    <row r="49" spans="1:4" ht="38.25" x14ac:dyDescent="0.25">
      <c r="A49" s="17"/>
      <c r="B49" s="19">
        <v>3000364</v>
      </c>
      <c r="C49" s="19" t="s">
        <v>468</v>
      </c>
      <c r="D49" s="23">
        <v>0.10097023838428894</v>
      </c>
    </row>
    <row r="50" spans="1:4" ht="25.5" x14ac:dyDescent="0.25">
      <c r="A50" s="17"/>
      <c r="B50" s="19">
        <v>3000365</v>
      </c>
      <c r="C50" s="19" t="s">
        <v>469</v>
      </c>
      <c r="D50" s="23">
        <v>8.1357638569542895E-2</v>
      </c>
    </row>
    <row r="51" spans="1:4" ht="25.5" x14ac:dyDescent="0.25">
      <c r="A51" s="17"/>
      <c r="B51" s="19">
        <v>3000366</v>
      </c>
      <c r="C51" s="19" t="s">
        <v>470</v>
      </c>
      <c r="D51" s="23">
        <v>0.13254000082072126</v>
      </c>
    </row>
    <row r="52" spans="1:4" ht="25.5" x14ac:dyDescent="0.25">
      <c r="A52" s="17"/>
      <c r="B52" s="19">
        <v>3000372</v>
      </c>
      <c r="C52" s="19" t="s">
        <v>476</v>
      </c>
      <c r="D52" s="23">
        <v>0.13194825063307375</v>
      </c>
    </row>
    <row r="53" spans="1:4" ht="25.5" x14ac:dyDescent="0.25">
      <c r="A53" s="17"/>
      <c r="B53" s="19">
        <v>3000373</v>
      </c>
      <c r="C53" s="19" t="s">
        <v>477</v>
      </c>
      <c r="D53" s="23">
        <v>0.10881674960248759</v>
      </c>
    </row>
    <row r="54" spans="1:4" ht="25.5" x14ac:dyDescent="0.25">
      <c r="A54" s="17"/>
      <c r="B54" s="19">
        <v>3000424</v>
      </c>
      <c r="C54" s="19" t="s">
        <v>479</v>
      </c>
      <c r="D54" s="23">
        <v>0.18499199789419585</v>
      </c>
    </row>
    <row r="55" spans="1:4" ht="63.75" x14ac:dyDescent="0.25">
      <c r="A55" s="17"/>
      <c r="B55" s="19">
        <v>3044194</v>
      </c>
      <c r="C55" s="19" t="s">
        <v>482</v>
      </c>
      <c r="D55" s="23">
        <v>7.6703661569492973E-2</v>
      </c>
    </row>
    <row r="56" spans="1:4" ht="25.5" x14ac:dyDescent="0.25">
      <c r="A56" s="17"/>
      <c r="B56" s="19">
        <v>3044198</v>
      </c>
      <c r="C56" s="19" t="s">
        <v>485</v>
      </c>
      <c r="D56" s="23">
        <v>0.16854592375396205</v>
      </c>
    </row>
    <row r="57" spans="1:4" ht="25.5" x14ac:dyDescent="0.25">
      <c r="A57" s="17"/>
      <c r="B57" s="19">
        <v>3044204</v>
      </c>
      <c r="C57" s="19" t="s">
        <v>491</v>
      </c>
      <c r="D57" s="23">
        <v>0.17376936848459479</v>
      </c>
    </row>
    <row r="58" spans="1:4" ht="26.25" thickBot="1" x14ac:dyDescent="0.3">
      <c r="A58" s="24"/>
      <c r="B58" s="26">
        <v>3045112</v>
      </c>
      <c r="C58" s="26" t="s">
        <v>492</v>
      </c>
      <c r="D58" s="30">
        <v>0.15695610322731085</v>
      </c>
    </row>
  </sheetData>
  <mergeCells count="10">
    <mergeCell ref="A42:D42"/>
    <mergeCell ref="A44:C45"/>
    <mergeCell ref="D44:D4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topLeftCell="A10" workbookViewId="0">
      <selection activeCell="A3" sqref="A3:P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114</v>
      </c>
      <c r="B1" s="49" t="s">
        <v>74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1762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31.071805999999995</v>
      </c>
      <c r="I6" s="14">
        <v>31.071805999999999</v>
      </c>
      <c r="J6" s="14">
        <v>5.1587537277963644</v>
      </c>
      <c r="K6" s="14">
        <v>1.7056725977963652</v>
      </c>
      <c r="L6" s="14">
        <v>1.6799650899999998</v>
      </c>
      <c r="M6" s="14">
        <v>1.7731160399999999</v>
      </c>
      <c r="N6" s="15">
        <v>5.4894543233063607E-2</v>
      </c>
      <c r="O6" s="15">
        <v>0.10896172844914019</v>
      </c>
      <c r="P6" s="16">
        <v>0.1660268388582358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SUM(H8:OFFSET(H6,MATCH("PROYECTOS",$A$8:$A$17,0),0))</f>
        <v>31.071805999999999</v>
      </c>
      <c r="I7" s="37">
        <f ca="1">SUM(I8:OFFSET(I6,MATCH("PROYECTOS",$A$8:$A$17,0),0))</f>
        <v>31.071805999999999</v>
      </c>
      <c r="J7" s="37">
        <f ca="1">SUM(J8:OFFSET(J6,MATCH("PROYECTOS",$A$8:$A$17,0),0))</f>
        <v>5.1587537277963644</v>
      </c>
      <c r="K7" s="38">
        <f>SUM(K8:K16)</f>
        <v>1.7056725977963652</v>
      </c>
      <c r="L7" s="38">
        <f>SUM(L8:L16)</f>
        <v>1.6799650899999998</v>
      </c>
      <c r="M7" s="38">
        <f>SUM(M8:M16)</f>
        <v>1.7731160399999997</v>
      </c>
      <c r="N7" s="39">
        <f ca="1">IFERROR(K7/I7,0)</f>
        <v>5.4894543233063607E-2</v>
      </c>
      <c r="O7" s="39">
        <f ca="1">IFERROR(SUM(K7,L7)/I7,0)</f>
        <v>0.10896172844914019</v>
      </c>
      <c r="P7" s="40">
        <f ca="1">IFERROR(SUM(K7,L7,M7)/I7,0)</f>
        <v>0.1660268388582358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0.40600000000000003</v>
      </c>
      <c r="I8" s="21">
        <v>0.40600000000000003</v>
      </c>
      <c r="J8" s="21">
        <f t="shared" ref="J8:J16" si="0">SUM(K8,L8,M8)</f>
        <v>6.5415279627291781E-2</v>
      </c>
      <c r="K8" s="21">
        <v>2.2146349627291784E-2</v>
      </c>
      <c r="L8" s="21">
        <v>1.8311849999999998E-2</v>
      </c>
      <c r="M8" s="21">
        <v>2.495708E-2</v>
      </c>
      <c r="N8" s="22">
        <f t="shared" ref="N8:N17" si="1">IFERROR(K8/I8,0)</f>
        <v>5.4547659180521631E-2</v>
      </c>
      <c r="O8" s="22">
        <f t="shared" ref="O8:O17" si="2">IFERROR(SUM(K8,L8)/I8,0)</f>
        <v>9.9650737998255606E-2</v>
      </c>
      <c r="P8" s="23">
        <f t="shared" ref="P8:P17" si="3">IFERROR(SUM(K8,L8,M8)/I8,0)</f>
        <v>0.16112137839234428</v>
      </c>
      <c r="Q8" s="70">
        <v>0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5004232</v>
      </c>
      <c r="C9" s="19" t="s">
        <v>1766</v>
      </c>
      <c r="D9" s="68">
        <v>3000555</v>
      </c>
      <c r="E9" s="19" t="s">
        <v>1763</v>
      </c>
      <c r="F9" s="69">
        <v>476</v>
      </c>
      <c r="G9" s="19" t="s">
        <v>823</v>
      </c>
      <c r="H9" s="20">
        <v>10.814791000000001</v>
      </c>
      <c r="I9" s="21">
        <v>10.814791000000001</v>
      </c>
      <c r="J9" s="21">
        <f t="shared" si="0"/>
        <v>1.7558423095722544</v>
      </c>
      <c r="K9" s="21">
        <v>0.57645892957225442</v>
      </c>
      <c r="L9" s="21">
        <v>0.59647406000000003</v>
      </c>
      <c r="M9" s="21">
        <v>0.58290931999999995</v>
      </c>
      <c r="N9" s="22">
        <f t="shared" si="1"/>
        <v>5.3302826617015006E-2</v>
      </c>
      <c r="O9" s="22">
        <f t="shared" si="2"/>
        <v>0.10845637142430717</v>
      </c>
      <c r="P9" s="23">
        <f t="shared" si="3"/>
        <v>0.16235563956550378</v>
      </c>
      <c r="Q9" s="70">
        <v>0</v>
      </c>
      <c r="R9" s="21">
        <v>0</v>
      </c>
      <c r="S9" s="23">
        <f t="shared" ref="S9:S16" si="4">IFERROR(R9/Q9,0)</f>
        <v>0</v>
      </c>
    </row>
    <row r="10" spans="1:19" ht="38.25" x14ac:dyDescent="0.25">
      <c r="A10" s="17"/>
      <c r="B10" s="19">
        <v>5004233</v>
      </c>
      <c r="C10" s="19" t="s">
        <v>1767</v>
      </c>
      <c r="D10" s="68">
        <v>3000555</v>
      </c>
      <c r="E10" s="19" t="s">
        <v>1763</v>
      </c>
      <c r="F10" s="69">
        <v>476</v>
      </c>
      <c r="G10" s="19" t="s">
        <v>823</v>
      </c>
      <c r="H10" s="20">
        <v>1.5896569999999999</v>
      </c>
      <c r="I10" s="21">
        <v>1.5896569999999999</v>
      </c>
      <c r="J10" s="21">
        <f t="shared" si="0"/>
        <v>7.2509999999999996E-3</v>
      </c>
      <c r="K10" s="21">
        <v>0</v>
      </c>
      <c r="L10" s="21">
        <v>4.4799999999999999E-4</v>
      </c>
      <c r="M10" s="21">
        <v>6.803E-3</v>
      </c>
      <c r="N10" s="22">
        <f t="shared" si="1"/>
        <v>0</v>
      </c>
      <c r="O10" s="22">
        <f t="shared" si="2"/>
        <v>2.8182180181007604E-4</v>
      </c>
      <c r="P10" s="23">
        <f t="shared" si="3"/>
        <v>4.5613613502787078E-3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5004979</v>
      </c>
      <c r="C11" s="19" t="s">
        <v>1768</v>
      </c>
      <c r="D11" s="68">
        <v>3000644</v>
      </c>
      <c r="E11" s="19" t="s">
        <v>1764</v>
      </c>
      <c r="F11" s="69">
        <v>14</v>
      </c>
      <c r="G11" s="19" t="s">
        <v>690</v>
      </c>
      <c r="H11" s="20">
        <v>2.3802929999999995</v>
      </c>
      <c r="I11" s="21">
        <v>2.5502929999999995</v>
      </c>
      <c r="J11" s="21">
        <f t="shared" si="0"/>
        <v>0.37565334675123752</v>
      </c>
      <c r="K11" s="21">
        <v>0.10151958675123751</v>
      </c>
      <c r="L11" s="21">
        <v>0.10816197</v>
      </c>
      <c r="M11" s="21">
        <v>0.16597178999999998</v>
      </c>
      <c r="N11" s="22">
        <f t="shared" si="1"/>
        <v>3.9807028741888691E-2</v>
      </c>
      <c r="O11" s="22">
        <f t="shared" si="2"/>
        <v>8.2218614391067049E-2</v>
      </c>
      <c r="P11" s="23">
        <f t="shared" si="3"/>
        <v>0.14729811309964683</v>
      </c>
      <c r="Q11" s="70">
        <v>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5004980</v>
      </c>
      <c r="C12" s="19" t="s">
        <v>1769</v>
      </c>
      <c r="D12" s="68">
        <v>3000644</v>
      </c>
      <c r="E12" s="19" t="s">
        <v>1764</v>
      </c>
      <c r="F12" s="69">
        <v>86</v>
      </c>
      <c r="G12" s="19" t="s">
        <v>500</v>
      </c>
      <c r="H12" s="20">
        <v>0.121319</v>
      </c>
      <c r="I12" s="21">
        <v>0.114568</v>
      </c>
      <c r="J12" s="21">
        <f t="shared" si="0"/>
        <v>0</v>
      </c>
      <c r="K12" s="21">
        <v>0</v>
      </c>
      <c r="L12" s="21">
        <v>0</v>
      </c>
      <c r="M12" s="21">
        <v>0</v>
      </c>
      <c r="N12" s="22">
        <f t="shared" si="1"/>
        <v>0</v>
      </c>
      <c r="O12" s="22">
        <f t="shared" si="2"/>
        <v>0</v>
      </c>
      <c r="P12" s="23">
        <f t="shared" si="3"/>
        <v>0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5004981</v>
      </c>
      <c r="C13" s="19" t="s">
        <v>1770</v>
      </c>
      <c r="D13" s="68">
        <v>3000644</v>
      </c>
      <c r="E13" s="19" t="s">
        <v>1764</v>
      </c>
      <c r="F13" s="69">
        <v>587</v>
      </c>
      <c r="G13" s="19" t="s">
        <v>1774</v>
      </c>
      <c r="H13" s="20">
        <v>0.93023599999999984</v>
      </c>
      <c r="I13" s="21">
        <v>0.76698700000000009</v>
      </c>
      <c r="J13" s="21">
        <f t="shared" si="0"/>
        <v>0</v>
      </c>
      <c r="K13" s="21">
        <v>0</v>
      </c>
      <c r="L13" s="21">
        <v>0</v>
      </c>
      <c r="M13" s="21">
        <v>0</v>
      </c>
      <c r="N13" s="22">
        <f t="shared" si="1"/>
        <v>0</v>
      </c>
      <c r="O13" s="22">
        <f t="shared" si="2"/>
        <v>0</v>
      </c>
      <c r="P13" s="23">
        <f t="shared" si="3"/>
        <v>0</v>
      </c>
      <c r="Q13" s="70">
        <v>0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5004982</v>
      </c>
      <c r="C14" s="19" t="s">
        <v>1771</v>
      </c>
      <c r="D14" s="68">
        <v>3000645</v>
      </c>
      <c r="E14" s="19" t="s">
        <v>1765</v>
      </c>
      <c r="F14" s="69">
        <v>109</v>
      </c>
      <c r="G14" s="19" t="s">
        <v>661</v>
      </c>
      <c r="H14" s="20">
        <v>1.4876250000000002</v>
      </c>
      <c r="I14" s="21">
        <v>1.4876250000000002</v>
      </c>
      <c r="J14" s="21">
        <f t="shared" si="0"/>
        <v>0.33032818742872416</v>
      </c>
      <c r="K14" s="21">
        <v>0.11162109742872417</v>
      </c>
      <c r="L14" s="21">
        <v>0.10534080999999999</v>
      </c>
      <c r="M14" s="21">
        <v>0.11336627999999999</v>
      </c>
      <c r="N14" s="22">
        <f t="shared" si="1"/>
        <v>7.5033087927887848E-2</v>
      </c>
      <c r="O14" s="22">
        <f t="shared" si="2"/>
        <v>0.14584448865051619</v>
      </c>
      <c r="P14" s="23">
        <f t="shared" si="3"/>
        <v>0.22205070997645518</v>
      </c>
      <c r="Q14" s="70">
        <v>0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5004983</v>
      </c>
      <c r="C15" s="19" t="s">
        <v>1772</v>
      </c>
      <c r="D15" s="68">
        <v>3000645</v>
      </c>
      <c r="E15" s="19" t="s">
        <v>1765</v>
      </c>
      <c r="F15" s="69">
        <v>587</v>
      </c>
      <c r="G15" s="19" t="s">
        <v>1774</v>
      </c>
      <c r="H15" s="20">
        <v>0.32058599999999998</v>
      </c>
      <c r="I15" s="21">
        <v>0.32058599999999998</v>
      </c>
      <c r="J15" s="21">
        <f t="shared" si="0"/>
        <v>1.2178520188437011E-2</v>
      </c>
      <c r="K15" s="21">
        <v>4.1039501884370111E-3</v>
      </c>
      <c r="L15" s="21">
        <v>4.1039500000000003E-3</v>
      </c>
      <c r="M15" s="21">
        <v>3.9706200000000002E-3</v>
      </c>
      <c r="N15" s="22">
        <f t="shared" si="1"/>
        <v>1.2801401771870922E-2</v>
      </c>
      <c r="O15" s="22">
        <f t="shared" si="2"/>
        <v>2.5602802955952575E-2</v>
      </c>
      <c r="P15" s="23">
        <f t="shared" si="3"/>
        <v>3.7988309497099096E-2</v>
      </c>
      <c r="Q15" s="70">
        <v>0</v>
      </c>
      <c r="R15" s="21">
        <v>0</v>
      </c>
      <c r="S15" s="23">
        <f t="shared" si="4"/>
        <v>0</v>
      </c>
    </row>
    <row r="16" spans="1:19" ht="38.25" x14ac:dyDescent="0.25">
      <c r="A16" s="17"/>
      <c r="B16" s="19">
        <v>5004984</v>
      </c>
      <c r="C16" s="19" t="s">
        <v>1773</v>
      </c>
      <c r="D16" s="68">
        <v>3000645</v>
      </c>
      <c r="E16" s="19" t="s">
        <v>1765</v>
      </c>
      <c r="F16" s="69">
        <v>53</v>
      </c>
      <c r="G16" s="19" t="s">
        <v>630</v>
      </c>
      <c r="H16" s="20">
        <v>13.021298999999999</v>
      </c>
      <c r="I16" s="21">
        <v>13.021298999999999</v>
      </c>
      <c r="J16" s="21">
        <f t="shared" si="0"/>
        <v>2.6120850842284202</v>
      </c>
      <c r="K16" s="21">
        <v>0.88982268422842026</v>
      </c>
      <c r="L16" s="21">
        <v>0.84712444999999992</v>
      </c>
      <c r="M16" s="21">
        <v>0.87513794999999994</v>
      </c>
      <c r="N16" s="22">
        <f t="shared" si="1"/>
        <v>6.8335938236916333E-2</v>
      </c>
      <c r="O16" s="22">
        <f t="shared" si="2"/>
        <v>0.13339276935645364</v>
      </c>
      <c r="P16" s="23">
        <f t="shared" si="3"/>
        <v>0.20060096033647798</v>
      </c>
      <c r="Q16" s="70">
        <v>0</v>
      </c>
      <c r="R16" s="21">
        <v>0</v>
      </c>
      <c r="S16" s="23">
        <f t="shared" si="4"/>
        <v>0</v>
      </c>
    </row>
    <row r="17" spans="1:19" ht="15.75" thickBot="1" x14ac:dyDescent="0.3">
      <c r="A17" s="41" t="s">
        <v>293</v>
      </c>
      <c r="B17" s="43"/>
      <c r="C17" s="43"/>
      <c r="D17" s="65"/>
      <c r="E17" s="43"/>
      <c r="F17" s="66"/>
      <c r="G17" s="43"/>
      <c r="H17" s="44">
        <f ca="1">OFFSET(H17,-MATCH("PROYECTOS",$A$8:$A$17,0)-1,0)-(OFFSET(H17,-MATCH("PROYECTOS",$A$8:$A$17,0),0))</f>
        <v>0</v>
      </c>
      <c r="I17" s="44">
        <f t="shared" ref="I17:J17" ca="1" si="5">OFFSET(I17,-MATCH("PROYECTOS",$A$8:$A$17,0)-1,0)-(OFFSET(I17,-MATCH("PROYECTOS",$A$8:$A$17,0),0))</f>
        <v>0</v>
      </c>
      <c r="J17" s="44">
        <f t="shared" ca="1" si="5"/>
        <v>0</v>
      </c>
      <c r="K17" s="45">
        <f>K6-K7</f>
        <v>0</v>
      </c>
      <c r="L17" s="45">
        <f>L6-L7</f>
        <v>0</v>
      </c>
      <c r="M17" s="45">
        <f>M6-M7</f>
        <v>0</v>
      </c>
      <c r="N17" s="46">
        <f t="shared" ca="1" si="1"/>
        <v>0</v>
      </c>
      <c r="O17" s="46">
        <f t="shared" ca="1" si="2"/>
        <v>0</v>
      </c>
      <c r="P17" s="47">
        <f t="shared" ca="1" si="3"/>
        <v>0</v>
      </c>
      <c r="Q17" s="67"/>
      <c r="R17" s="45"/>
      <c r="S17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115</v>
      </c>
      <c r="B1" s="50" t="s">
        <v>1777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1778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1427.6091099999996</v>
      </c>
      <c r="E6" s="14">
        <v>1427.9566649999999</v>
      </c>
      <c r="F6" s="14">
        <v>29.030570283998518</v>
      </c>
      <c r="G6" s="14">
        <v>8.0926498439985153</v>
      </c>
      <c r="H6" s="14">
        <v>8.2225163999999999</v>
      </c>
      <c r="I6" s="14">
        <v>12.715404040000003</v>
      </c>
      <c r="J6" s="15">
        <v>5.6672937228095192E-3</v>
      </c>
      <c r="K6" s="15">
        <v>1.1425533171903725E-2</v>
      </c>
      <c r="L6" s="16">
        <v>2.0330147962857485E-2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1427.4991100000002</v>
      </c>
      <c r="E7" s="38">
        <f ca="1">SUM(E8:OFFSET(E6,MATCH("GOBIERNOS REGIONALES",$A$8:$A$50,0),0))</f>
        <v>1427.4991100000004</v>
      </c>
      <c r="F7" s="38">
        <f ca="1">SUM(F8:OFFSET(F6,MATCH("GOBIERNOS REGIONALES",$A$8:$A$50,0),0))</f>
        <v>28.85719538401888</v>
      </c>
      <c r="G7" s="38">
        <f ca="1">SUM(G8:OFFSET(G6,MATCH("GOBIERNOS REGIONALES",$A$8:$A$50,0),0))</f>
        <v>8.0917428440188814</v>
      </c>
      <c r="H7" s="38">
        <f ca="1">SUM(H8:OFFSET(H6,MATCH("GOBIERNOS REGIONALES",$A$8:$A$50,0),0))</f>
        <v>8.1826309000000013</v>
      </c>
      <c r="I7" s="38">
        <f ca="1">SUM(I8:OFFSET(I6,MATCH("GOBIERNOS REGIONALES",$A$8:$A$50,0),0))</f>
        <v>12.582821639999999</v>
      </c>
      <c r="J7" s="39">
        <f ca="1">IFERROR(G7/E7,0)</f>
        <v>5.6684748784318886E-3</v>
      </c>
      <c r="K7" s="39">
        <f ca="1">IFERROR(SUM(G7,H7)/E7,0)</f>
        <v>1.1400619187789809E-2</v>
      </c>
      <c r="L7" s="40">
        <f ca="1">IFERROR(SUM(G7,H7,I7)/E7,0)</f>
        <v>2.0215210770967745E-2</v>
      </c>
      <c r="M7" s="4"/>
    </row>
    <row r="8" spans="1:13" ht="25.5" x14ac:dyDescent="0.25">
      <c r="A8" s="17"/>
      <c r="B8" s="18">
        <v>40</v>
      </c>
      <c r="C8" s="19" t="s">
        <v>127</v>
      </c>
      <c r="D8" s="20">
        <v>1427.4991100000002</v>
      </c>
      <c r="E8" s="21">
        <v>1427.4991100000004</v>
      </c>
      <c r="F8" s="21">
        <f t="shared" ref="F8:F10" si="0">SUM(G8,H8,I8)</f>
        <v>28.85719538401888</v>
      </c>
      <c r="G8" s="21">
        <v>8.0917428440188814</v>
      </c>
      <c r="H8" s="21">
        <v>8.1826309000000013</v>
      </c>
      <c r="I8" s="21">
        <v>12.582821639999999</v>
      </c>
      <c r="J8" s="22">
        <f t="shared" ref="J8:J10" si="1">IFERROR(G8/E8,0)</f>
        <v>5.6684748784318886E-3</v>
      </c>
      <c r="K8" s="22">
        <f t="shared" ref="K8:K10" si="2">IFERROR(SUM(G8,H8)/E8,0)</f>
        <v>1.1400619187789809E-2</v>
      </c>
      <c r="L8" s="23">
        <f t="shared" ref="L8:L10" si="3">IFERROR(SUM(G8,H8,I8)/E8,0)</f>
        <v>2.0215210770967745E-2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0</v>
      </c>
      <c r="E9" s="38">
        <f ca="1">SUM(E10:OFFSET(E8,(MATCH("GOBIERNOS LOCALES",$A$8:$A$50,0)-MATCH("GOBIERNOS REGIONALES",$A$8:$A$50,0)),0))</f>
        <v>0</v>
      </c>
      <c r="F9" s="38">
        <f ca="1">SUM(F10:OFFSET(F8,(MATCH("GOBIERNOS LOCALES",$A$8:$A$50,0)-MATCH("GOBIERNOS REGIONALES",$A$8:$A$50,0)),0))</f>
        <v>0</v>
      </c>
      <c r="G9" s="38">
        <f ca="1">SUM(G10:OFFSET(G8,(MATCH("GOBIERNOS LOCALES",$A$8:$A$50,0)-MATCH("GOBIERNOS REGIONALES",$A$8:$A$50,0)),0))</f>
        <v>0</v>
      </c>
      <c r="H9" s="38">
        <f ca="1">SUM(H10:OFFSET(H8,(MATCH("GOBIERNOS LOCALES",$A$8:$A$50,0)-MATCH("GOBIERNOS REGIONALES",$A$8:$A$50,0)),0))</f>
        <v>0</v>
      </c>
      <c r="I9" s="38">
        <f ca="1">SUM(I10:OFFSET(I8,(MATCH("GOBIERNOS LOCALES",$A$8:$A$50,0)-MATCH("GOBIERNOS REGIONALES",$A$8:$A$50,0)),0))</f>
        <v>0</v>
      </c>
      <c r="J9" s="39">
        <f ca="1">IFERROR(G9/E9,0)</f>
        <v>0</v>
      </c>
      <c r="K9" s="39">
        <f ca="1">IFERROR(SUM(G9,H9)/E9,0)</f>
        <v>0</v>
      </c>
      <c r="L9" s="40">
        <f ca="1">IFERROR(SUM(G9,H9,I9)/E9,0)</f>
        <v>0</v>
      </c>
      <c r="M9" s="4"/>
    </row>
    <row r="10" spans="1:13" ht="15.75" thickBot="1" x14ac:dyDescent="0.3">
      <c r="A10" s="41" t="s">
        <v>232</v>
      </c>
      <c r="B10" s="58"/>
      <c r="C10" s="43"/>
      <c r="D10" s="44">
        <v>0.11</v>
      </c>
      <c r="E10" s="45">
        <v>0.45755499999999999</v>
      </c>
      <c r="F10" s="45">
        <f t="shared" si="0"/>
        <v>0.17337489997963382</v>
      </c>
      <c r="G10" s="45">
        <v>9.0699997963383794E-4</v>
      </c>
      <c r="H10" s="45">
        <v>3.9885499999999997E-2</v>
      </c>
      <c r="I10" s="45">
        <v>0.13258239999999999</v>
      </c>
      <c r="J10" s="46">
        <f t="shared" si="1"/>
        <v>1.98227531036452E-3</v>
      </c>
      <c r="K10" s="46">
        <f t="shared" si="2"/>
        <v>8.9153216508690403E-2</v>
      </c>
      <c r="L10" s="47">
        <f t="shared" si="3"/>
        <v>0.37891597726969178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115</v>
      </c>
      <c r="B1" s="51" t="s">
        <v>1777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1779</v>
      </c>
      <c r="N2" s="72" t="s">
        <v>1798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1427.6091099999996</v>
      </c>
      <c r="E6" s="14">
        <f ca="1">SUM(E7:OFFSET(E7,50,0))</f>
        <v>1427.9566649999999</v>
      </c>
      <c r="F6" s="14">
        <f ca="1">SUM(F7:OFFSET(F7,50,0))</f>
        <v>29.030570283998518</v>
      </c>
      <c r="G6" s="14">
        <f ca="1">SUM(G7:OFFSET(G7,50,0))</f>
        <v>8.0926498439985153</v>
      </c>
      <c r="H6" s="14">
        <f ca="1">SUM(H7:OFFSET(H7,50,0))</f>
        <v>8.2225163999999999</v>
      </c>
      <c r="I6" s="14">
        <f ca="1">SUM(I7:OFFSET(I7,50,0))</f>
        <v>12.715404040000003</v>
      </c>
      <c r="J6" s="15">
        <f ca="1">IFERROR(G6/E6,0)</f>
        <v>5.6672937228095192E-3</v>
      </c>
      <c r="K6" s="15">
        <f ca="1">IFERROR(SUM(G6,H6)/E6,0)</f>
        <v>1.1425533171903725E-2</v>
      </c>
      <c r="L6" s="16">
        <f ca="1">IFERROR(SUM(G6,H6,I6)/E6,0)</f>
        <v>2.0330147962857485E-2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46.635879999999993</v>
      </c>
      <c r="E7" s="21">
        <v>46.571645999999994</v>
      </c>
      <c r="F7" s="21">
        <f t="shared" ref="F7:F30" si="0">SUM(G7,H7,I7)</f>
        <v>0.52151988232140978</v>
      </c>
      <c r="G7" s="21">
        <v>0.15162122232140973</v>
      </c>
      <c r="H7" s="21">
        <v>0.14861331</v>
      </c>
      <c r="I7" s="21">
        <v>0.22128535000000002</v>
      </c>
      <c r="J7" s="22">
        <f t="shared" ref="J7:J30" si="1">IFERROR(G7/E7,0)</f>
        <v>3.2556552182289146E-3</v>
      </c>
      <c r="K7" s="22">
        <f t="shared" ref="K7:K30" si="2">IFERROR(SUM(G7,H7)/E7,0)</f>
        <v>6.4467236636087492E-3</v>
      </c>
      <c r="L7" s="23">
        <f t="shared" ref="L7:L30" si="3">IFERROR(SUM(G7,H7,I7)/E7,0)</f>
        <v>1.1198227400453268E-2</v>
      </c>
      <c r="M7" s="4"/>
      <c r="N7" t="s">
        <v>263</v>
      </c>
      <c r="O7" s="5">
        <v>15.955503599134106</v>
      </c>
      <c r="P7" s="71">
        <v>7.0975788149836086E-2</v>
      </c>
    </row>
    <row r="8" spans="1:16" x14ac:dyDescent="0.25">
      <c r="A8" s="17"/>
      <c r="B8" s="55">
        <v>2</v>
      </c>
      <c r="C8" s="19" t="s">
        <v>250</v>
      </c>
      <c r="D8" s="20">
        <v>60.152322999999988</v>
      </c>
      <c r="E8" s="21">
        <v>60.072184999999983</v>
      </c>
      <c r="F8" s="21">
        <f t="shared" si="0"/>
        <v>0.7636713801371604</v>
      </c>
      <c r="G8" s="21">
        <v>0.22670588013716042</v>
      </c>
      <c r="H8" s="21">
        <v>0.21418414999999999</v>
      </c>
      <c r="I8" s="21">
        <v>0.32278135000000002</v>
      </c>
      <c r="J8" s="22">
        <f t="shared" si="1"/>
        <v>3.7738910302190687E-3</v>
      </c>
      <c r="K8" s="22">
        <f t="shared" si="2"/>
        <v>7.3393373345277948E-3</v>
      </c>
      <c r="L8" s="23">
        <f t="shared" si="3"/>
        <v>1.2712562064076088E-2</v>
      </c>
      <c r="M8" s="4"/>
      <c r="N8" t="s">
        <v>266</v>
      </c>
      <c r="O8" s="5">
        <v>0.13170302909301995</v>
      </c>
      <c r="P8" s="71">
        <v>1.9998045656298129E-2</v>
      </c>
    </row>
    <row r="9" spans="1:16" x14ac:dyDescent="0.25">
      <c r="A9" s="17"/>
      <c r="B9" s="55">
        <v>3</v>
      </c>
      <c r="C9" s="19" t="s">
        <v>251</v>
      </c>
      <c r="D9" s="20">
        <v>53.761077</v>
      </c>
      <c r="E9" s="21">
        <v>53.709987999999996</v>
      </c>
      <c r="F9" s="21">
        <f t="shared" si="0"/>
        <v>0.76092985125061796</v>
      </c>
      <c r="G9" s="21">
        <v>0.15411330125061795</v>
      </c>
      <c r="H9" s="21">
        <v>0.16592240999999999</v>
      </c>
      <c r="I9" s="21">
        <v>0.44089414000000005</v>
      </c>
      <c r="J9" s="22">
        <f t="shared" si="1"/>
        <v>2.8693601877292909E-3</v>
      </c>
      <c r="K9" s="22">
        <f t="shared" si="2"/>
        <v>5.9585883960841315E-3</v>
      </c>
      <c r="L9" s="23">
        <f t="shared" si="3"/>
        <v>1.4167380771908161E-2</v>
      </c>
      <c r="M9" s="4"/>
      <c r="N9" t="s">
        <v>259</v>
      </c>
      <c r="O9" s="5">
        <v>0.38594853389025308</v>
      </c>
      <c r="P9" s="71">
        <v>1.4656776778558981E-2</v>
      </c>
    </row>
    <row r="10" spans="1:16" x14ac:dyDescent="0.25">
      <c r="A10" s="17"/>
      <c r="B10" s="55">
        <v>4</v>
      </c>
      <c r="C10" s="19" t="s">
        <v>252</v>
      </c>
      <c r="D10" s="20">
        <v>33.203015000000001</v>
      </c>
      <c r="E10" s="21">
        <v>33.166927000000001</v>
      </c>
      <c r="F10" s="21">
        <f t="shared" si="0"/>
        <v>0.30585869116718112</v>
      </c>
      <c r="G10" s="21">
        <v>8.4722451167181134E-2</v>
      </c>
      <c r="H10" s="21">
        <v>8.4555789999999992E-2</v>
      </c>
      <c r="I10" s="21">
        <v>0.13658045000000002</v>
      </c>
      <c r="J10" s="22">
        <f t="shared" si="1"/>
        <v>2.5544257135182023E-3</v>
      </c>
      <c r="K10" s="22">
        <f t="shared" si="2"/>
        <v>5.1038265066637349E-3</v>
      </c>
      <c r="L10" s="23">
        <f t="shared" si="3"/>
        <v>9.2217977012817951E-3</v>
      </c>
      <c r="M10" s="4"/>
      <c r="N10" t="s">
        <v>262</v>
      </c>
      <c r="O10" s="5">
        <v>0.52612706154484068</v>
      </c>
      <c r="P10" s="71">
        <v>1.4418654239678617E-2</v>
      </c>
    </row>
    <row r="11" spans="1:16" x14ac:dyDescent="0.25">
      <c r="A11" s="17"/>
      <c r="B11" s="55">
        <v>5</v>
      </c>
      <c r="C11" s="19" t="s">
        <v>253</v>
      </c>
      <c r="D11" s="20">
        <v>61.321322999999992</v>
      </c>
      <c r="E11" s="21">
        <v>61.248227999999997</v>
      </c>
      <c r="F11" s="21">
        <f t="shared" si="0"/>
        <v>0.61873573543735627</v>
      </c>
      <c r="G11" s="21">
        <v>0.16313305543735623</v>
      </c>
      <c r="H11" s="21">
        <v>0.18452858000000003</v>
      </c>
      <c r="I11" s="21">
        <v>0.27107409999999998</v>
      </c>
      <c r="J11" s="22">
        <f t="shared" si="1"/>
        <v>2.6634738793970699E-3</v>
      </c>
      <c r="K11" s="22">
        <f t="shared" si="2"/>
        <v>5.6762725517113134E-3</v>
      </c>
      <c r="L11" s="23">
        <f t="shared" si="3"/>
        <v>1.0102100185451181E-2</v>
      </c>
      <c r="M11" s="4"/>
      <c r="N11" t="s">
        <v>270</v>
      </c>
      <c r="O11" s="5">
        <v>0.70596536255767839</v>
      </c>
      <c r="P11" s="71">
        <v>1.4176631025771514E-2</v>
      </c>
    </row>
    <row r="12" spans="1:16" x14ac:dyDescent="0.25">
      <c r="A12" s="17"/>
      <c r="B12" s="55">
        <v>6</v>
      </c>
      <c r="C12" s="19" t="s">
        <v>254</v>
      </c>
      <c r="D12" s="20">
        <v>110.488407</v>
      </c>
      <c r="E12" s="21">
        <v>110.298284</v>
      </c>
      <c r="F12" s="21">
        <f t="shared" si="0"/>
        <v>1.3302479306712045</v>
      </c>
      <c r="G12" s="21">
        <v>0.38776091067120433</v>
      </c>
      <c r="H12" s="21">
        <v>0.38489897000000001</v>
      </c>
      <c r="I12" s="21">
        <v>0.55758805</v>
      </c>
      <c r="J12" s="22">
        <f t="shared" si="1"/>
        <v>3.5155661231429888E-3</v>
      </c>
      <c r="K12" s="22">
        <f t="shared" si="2"/>
        <v>7.0051849643572375E-3</v>
      </c>
      <c r="L12" s="23">
        <f t="shared" si="3"/>
        <v>1.2060458988384665E-2</v>
      </c>
      <c r="M12" s="4"/>
      <c r="N12" t="s">
        <v>251</v>
      </c>
      <c r="O12" s="5">
        <v>0.76092985125061796</v>
      </c>
      <c r="P12" s="71">
        <v>1.4167380771908161E-2</v>
      </c>
    </row>
    <row r="13" spans="1:16" x14ac:dyDescent="0.25">
      <c r="A13" s="17"/>
      <c r="B13" s="55">
        <v>8</v>
      </c>
      <c r="C13" s="19" t="s">
        <v>256</v>
      </c>
      <c r="D13" s="20">
        <v>81.691631000000001</v>
      </c>
      <c r="E13" s="21">
        <v>81.607999000000007</v>
      </c>
      <c r="F13" s="21">
        <f t="shared" si="0"/>
        <v>0.64500807354770184</v>
      </c>
      <c r="G13" s="21">
        <v>0.17254884354770184</v>
      </c>
      <c r="H13" s="21">
        <v>0.15818798000000001</v>
      </c>
      <c r="I13" s="21">
        <v>0.31427125</v>
      </c>
      <c r="J13" s="22">
        <f t="shared" si="1"/>
        <v>2.1143618966530699E-3</v>
      </c>
      <c r="K13" s="22">
        <f t="shared" si="2"/>
        <v>4.0527500686262609E-3</v>
      </c>
      <c r="L13" s="23">
        <f t="shared" si="3"/>
        <v>7.9037359260297722E-3</v>
      </c>
      <c r="M13" s="4"/>
      <c r="N13" t="s">
        <v>250</v>
      </c>
      <c r="O13" s="5">
        <v>0.7636713801371604</v>
      </c>
      <c r="P13" s="71">
        <v>1.2712562064076088E-2</v>
      </c>
    </row>
    <row r="14" spans="1:16" x14ac:dyDescent="0.25">
      <c r="A14" s="17"/>
      <c r="B14" s="55">
        <v>9</v>
      </c>
      <c r="C14" s="19" t="s">
        <v>257</v>
      </c>
      <c r="D14" s="20">
        <v>62.603712999999999</v>
      </c>
      <c r="E14" s="21">
        <v>62.540607000000001</v>
      </c>
      <c r="F14" s="21">
        <f t="shared" si="0"/>
        <v>0.51610476640575875</v>
      </c>
      <c r="G14" s="21">
        <v>0.15232120640575886</v>
      </c>
      <c r="H14" s="21">
        <v>0.15141288</v>
      </c>
      <c r="I14" s="21">
        <v>0.21237067999999998</v>
      </c>
      <c r="J14" s="22">
        <f t="shared" si="1"/>
        <v>2.4355568919527571E-3</v>
      </c>
      <c r="K14" s="22">
        <f t="shared" si="2"/>
        <v>4.856589997691561E-3</v>
      </c>
      <c r="L14" s="23">
        <f t="shared" si="3"/>
        <v>8.252314634646235E-3</v>
      </c>
      <c r="M14" s="4"/>
      <c r="N14" t="s">
        <v>254</v>
      </c>
      <c r="O14" s="5">
        <v>1.3302479306712045</v>
      </c>
      <c r="P14" s="71">
        <v>1.2060458988384665E-2</v>
      </c>
    </row>
    <row r="15" spans="1:16" x14ac:dyDescent="0.25">
      <c r="A15" s="17"/>
      <c r="B15" s="55">
        <v>10</v>
      </c>
      <c r="C15" s="19" t="s">
        <v>258</v>
      </c>
      <c r="D15" s="20">
        <v>81.213999999999984</v>
      </c>
      <c r="E15" s="21">
        <v>81.128927999999988</v>
      </c>
      <c r="F15" s="21">
        <f t="shared" si="0"/>
        <v>0.89104122202248859</v>
      </c>
      <c r="G15" s="21">
        <v>0.19304631202248856</v>
      </c>
      <c r="H15" s="21">
        <v>0.23757643000000001</v>
      </c>
      <c r="I15" s="21">
        <v>0.46041847999999996</v>
      </c>
      <c r="J15" s="22">
        <f t="shared" si="1"/>
        <v>2.3795003432374776E-3</v>
      </c>
      <c r="K15" s="22">
        <f t="shared" si="2"/>
        <v>5.3078815736661601E-3</v>
      </c>
      <c r="L15" s="23">
        <f t="shared" si="3"/>
        <v>1.0983027188803588E-2</v>
      </c>
      <c r="M15" s="4"/>
      <c r="N15" t="s">
        <v>260</v>
      </c>
      <c r="O15" s="5">
        <v>0.73658266449572118</v>
      </c>
      <c r="P15" s="71">
        <v>1.1772156275643859E-2</v>
      </c>
    </row>
    <row r="16" spans="1:16" x14ac:dyDescent="0.25">
      <c r="A16" s="17"/>
      <c r="B16" s="55">
        <v>11</v>
      </c>
      <c r="C16" s="19" t="s">
        <v>259</v>
      </c>
      <c r="D16" s="20">
        <v>26.343986999999998</v>
      </c>
      <c r="E16" s="21">
        <v>26.332428999999998</v>
      </c>
      <c r="F16" s="21">
        <f t="shared" si="0"/>
        <v>0.38594853389025308</v>
      </c>
      <c r="G16" s="21">
        <v>0.10320973389025312</v>
      </c>
      <c r="H16" s="21">
        <v>0.16970629999999998</v>
      </c>
      <c r="I16" s="21">
        <v>0.11303249999999999</v>
      </c>
      <c r="J16" s="22">
        <f t="shared" si="1"/>
        <v>3.919491585461149E-3</v>
      </c>
      <c r="K16" s="22">
        <f t="shared" si="2"/>
        <v>1.0364255948065145E-2</v>
      </c>
      <c r="L16" s="23">
        <f t="shared" si="3"/>
        <v>1.4656776778558981E-2</v>
      </c>
      <c r="M16" s="4"/>
      <c r="N16" t="s">
        <v>267</v>
      </c>
      <c r="O16" s="5">
        <v>0.29319415151262657</v>
      </c>
      <c r="P16" s="71">
        <v>1.1291174723924947E-2</v>
      </c>
    </row>
    <row r="17" spans="1:16" x14ac:dyDescent="0.25">
      <c r="A17" s="17"/>
      <c r="B17" s="55">
        <v>12</v>
      </c>
      <c r="C17" s="19" t="s">
        <v>260</v>
      </c>
      <c r="D17" s="20">
        <v>62.667831999999997</v>
      </c>
      <c r="E17" s="21">
        <v>62.569901999999999</v>
      </c>
      <c r="F17" s="21">
        <f t="shared" si="0"/>
        <v>0.73658266449572118</v>
      </c>
      <c r="G17" s="21">
        <v>0.21860809449572116</v>
      </c>
      <c r="H17" s="21">
        <v>0.21510836999999999</v>
      </c>
      <c r="I17" s="21">
        <v>0.30286619999999997</v>
      </c>
      <c r="J17" s="22">
        <f t="shared" si="1"/>
        <v>3.4938219097054228E-3</v>
      </c>
      <c r="K17" s="22">
        <f t="shared" si="2"/>
        <v>6.9317107847751006E-3</v>
      </c>
      <c r="L17" s="23">
        <f t="shared" si="3"/>
        <v>1.1772156275643859E-2</v>
      </c>
      <c r="M17" s="4"/>
      <c r="N17" t="s">
        <v>271</v>
      </c>
      <c r="O17" s="5">
        <v>0.1024593598391977</v>
      </c>
      <c r="P17" s="71">
        <v>1.1272147811851617E-2</v>
      </c>
    </row>
    <row r="18" spans="1:16" x14ac:dyDescent="0.25">
      <c r="A18" s="17"/>
      <c r="B18" s="55">
        <v>13</v>
      </c>
      <c r="C18" s="19" t="s">
        <v>261</v>
      </c>
      <c r="D18" s="20">
        <v>77.796350999999987</v>
      </c>
      <c r="E18" s="21">
        <v>77.704542999999987</v>
      </c>
      <c r="F18" s="21">
        <f t="shared" si="0"/>
        <v>0.65830032173363695</v>
      </c>
      <c r="G18" s="21">
        <v>0.18796465173363686</v>
      </c>
      <c r="H18" s="21">
        <v>0.18529687</v>
      </c>
      <c r="I18" s="21">
        <v>0.28503880000000004</v>
      </c>
      <c r="J18" s="22">
        <f t="shared" si="1"/>
        <v>2.4189660536789578E-3</v>
      </c>
      <c r="K18" s="22">
        <f t="shared" si="2"/>
        <v>4.8035997294731776E-3</v>
      </c>
      <c r="L18" s="23">
        <f t="shared" si="3"/>
        <v>8.4718382776363156E-3</v>
      </c>
      <c r="M18" s="4"/>
      <c r="N18" t="s">
        <v>249</v>
      </c>
      <c r="O18" s="5">
        <v>0.52151988232140978</v>
      </c>
      <c r="P18" s="71">
        <v>1.1198227400453268E-2</v>
      </c>
    </row>
    <row r="19" spans="1:16" x14ac:dyDescent="0.25">
      <c r="A19" s="17"/>
      <c r="B19" s="55">
        <v>14</v>
      </c>
      <c r="C19" s="19" t="s">
        <v>262</v>
      </c>
      <c r="D19" s="20">
        <v>36.444585000000004</v>
      </c>
      <c r="E19" s="21">
        <v>36.489332000000005</v>
      </c>
      <c r="F19" s="21">
        <f t="shared" si="0"/>
        <v>0.52612706154484068</v>
      </c>
      <c r="G19" s="21">
        <v>0.15669750154484063</v>
      </c>
      <c r="H19" s="21">
        <v>0.17734401</v>
      </c>
      <c r="I19" s="21">
        <v>0.19208555000000002</v>
      </c>
      <c r="J19" s="22">
        <f t="shared" si="1"/>
        <v>4.2943373571442912E-3</v>
      </c>
      <c r="K19" s="22">
        <f t="shared" si="2"/>
        <v>9.1544978555606494E-3</v>
      </c>
      <c r="L19" s="23">
        <f t="shared" si="3"/>
        <v>1.4418654239678617E-2</v>
      </c>
      <c r="M19" s="4"/>
      <c r="N19" t="s">
        <v>258</v>
      </c>
      <c r="O19" s="5">
        <v>0.89104122202248859</v>
      </c>
      <c r="P19" s="71">
        <v>1.0983027188803588E-2</v>
      </c>
    </row>
    <row r="20" spans="1:16" x14ac:dyDescent="0.25">
      <c r="A20" s="17"/>
      <c r="B20" s="55">
        <v>15</v>
      </c>
      <c r="C20" s="19" t="s">
        <v>263</v>
      </c>
      <c r="D20" s="20">
        <v>223.33696400000002</v>
      </c>
      <c r="E20" s="21">
        <v>224.80206300000003</v>
      </c>
      <c r="F20" s="21">
        <f t="shared" si="0"/>
        <v>15.955503599134106</v>
      </c>
      <c r="G20" s="21">
        <v>4.5939797991341038</v>
      </c>
      <c r="H20" s="21">
        <v>4.5292641600000003</v>
      </c>
      <c r="I20" s="21">
        <v>6.832259640000002</v>
      </c>
      <c r="J20" s="22">
        <f t="shared" si="1"/>
        <v>2.0435665659945937E-2</v>
      </c>
      <c r="K20" s="22">
        <f t="shared" si="2"/>
        <v>4.0583453004762252E-2</v>
      </c>
      <c r="L20" s="23">
        <f t="shared" si="3"/>
        <v>7.0975788149836086E-2</v>
      </c>
      <c r="M20" s="4"/>
      <c r="N20" t="s">
        <v>269</v>
      </c>
      <c r="O20" s="5">
        <v>0.93642054025576416</v>
      </c>
      <c r="P20" s="71">
        <v>1.0937158308235368E-2</v>
      </c>
    </row>
    <row r="21" spans="1:16" x14ac:dyDescent="0.25">
      <c r="A21" s="17"/>
      <c r="B21" s="55">
        <v>16</v>
      </c>
      <c r="C21" s="19" t="s">
        <v>264</v>
      </c>
      <c r="D21" s="20">
        <v>110.58055500000002</v>
      </c>
      <c r="E21" s="21">
        <v>110.44646000000002</v>
      </c>
      <c r="F21" s="21">
        <f t="shared" si="0"/>
        <v>0.97082196574328727</v>
      </c>
      <c r="G21" s="21">
        <v>0.25512834574328735</v>
      </c>
      <c r="H21" s="21">
        <v>0.24864512</v>
      </c>
      <c r="I21" s="21">
        <v>0.46704849999999998</v>
      </c>
      <c r="J21" s="22">
        <f t="shared" si="1"/>
        <v>2.3099730470608777E-3</v>
      </c>
      <c r="K21" s="22">
        <f t="shared" si="2"/>
        <v>4.5612459262459586E-3</v>
      </c>
      <c r="L21" s="23">
        <f t="shared" si="3"/>
        <v>8.7899781101475512E-3</v>
      </c>
      <c r="M21" s="4"/>
      <c r="N21" t="s">
        <v>268</v>
      </c>
      <c r="O21" s="5">
        <v>0.7196690501546017</v>
      </c>
      <c r="P21" s="71">
        <v>1.0846430369517646E-2</v>
      </c>
    </row>
    <row r="22" spans="1:16" x14ac:dyDescent="0.25">
      <c r="A22" s="17"/>
      <c r="B22" s="55">
        <v>17</v>
      </c>
      <c r="C22" s="19" t="s">
        <v>265</v>
      </c>
      <c r="D22" s="20">
        <v>8.9974359999999987</v>
      </c>
      <c r="E22" s="21">
        <v>8.9877539999999989</v>
      </c>
      <c r="F22" s="21">
        <f t="shared" si="0"/>
        <v>7.8799649217741935E-2</v>
      </c>
      <c r="G22" s="21">
        <v>2.4435549217741936E-2</v>
      </c>
      <c r="H22" s="21">
        <v>3.2625550000000003E-2</v>
      </c>
      <c r="I22" s="21">
        <v>2.1738550000000002E-2</v>
      </c>
      <c r="J22" s="22">
        <f t="shared" si="1"/>
        <v>2.7187603507775066E-3</v>
      </c>
      <c r="K22" s="22">
        <f t="shared" si="2"/>
        <v>6.3487606823397647E-3</v>
      </c>
      <c r="L22" s="23">
        <f t="shared" si="3"/>
        <v>8.767446151479218E-3</v>
      </c>
      <c r="M22" s="4"/>
      <c r="N22" t="s">
        <v>272</v>
      </c>
      <c r="O22" s="5">
        <v>0.12419820144237875</v>
      </c>
      <c r="P22" s="71">
        <v>1.0648222179177259E-2</v>
      </c>
    </row>
    <row r="23" spans="1:16" x14ac:dyDescent="0.25">
      <c r="A23" s="17"/>
      <c r="B23" s="55">
        <v>18</v>
      </c>
      <c r="C23" s="19" t="s">
        <v>266</v>
      </c>
      <c r="D23" s="20">
        <v>6.5892009999999992</v>
      </c>
      <c r="E23" s="21">
        <v>6.5857950000000001</v>
      </c>
      <c r="F23" s="21">
        <f t="shared" si="0"/>
        <v>0.13170302909301995</v>
      </c>
      <c r="G23" s="21">
        <v>4.1351349093019962E-2</v>
      </c>
      <c r="H23" s="21">
        <v>4.1262279999999998E-2</v>
      </c>
      <c r="I23" s="21">
        <v>4.9089400000000005E-2</v>
      </c>
      <c r="J23" s="22">
        <f t="shared" si="1"/>
        <v>6.2788697633345651E-3</v>
      </c>
      <c r="K23" s="22">
        <f t="shared" si="2"/>
        <v>1.2544215101293004E-2</v>
      </c>
      <c r="L23" s="23">
        <f t="shared" si="3"/>
        <v>1.9998045656298129E-2</v>
      </c>
      <c r="M23" s="4"/>
      <c r="N23" t="s">
        <v>253</v>
      </c>
      <c r="O23" s="5">
        <v>0.61873573543735627</v>
      </c>
      <c r="P23" s="71">
        <v>1.0102100185451181E-2</v>
      </c>
    </row>
    <row r="24" spans="1:16" x14ac:dyDescent="0.25">
      <c r="A24" s="17"/>
      <c r="B24" s="55">
        <v>19</v>
      </c>
      <c r="C24" s="19" t="s">
        <v>267</v>
      </c>
      <c r="D24" s="20">
        <v>25.996745000000001</v>
      </c>
      <c r="E24" s="21">
        <v>25.966664999999999</v>
      </c>
      <c r="F24" s="21">
        <f t="shared" si="0"/>
        <v>0.29319415151262657</v>
      </c>
      <c r="G24" s="21">
        <v>7.9806651512626559E-2</v>
      </c>
      <c r="H24" s="21">
        <v>7.4598750000000005E-2</v>
      </c>
      <c r="I24" s="21">
        <v>0.13878875000000002</v>
      </c>
      <c r="J24" s="22">
        <f t="shared" si="1"/>
        <v>3.0734270847883839E-3</v>
      </c>
      <c r="K24" s="22">
        <f t="shared" si="2"/>
        <v>5.9462931228414029E-3</v>
      </c>
      <c r="L24" s="23">
        <f t="shared" si="3"/>
        <v>1.1291174723924947E-2</v>
      </c>
      <c r="M24" s="4"/>
      <c r="N24" t="s">
        <v>273</v>
      </c>
      <c r="O24" s="5">
        <v>0.35175926042278394</v>
      </c>
      <c r="P24" s="71">
        <v>9.99125565667092E-3</v>
      </c>
    </row>
    <row r="25" spans="1:16" x14ac:dyDescent="0.25">
      <c r="A25" s="17"/>
      <c r="B25" s="55">
        <v>20</v>
      </c>
      <c r="C25" s="19" t="s">
        <v>268</v>
      </c>
      <c r="D25" s="20">
        <v>66.289487999999992</v>
      </c>
      <c r="E25" s="21">
        <v>66.350773999999987</v>
      </c>
      <c r="F25" s="21">
        <f t="shared" si="0"/>
        <v>0.7196690501546017</v>
      </c>
      <c r="G25" s="21">
        <v>0.16644490015460178</v>
      </c>
      <c r="H25" s="21">
        <v>0.17146552000000001</v>
      </c>
      <c r="I25" s="21">
        <v>0.38175862999999993</v>
      </c>
      <c r="J25" s="22">
        <f t="shared" si="1"/>
        <v>2.5085600381180456E-3</v>
      </c>
      <c r="K25" s="22">
        <f t="shared" si="2"/>
        <v>5.0927879176601906E-3</v>
      </c>
      <c r="L25" s="23">
        <f t="shared" si="3"/>
        <v>1.0846430369517646E-2</v>
      </c>
      <c r="M25" s="4"/>
      <c r="N25" t="s">
        <v>252</v>
      </c>
      <c r="O25" s="5">
        <v>0.30585869116718112</v>
      </c>
      <c r="P25" s="71">
        <v>9.2217977012817951E-3</v>
      </c>
    </row>
    <row r="26" spans="1:16" x14ac:dyDescent="0.25">
      <c r="A26" s="17"/>
      <c r="B26" s="55">
        <v>21</v>
      </c>
      <c r="C26" s="19" t="s">
        <v>269</v>
      </c>
      <c r="D26" s="20">
        <v>85.719718999999998</v>
      </c>
      <c r="E26" s="21">
        <v>85.618267000000003</v>
      </c>
      <c r="F26" s="21">
        <f t="shared" si="0"/>
        <v>0.93642054025576416</v>
      </c>
      <c r="G26" s="21">
        <v>0.27029105025576428</v>
      </c>
      <c r="H26" s="21">
        <v>0.26535044000000002</v>
      </c>
      <c r="I26" s="21">
        <v>0.40077904999999997</v>
      </c>
      <c r="J26" s="22">
        <f t="shared" si="1"/>
        <v>3.1569320394649459E-3</v>
      </c>
      <c r="K26" s="22">
        <f t="shared" si="2"/>
        <v>6.2561589836403041E-3</v>
      </c>
      <c r="L26" s="23">
        <f t="shared" si="3"/>
        <v>1.0937158308235368E-2</v>
      </c>
      <c r="M26" s="4"/>
      <c r="N26" t="s">
        <v>264</v>
      </c>
      <c r="O26" s="5">
        <v>0.97082196574328727</v>
      </c>
      <c r="P26" s="71">
        <v>8.7899781101475512E-3</v>
      </c>
    </row>
    <row r="27" spans="1:16" x14ac:dyDescent="0.25">
      <c r="A27" s="17"/>
      <c r="B27" s="55">
        <v>22</v>
      </c>
      <c r="C27" s="19" t="s">
        <v>270</v>
      </c>
      <c r="D27" s="20">
        <v>49.790689000000015</v>
      </c>
      <c r="E27" s="21">
        <v>49.797823000000008</v>
      </c>
      <c r="F27" s="21">
        <f t="shared" si="0"/>
        <v>0.70596536255767839</v>
      </c>
      <c r="G27" s="21">
        <v>0.15562424255767837</v>
      </c>
      <c r="H27" s="21">
        <v>0.21517071999999998</v>
      </c>
      <c r="I27" s="21">
        <v>0.33517040000000003</v>
      </c>
      <c r="J27" s="22">
        <f t="shared" si="1"/>
        <v>3.1251214045577526E-3</v>
      </c>
      <c r="K27" s="22">
        <f t="shared" si="2"/>
        <v>7.4460074802402167E-3</v>
      </c>
      <c r="L27" s="23">
        <f t="shared" si="3"/>
        <v>1.4176631025771514E-2</v>
      </c>
      <c r="M27" s="4"/>
      <c r="N27" t="s">
        <v>265</v>
      </c>
      <c r="O27" s="5">
        <v>7.8799649217741935E-2</v>
      </c>
      <c r="P27" s="71">
        <v>8.767446151479218E-3</v>
      </c>
    </row>
    <row r="28" spans="1:16" x14ac:dyDescent="0.25">
      <c r="A28" s="17"/>
      <c r="B28" s="55">
        <v>23</v>
      </c>
      <c r="C28" s="19" t="s">
        <v>271</v>
      </c>
      <c r="D28" s="20">
        <v>9.0964930000000006</v>
      </c>
      <c r="E28" s="21">
        <v>9.0896039999999996</v>
      </c>
      <c r="F28" s="21">
        <f t="shared" si="0"/>
        <v>0.1024593598391977</v>
      </c>
      <c r="G28" s="21">
        <v>2.9372839839197695E-2</v>
      </c>
      <c r="H28" s="21">
        <v>2.9090349999999997E-2</v>
      </c>
      <c r="I28" s="21">
        <v>4.3996170000000001E-2</v>
      </c>
      <c r="J28" s="22">
        <f t="shared" si="1"/>
        <v>3.2314762930483769E-3</v>
      </c>
      <c r="K28" s="22">
        <f t="shared" si="2"/>
        <v>6.4318742421779537E-3</v>
      </c>
      <c r="L28" s="23">
        <f t="shared" si="3"/>
        <v>1.1272147811851617E-2</v>
      </c>
      <c r="M28" s="4"/>
      <c r="N28" t="s">
        <v>261</v>
      </c>
      <c r="O28" s="5">
        <v>0.65830032173363695</v>
      </c>
      <c r="P28" s="71">
        <v>8.4718382776363156E-3</v>
      </c>
    </row>
    <row r="29" spans="1:16" x14ac:dyDescent="0.25">
      <c r="A29" s="17"/>
      <c r="B29" s="55">
        <v>24</v>
      </c>
      <c r="C29" s="19" t="s">
        <v>272</v>
      </c>
      <c r="D29" s="20">
        <v>11.666198999999999</v>
      </c>
      <c r="E29" s="21">
        <v>11.66375</v>
      </c>
      <c r="F29" s="21">
        <f t="shared" si="0"/>
        <v>0.12419820144237875</v>
      </c>
      <c r="G29" s="21">
        <v>3.8747401442378759E-2</v>
      </c>
      <c r="H29" s="21">
        <v>3.8747400000000001E-2</v>
      </c>
      <c r="I29" s="21">
        <v>4.6703399999999999E-2</v>
      </c>
      <c r="J29" s="22">
        <f t="shared" si="1"/>
        <v>3.3220363470049304E-3</v>
      </c>
      <c r="K29" s="22">
        <f t="shared" si="2"/>
        <v>6.6440725703464801E-3</v>
      </c>
      <c r="L29" s="23">
        <f t="shared" si="3"/>
        <v>1.0648222179177259E-2</v>
      </c>
      <c r="M29" s="4"/>
      <c r="N29" t="s">
        <v>257</v>
      </c>
      <c r="O29" s="5">
        <v>0.51610476640575875</v>
      </c>
      <c r="P29" s="71">
        <v>8.252314634646235E-3</v>
      </c>
    </row>
    <row r="30" spans="1:16" ht="15.75" thickBot="1" x14ac:dyDescent="0.3">
      <c r="A30" s="24"/>
      <c r="B30" s="56">
        <v>25</v>
      </c>
      <c r="C30" s="26" t="s">
        <v>273</v>
      </c>
      <c r="D30" s="27">
        <v>35.221496999999999</v>
      </c>
      <c r="E30" s="28">
        <v>35.206711999999996</v>
      </c>
      <c r="F30" s="28">
        <f t="shared" si="0"/>
        <v>0.35175926042278394</v>
      </c>
      <c r="G30" s="28">
        <v>8.5014550422783941E-2</v>
      </c>
      <c r="H30" s="28">
        <v>9.8960059999999989E-2</v>
      </c>
      <c r="I30" s="28">
        <v>0.16778465000000004</v>
      </c>
      <c r="J30" s="29">
        <f t="shared" si="1"/>
        <v>2.4147256472795285E-3</v>
      </c>
      <c r="K30" s="29">
        <f t="shared" si="2"/>
        <v>5.2255550141343489E-3</v>
      </c>
      <c r="L30" s="30">
        <f t="shared" si="3"/>
        <v>9.99125565667092E-3</v>
      </c>
      <c r="M30" s="4"/>
      <c r="N30" t="s">
        <v>256</v>
      </c>
      <c r="O30" s="5">
        <v>0.64500807354770184</v>
      </c>
      <c r="P30" s="71">
        <v>7.9037359260297722E-3</v>
      </c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topLeftCell="A11"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115</v>
      </c>
      <c r="B1" s="49" t="s">
        <v>1777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1780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1427.6091099999996</v>
      </c>
      <c r="E6" s="14">
        <v>1427.9566649999999</v>
      </c>
      <c r="F6" s="14">
        <v>29.030570283998518</v>
      </c>
      <c r="G6" s="14">
        <v>8.0926498439985153</v>
      </c>
      <c r="H6" s="14">
        <v>8.2225163999999999</v>
      </c>
      <c r="I6" s="14">
        <v>12.715404040000003</v>
      </c>
      <c r="J6" s="15">
        <v>5.6672937228095192E-3</v>
      </c>
      <c r="K6" s="15">
        <v>1.1425533171903725E-2</v>
      </c>
      <c r="L6" s="16">
        <v>2.0330147962857485E-2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1427.6091099999999</v>
      </c>
      <c r="E7" s="38">
        <f ca="1">SUM(E8:OFFSET(E6,MATCH("PROYECTOS",$A$8:$A$50,0),0))</f>
        <v>1427.948222</v>
      </c>
      <c r="F7" s="38">
        <f ca="1">SUM(F8:OFFSET(F6,MATCH("PROYECTOS",$A$8:$A$50,0),0))</f>
        <v>29.030570283998514</v>
      </c>
      <c r="G7" s="38">
        <f ca="1">SUM(G8:OFFSET(G6,MATCH("PROYECTOS",$A$8:$A$50,0),0))</f>
        <v>8.0926498439985153</v>
      </c>
      <c r="H7" s="38">
        <f ca="1">SUM(H8:OFFSET(H6,MATCH("PROYECTOS",$A$8:$A$50,0),0))</f>
        <v>8.2225163999999999</v>
      </c>
      <c r="I7" s="38">
        <f ca="1">SUM(I8:OFFSET(I6,MATCH("PROYECTOS",$A$8:$A$50,0),0))</f>
        <v>12.715404039999999</v>
      </c>
      <c r="J7" s="39">
        <f ca="1">IFERROR(G7/E7,0)</f>
        <v>5.667327231700223E-3</v>
      </c>
      <c r="K7" s="39">
        <f ca="1">IFERROR(SUM(G7,H7)/E7,0)</f>
        <v>1.1425600727418052E-2</v>
      </c>
      <c r="L7" s="40">
        <f ca="1">IFERROR(SUM(G7,H7,I7)/E7,0)</f>
        <v>2.0330268168504022E-2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432.19360300000005</v>
      </c>
      <c r="E8" s="21">
        <v>432.19360300000005</v>
      </c>
      <c r="F8" s="21">
        <f t="shared" ref="F8:F10" si="0">SUM(G8,H8,I8)</f>
        <v>15.003093122919022</v>
      </c>
      <c r="G8" s="21">
        <v>4.057606762919022</v>
      </c>
      <c r="H8" s="21">
        <v>4.2237215900000002</v>
      </c>
      <c r="I8" s="21">
        <v>6.7217647700000009</v>
      </c>
      <c r="J8" s="22">
        <f t="shared" ref="J8:J11" si="1">IFERROR(G8/E8,0)</f>
        <v>9.3884007878733498E-3</v>
      </c>
      <c r="K8" s="22">
        <f t="shared" ref="K8:K11" si="2">IFERROR(SUM(G8,H8)/E8,0)</f>
        <v>1.9161154388763642E-2</v>
      </c>
      <c r="L8" s="23">
        <f t="shared" ref="L8:L11" si="3">IFERROR(SUM(G8,H8,I8)/E8,0)</f>
        <v>3.4713825051499017E-2</v>
      </c>
      <c r="M8" s="4"/>
    </row>
    <row r="9" spans="1:13" ht="63.75" x14ac:dyDescent="0.25">
      <c r="A9" s="17"/>
      <c r="B9" s="19">
        <v>3000556</v>
      </c>
      <c r="C9" s="19" t="s">
        <v>1782</v>
      </c>
      <c r="D9" s="20">
        <v>159.09828199999998</v>
      </c>
      <c r="E9" s="21">
        <v>159.09828199999998</v>
      </c>
      <c r="F9" s="21">
        <f t="shared" si="0"/>
        <v>3.2388016463207245</v>
      </c>
      <c r="G9" s="21">
        <v>1.0751986763207242</v>
      </c>
      <c r="H9" s="21">
        <v>1.0425097199999998</v>
      </c>
      <c r="I9" s="21">
        <v>1.1210932500000002</v>
      </c>
      <c r="J9" s="22">
        <f t="shared" si="1"/>
        <v>6.7580784833410354E-3</v>
      </c>
      <c r="K9" s="22">
        <f t="shared" si="2"/>
        <v>1.3310693048971606E-2</v>
      </c>
      <c r="L9" s="23">
        <f t="shared" si="3"/>
        <v>2.0357238341019452E-2</v>
      </c>
      <c r="M9" s="4"/>
    </row>
    <row r="10" spans="1:13" ht="63.75" x14ac:dyDescent="0.25">
      <c r="A10" s="17"/>
      <c r="B10" s="19">
        <v>3000557</v>
      </c>
      <c r="C10" s="19" t="s">
        <v>1783</v>
      </c>
      <c r="D10" s="20">
        <v>836.31722499999989</v>
      </c>
      <c r="E10" s="21">
        <v>836.65633699999989</v>
      </c>
      <c r="F10" s="21">
        <f t="shared" si="0"/>
        <v>10.788675514758769</v>
      </c>
      <c r="G10" s="21">
        <v>2.9598444047587691</v>
      </c>
      <c r="H10" s="21">
        <v>2.9562850900000002</v>
      </c>
      <c r="I10" s="21">
        <v>4.8725460199999988</v>
      </c>
      <c r="J10" s="22">
        <f t="shared" si="1"/>
        <v>3.5377063124530776E-3</v>
      </c>
      <c r="K10" s="22">
        <f t="shared" si="2"/>
        <v>7.0711584113164611E-3</v>
      </c>
      <c r="L10" s="23">
        <f t="shared" si="3"/>
        <v>1.2894990496867258E-2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8.4429999999429128E-3</v>
      </c>
      <c r="F11" s="45">
        <f t="shared" ca="1" si="4"/>
        <v>0</v>
      </c>
      <c r="G11" s="45">
        <f t="shared" ca="1" si="4"/>
        <v>0</v>
      </c>
      <c r="H11" s="45">
        <f t="shared" ca="1" si="4"/>
        <v>0</v>
      </c>
      <c r="I11" s="45">
        <f t="shared" ca="1" si="4"/>
        <v>0</v>
      </c>
      <c r="J11" s="46">
        <f t="shared" ca="1" si="1"/>
        <v>0</v>
      </c>
      <c r="K11" s="46">
        <f t="shared" ca="1" si="2"/>
        <v>0</v>
      </c>
      <c r="L11" s="47">
        <f t="shared" ca="1" si="3"/>
        <v>0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1799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90"/>
      <c r="B16" s="91"/>
      <c r="C16" s="91"/>
      <c r="D16" s="93"/>
    </row>
    <row r="17" spans="1:4" x14ac:dyDescent="0.25">
      <c r="A17" s="17"/>
      <c r="B17" s="19">
        <v>3000001</v>
      </c>
      <c r="C17" s="19" t="s">
        <v>275</v>
      </c>
      <c r="D17" s="23">
        <v>3.4713825051499017E-2</v>
      </c>
    </row>
    <row r="18" spans="1:4" ht="63.75" x14ac:dyDescent="0.25">
      <c r="A18" s="17"/>
      <c r="B18" s="19">
        <v>3000556</v>
      </c>
      <c r="C18" s="19" t="s">
        <v>1782</v>
      </c>
      <c r="D18" s="23">
        <v>2.0357238341019452E-2</v>
      </c>
    </row>
    <row r="19" spans="1:4" ht="64.5" thickBot="1" x14ac:dyDescent="0.3">
      <c r="A19" s="24"/>
      <c r="B19" s="26">
        <v>3000557</v>
      </c>
      <c r="C19" s="26" t="s">
        <v>1783</v>
      </c>
      <c r="D19" s="30">
        <v>1.2894990496867258E-2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0"/>
  <sheetViews>
    <sheetView topLeftCell="A16" workbookViewId="0">
      <selection activeCell="A3" sqref="A3:P2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115</v>
      </c>
      <c r="B1" s="49" t="s">
        <v>1777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1781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1427.6091099999996</v>
      </c>
      <c r="I6" s="14">
        <v>1427.9566649999999</v>
      </c>
      <c r="J6" s="14">
        <v>29.030570283998518</v>
      </c>
      <c r="K6" s="14">
        <v>8.0926498439985153</v>
      </c>
      <c r="L6" s="14">
        <v>8.2225163999999999</v>
      </c>
      <c r="M6" s="14">
        <v>12.715404040000003</v>
      </c>
      <c r="N6" s="15">
        <v>5.6672937228095192E-3</v>
      </c>
      <c r="O6" s="15">
        <v>1.1425533171903725E-2</v>
      </c>
      <c r="P6" s="16">
        <v>2.0330147962857485E-2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SUM(H8:OFFSET(H6,MATCH("PROYECTOS",$A$8:$A$20,0),0))</f>
        <v>1427.6091100000001</v>
      </c>
      <c r="I7" s="37">
        <f ca="1">SUM(I8:OFFSET(I6,MATCH("PROYECTOS",$A$8:$A$20,0),0))</f>
        <v>1427.948222</v>
      </c>
      <c r="J7" s="37">
        <f ca="1">SUM(J8:OFFSET(J6,MATCH("PROYECTOS",$A$8:$A$20,0),0))</f>
        <v>29.030570283998518</v>
      </c>
      <c r="K7" s="38">
        <f>SUM(K8:K19)</f>
        <v>8.0926498439985153</v>
      </c>
      <c r="L7" s="38">
        <f>SUM(L8:L19)</f>
        <v>8.2225164000000017</v>
      </c>
      <c r="M7" s="38">
        <f>SUM(M8:M19)</f>
        <v>12.715404040000001</v>
      </c>
      <c r="N7" s="39">
        <f ca="1">IFERROR(K7/I7,0)</f>
        <v>5.667327231700223E-3</v>
      </c>
      <c r="O7" s="39">
        <f ca="1">IFERROR(SUM(K7,L7)/I7,0)</f>
        <v>1.1425600727418056E-2</v>
      </c>
      <c r="P7" s="40">
        <f ca="1">IFERROR(SUM(K7,L7,M7)/I7,0)</f>
        <v>2.0330268168504029E-2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89.818967000000001</v>
      </c>
      <c r="I8" s="21">
        <v>89.818967000000001</v>
      </c>
      <c r="J8" s="21">
        <f t="shared" ref="J8:J19" si="0">SUM(K8,L8,M8)</f>
        <v>12.504349412919023</v>
      </c>
      <c r="K8" s="21">
        <v>4.057606762919022</v>
      </c>
      <c r="L8" s="21">
        <v>3.7397430600000008</v>
      </c>
      <c r="M8" s="21">
        <v>4.7069995900000006</v>
      </c>
      <c r="N8" s="22">
        <f t="shared" ref="N8:N20" si="1">IFERROR(K8/I8,0)</f>
        <v>4.5175388878821353E-2</v>
      </c>
      <c r="O8" s="22">
        <f t="shared" ref="O8:O20" si="2">IFERROR(SUM(K8,L8)/I8,0)</f>
        <v>8.6811840342352439E-2</v>
      </c>
      <c r="P8" s="23">
        <f t="shared" ref="P8:P20" si="3">IFERROR(SUM(K8,L8,M8)/I8,0)</f>
        <v>0.13921724809993666</v>
      </c>
      <c r="Q8" s="70">
        <v>0</v>
      </c>
      <c r="R8" s="21">
        <v>0</v>
      </c>
      <c r="S8" s="23">
        <f>IFERROR(R8/Q8,0)</f>
        <v>0</v>
      </c>
    </row>
    <row r="9" spans="1:19" ht="63.75" x14ac:dyDescent="0.25">
      <c r="A9" s="17"/>
      <c r="B9" s="19">
        <v>5004234</v>
      </c>
      <c r="C9" s="19" t="s">
        <v>1784</v>
      </c>
      <c r="D9" s="68">
        <v>3000556</v>
      </c>
      <c r="E9" s="19" t="s">
        <v>1782</v>
      </c>
      <c r="F9" s="69">
        <v>524</v>
      </c>
      <c r="G9" s="19" t="s">
        <v>537</v>
      </c>
      <c r="H9" s="20">
        <v>2.0289999999999999E-2</v>
      </c>
      <c r="I9" s="21">
        <v>2.0289999999999999E-2</v>
      </c>
      <c r="J9" s="21">
        <f t="shared" si="0"/>
        <v>0</v>
      </c>
      <c r="K9" s="21">
        <v>0</v>
      </c>
      <c r="L9" s="21">
        <v>0</v>
      </c>
      <c r="M9" s="21">
        <v>0</v>
      </c>
      <c r="N9" s="22">
        <f t="shared" si="1"/>
        <v>0</v>
      </c>
      <c r="O9" s="22">
        <f t="shared" si="2"/>
        <v>0</v>
      </c>
      <c r="P9" s="23">
        <f t="shared" si="3"/>
        <v>0</v>
      </c>
      <c r="Q9" s="70">
        <v>0</v>
      </c>
      <c r="R9" s="21">
        <v>0</v>
      </c>
      <c r="S9" s="23">
        <f t="shared" ref="S9:S19" si="4">IFERROR(R9/Q9,0)</f>
        <v>0</v>
      </c>
    </row>
    <row r="10" spans="1:19" ht="63.75" x14ac:dyDescent="0.25">
      <c r="A10" s="17"/>
      <c r="B10" s="19">
        <v>5004235</v>
      </c>
      <c r="C10" s="19" t="s">
        <v>1785</v>
      </c>
      <c r="D10" s="68">
        <v>3000556</v>
      </c>
      <c r="E10" s="19" t="s">
        <v>1782</v>
      </c>
      <c r="F10" s="69">
        <v>524</v>
      </c>
      <c r="G10" s="19" t="s">
        <v>537</v>
      </c>
      <c r="H10" s="20">
        <v>4.1666470000000002</v>
      </c>
      <c r="I10" s="21">
        <v>4.1666470000000002</v>
      </c>
      <c r="J10" s="21">
        <f t="shared" si="0"/>
        <v>9.4578999999999996E-2</v>
      </c>
      <c r="K10" s="21">
        <v>0</v>
      </c>
      <c r="L10" s="21">
        <v>0</v>
      </c>
      <c r="M10" s="21">
        <v>9.4578999999999996E-2</v>
      </c>
      <c r="N10" s="22">
        <f t="shared" si="1"/>
        <v>0</v>
      </c>
      <c r="O10" s="22">
        <f t="shared" si="2"/>
        <v>0</v>
      </c>
      <c r="P10" s="23">
        <f t="shared" si="3"/>
        <v>2.2699067139596896E-2</v>
      </c>
      <c r="Q10" s="70">
        <v>0</v>
      </c>
      <c r="R10" s="21">
        <v>0</v>
      </c>
      <c r="S10" s="23">
        <f t="shared" si="4"/>
        <v>0</v>
      </c>
    </row>
    <row r="11" spans="1:19" ht="63.75" x14ac:dyDescent="0.25">
      <c r="A11" s="17"/>
      <c r="B11" s="19">
        <v>5004236</v>
      </c>
      <c r="C11" s="19" t="s">
        <v>1786</v>
      </c>
      <c r="D11" s="68">
        <v>3000556</v>
      </c>
      <c r="E11" s="19" t="s">
        <v>1782</v>
      </c>
      <c r="F11" s="69">
        <v>101</v>
      </c>
      <c r="G11" s="19" t="s">
        <v>1077</v>
      </c>
      <c r="H11" s="20">
        <v>136.42213000000004</v>
      </c>
      <c r="I11" s="21">
        <v>136.42213000000004</v>
      </c>
      <c r="J11" s="21">
        <f t="shared" si="0"/>
        <v>0</v>
      </c>
      <c r="K11" s="21">
        <v>0</v>
      </c>
      <c r="L11" s="21">
        <v>0</v>
      </c>
      <c r="M11" s="21">
        <v>0</v>
      </c>
      <c r="N11" s="22">
        <f t="shared" si="1"/>
        <v>0</v>
      </c>
      <c r="O11" s="22">
        <f t="shared" si="2"/>
        <v>0</v>
      </c>
      <c r="P11" s="23">
        <f t="shared" si="3"/>
        <v>0</v>
      </c>
      <c r="Q11" s="70">
        <v>0</v>
      </c>
      <c r="R11" s="21">
        <v>0</v>
      </c>
      <c r="S11" s="23">
        <f t="shared" si="4"/>
        <v>0</v>
      </c>
    </row>
    <row r="12" spans="1:19" ht="63.75" x14ac:dyDescent="0.25">
      <c r="A12" s="17"/>
      <c r="B12" s="19">
        <v>5004237</v>
      </c>
      <c r="C12" s="19" t="s">
        <v>1787</v>
      </c>
      <c r="D12" s="68">
        <v>3000556</v>
      </c>
      <c r="E12" s="19" t="s">
        <v>1782</v>
      </c>
      <c r="F12" s="69">
        <v>303</v>
      </c>
      <c r="G12" s="19" t="s">
        <v>1795</v>
      </c>
      <c r="H12" s="20">
        <v>18.489214999999998</v>
      </c>
      <c r="I12" s="21">
        <v>18.489214999999998</v>
      </c>
      <c r="J12" s="21">
        <f t="shared" si="0"/>
        <v>3.1442226463207241</v>
      </c>
      <c r="K12" s="21">
        <v>1.0751986763207242</v>
      </c>
      <c r="L12" s="21">
        <v>1.0425097200000002</v>
      </c>
      <c r="M12" s="21">
        <v>1.02651425</v>
      </c>
      <c r="N12" s="22">
        <f t="shared" si="1"/>
        <v>5.8152748849571188E-2</v>
      </c>
      <c r="O12" s="22">
        <f t="shared" si="2"/>
        <v>0.11453749639023206</v>
      </c>
      <c r="P12" s="23">
        <f t="shared" si="3"/>
        <v>0.17005711958678205</v>
      </c>
      <c r="Q12" s="70">
        <v>0</v>
      </c>
      <c r="R12" s="21">
        <v>0</v>
      </c>
      <c r="S12" s="23">
        <f t="shared" si="4"/>
        <v>0</v>
      </c>
    </row>
    <row r="13" spans="1:19" ht="63.75" x14ac:dyDescent="0.25">
      <c r="A13" s="17"/>
      <c r="B13" s="19">
        <v>5004238</v>
      </c>
      <c r="C13" s="19" t="s">
        <v>1788</v>
      </c>
      <c r="D13" s="68">
        <v>3000557</v>
      </c>
      <c r="E13" s="19" t="s">
        <v>1783</v>
      </c>
      <c r="F13" s="69">
        <v>524</v>
      </c>
      <c r="G13" s="19" t="s">
        <v>537</v>
      </c>
      <c r="H13" s="20">
        <v>7.6676999999999995E-2</v>
      </c>
      <c r="I13" s="21">
        <v>7.6676999999999995E-2</v>
      </c>
      <c r="J13" s="21">
        <f t="shared" si="0"/>
        <v>0</v>
      </c>
      <c r="K13" s="21">
        <v>0</v>
      </c>
      <c r="L13" s="21">
        <v>0</v>
      </c>
      <c r="M13" s="21">
        <v>0</v>
      </c>
      <c r="N13" s="22">
        <f t="shared" si="1"/>
        <v>0</v>
      </c>
      <c r="O13" s="22">
        <f t="shared" si="2"/>
        <v>0</v>
      </c>
      <c r="P13" s="23">
        <f t="shared" si="3"/>
        <v>0</v>
      </c>
      <c r="Q13" s="70">
        <v>0</v>
      </c>
      <c r="R13" s="21">
        <v>0</v>
      </c>
      <c r="S13" s="23">
        <f t="shared" si="4"/>
        <v>0</v>
      </c>
    </row>
    <row r="14" spans="1:19" ht="63.75" x14ac:dyDescent="0.25">
      <c r="A14" s="17"/>
      <c r="B14" s="19">
        <v>5004239</v>
      </c>
      <c r="C14" s="19" t="s">
        <v>1789</v>
      </c>
      <c r="D14" s="68">
        <v>3000557</v>
      </c>
      <c r="E14" s="19" t="s">
        <v>1783</v>
      </c>
      <c r="F14" s="69">
        <v>524</v>
      </c>
      <c r="G14" s="19" t="s">
        <v>537</v>
      </c>
      <c r="H14" s="20">
        <v>19.209570000000003</v>
      </c>
      <c r="I14" s="21">
        <v>19.209570000000003</v>
      </c>
      <c r="J14" s="21">
        <f t="shared" si="0"/>
        <v>1.8732659999999999</v>
      </c>
      <c r="K14" s="21">
        <v>0</v>
      </c>
      <c r="L14" s="21">
        <v>8.1899999999999994E-3</v>
      </c>
      <c r="M14" s="21">
        <v>1.865076</v>
      </c>
      <c r="N14" s="22">
        <f t="shared" si="1"/>
        <v>0</v>
      </c>
      <c r="O14" s="22">
        <f t="shared" si="2"/>
        <v>4.2634999117627297E-4</v>
      </c>
      <c r="P14" s="23">
        <f t="shared" si="3"/>
        <v>9.7517331205227376E-2</v>
      </c>
      <c r="Q14" s="70">
        <v>0</v>
      </c>
      <c r="R14" s="21">
        <v>0</v>
      </c>
      <c r="S14" s="23">
        <f t="shared" si="4"/>
        <v>0</v>
      </c>
    </row>
    <row r="15" spans="1:19" ht="63.75" x14ac:dyDescent="0.25">
      <c r="A15" s="17"/>
      <c r="B15" s="19">
        <v>5004240</v>
      </c>
      <c r="C15" s="19" t="s">
        <v>1790</v>
      </c>
      <c r="D15" s="68">
        <v>3000557</v>
      </c>
      <c r="E15" s="19" t="s">
        <v>1783</v>
      </c>
      <c r="F15" s="69">
        <v>101</v>
      </c>
      <c r="G15" s="19" t="s">
        <v>1077</v>
      </c>
      <c r="H15" s="20">
        <v>697.52119299999993</v>
      </c>
      <c r="I15" s="21">
        <v>697.52119299999993</v>
      </c>
      <c r="J15" s="21">
        <f t="shared" si="0"/>
        <v>0</v>
      </c>
      <c r="K15" s="21">
        <v>0</v>
      </c>
      <c r="L15" s="21">
        <v>0</v>
      </c>
      <c r="M15" s="21">
        <v>0</v>
      </c>
      <c r="N15" s="22">
        <f t="shared" si="1"/>
        <v>0</v>
      </c>
      <c r="O15" s="22">
        <f t="shared" si="2"/>
        <v>0</v>
      </c>
      <c r="P15" s="23">
        <f t="shared" si="3"/>
        <v>0</v>
      </c>
      <c r="Q15" s="70">
        <v>0</v>
      </c>
      <c r="R15" s="21">
        <v>0</v>
      </c>
      <c r="S15" s="23">
        <f t="shared" si="4"/>
        <v>0</v>
      </c>
    </row>
    <row r="16" spans="1:19" ht="63.75" x14ac:dyDescent="0.25">
      <c r="A16" s="17"/>
      <c r="B16" s="19">
        <v>5004241</v>
      </c>
      <c r="C16" s="19" t="s">
        <v>1791</v>
      </c>
      <c r="D16" s="68">
        <v>3000557</v>
      </c>
      <c r="E16" s="19" t="s">
        <v>1783</v>
      </c>
      <c r="F16" s="69">
        <v>303</v>
      </c>
      <c r="G16" s="19" t="s">
        <v>1795</v>
      </c>
      <c r="H16" s="20">
        <v>67.802966999999995</v>
      </c>
      <c r="I16" s="21">
        <v>67.802966999999995</v>
      </c>
      <c r="J16" s="21">
        <f t="shared" si="0"/>
        <v>8.7420346147791363</v>
      </c>
      <c r="K16" s="21">
        <v>2.9589374047791352</v>
      </c>
      <c r="L16" s="21">
        <v>2.9082095899999998</v>
      </c>
      <c r="M16" s="21">
        <v>2.87488762</v>
      </c>
      <c r="N16" s="22">
        <f t="shared" si="1"/>
        <v>4.3640234870240054E-2</v>
      </c>
      <c r="O16" s="22">
        <f t="shared" si="2"/>
        <v>8.6532304622880821E-2</v>
      </c>
      <c r="P16" s="23">
        <f t="shared" si="3"/>
        <v>0.12893292139824997</v>
      </c>
      <c r="Q16" s="70">
        <v>0</v>
      </c>
      <c r="R16" s="21">
        <v>0</v>
      </c>
      <c r="S16" s="23">
        <f t="shared" si="4"/>
        <v>0</v>
      </c>
    </row>
    <row r="17" spans="1:19" ht="63.75" x14ac:dyDescent="0.25">
      <c r="A17" s="17"/>
      <c r="B17" s="19">
        <v>5004242</v>
      </c>
      <c r="C17" s="19" t="s">
        <v>1792</v>
      </c>
      <c r="D17" s="68">
        <v>3000557</v>
      </c>
      <c r="E17" s="19" t="s">
        <v>1783</v>
      </c>
      <c r="F17" s="69">
        <v>588</v>
      </c>
      <c r="G17" s="19" t="s">
        <v>1796</v>
      </c>
      <c r="H17" s="20">
        <v>51.706818000000013</v>
      </c>
      <c r="I17" s="21">
        <v>52.045930000000013</v>
      </c>
      <c r="J17" s="21">
        <f t="shared" si="0"/>
        <v>0.17337489997963382</v>
      </c>
      <c r="K17" s="21">
        <v>9.0699997963383794E-4</v>
      </c>
      <c r="L17" s="21">
        <v>3.9885499999999997E-2</v>
      </c>
      <c r="M17" s="21">
        <v>0.13258239999999999</v>
      </c>
      <c r="N17" s="22">
        <f t="shared" si="1"/>
        <v>1.742691464315918E-5</v>
      </c>
      <c r="O17" s="22">
        <f t="shared" si="2"/>
        <v>7.8377886569869779E-4</v>
      </c>
      <c r="P17" s="23">
        <f t="shared" si="3"/>
        <v>3.3311903539745332E-3</v>
      </c>
      <c r="Q17" s="70">
        <v>0</v>
      </c>
      <c r="R17" s="21">
        <v>0</v>
      </c>
      <c r="S17" s="23">
        <f t="shared" si="4"/>
        <v>0</v>
      </c>
    </row>
    <row r="18" spans="1:19" ht="51" x14ac:dyDescent="0.25">
      <c r="A18" s="17"/>
      <c r="B18" s="19">
        <v>5004243</v>
      </c>
      <c r="C18" s="19" t="s">
        <v>1793</v>
      </c>
      <c r="D18" s="68">
        <v>3000001</v>
      </c>
      <c r="E18" s="19" t="s">
        <v>275</v>
      </c>
      <c r="F18" s="69">
        <v>287</v>
      </c>
      <c r="G18" s="19" t="s">
        <v>1797</v>
      </c>
      <c r="H18" s="20">
        <v>3.6266700000000012</v>
      </c>
      <c r="I18" s="21">
        <v>3.6266700000000012</v>
      </c>
      <c r="J18" s="21">
        <f t="shared" si="0"/>
        <v>0</v>
      </c>
      <c r="K18" s="21">
        <v>0</v>
      </c>
      <c r="L18" s="21">
        <v>0</v>
      </c>
      <c r="M18" s="21">
        <v>0</v>
      </c>
      <c r="N18" s="22">
        <f t="shared" si="1"/>
        <v>0</v>
      </c>
      <c r="O18" s="22">
        <f t="shared" si="2"/>
        <v>0</v>
      </c>
      <c r="P18" s="23">
        <f t="shared" si="3"/>
        <v>0</v>
      </c>
      <c r="Q18" s="70">
        <v>0</v>
      </c>
      <c r="R18" s="21">
        <v>0</v>
      </c>
      <c r="S18" s="23">
        <f t="shared" si="4"/>
        <v>0</v>
      </c>
    </row>
    <row r="19" spans="1:19" ht="25.5" x14ac:dyDescent="0.25">
      <c r="A19" s="17"/>
      <c r="B19" s="19">
        <v>5004244</v>
      </c>
      <c r="C19" s="19" t="s">
        <v>1794</v>
      </c>
      <c r="D19" s="68">
        <v>3000001</v>
      </c>
      <c r="E19" s="19" t="s">
        <v>275</v>
      </c>
      <c r="F19" s="69">
        <v>101</v>
      </c>
      <c r="G19" s="19" t="s">
        <v>1077</v>
      </c>
      <c r="H19" s="20">
        <v>338.74796599999996</v>
      </c>
      <c r="I19" s="21">
        <v>338.74796599999996</v>
      </c>
      <c r="J19" s="21">
        <f t="shared" si="0"/>
        <v>2.4987437099999998</v>
      </c>
      <c r="K19" s="21">
        <v>0</v>
      </c>
      <c r="L19" s="21">
        <v>0.48397853000000002</v>
      </c>
      <c r="M19" s="21">
        <v>2.0147651799999999</v>
      </c>
      <c r="N19" s="22">
        <f t="shared" si="1"/>
        <v>0</v>
      </c>
      <c r="O19" s="22">
        <f t="shared" si="2"/>
        <v>1.428727486440465E-3</v>
      </c>
      <c r="P19" s="23">
        <f t="shared" si="3"/>
        <v>7.3764094866919441E-3</v>
      </c>
      <c r="Q19" s="70">
        <v>0</v>
      </c>
      <c r="R19" s="21">
        <v>0</v>
      </c>
      <c r="S19" s="23">
        <f t="shared" si="4"/>
        <v>0</v>
      </c>
    </row>
    <row r="20" spans="1:19" ht="15.75" thickBot="1" x14ac:dyDescent="0.3">
      <c r="A20" s="41" t="s">
        <v>293</v>
      </c>
      <c r="B20" s="43"/>
      <c r="C20" s="43"/>
      <c r="D20" s="65"/>
      <c r="E20" s="43"/>
      <c r="F20" s="66"/>
      <c r="G20" s="43"/>
      <c r="H20" s="44">
        <f ca="1">OFFSET(H20,-MATCH("PROYECTOS",$A$8:$A$20,0)-1,0)-(OFFSET(H20,-MATCH("PROYECTOS",$A$8:$A$20,0),0))</f>
        <v>0</v>
      </c>
      <c r="I20" s="44">
        <f t="shared" ref="I20:J20" ca="1" si="5">OFFSET(I20,-MATCH("PROYECTOS",$A$8:$A$20,0)-1,0)-(OFFSET(I20,-MATCH("PROYECTOS",$A$8:$A$20,0),0))</f>
        <v>8.4429999999429128E-3</v>
      </c>
      <c r="J20" s="44">
        <f t="shared" ca="1" si="5"/>
        <v>0</v>
      </c>
      <c r="K20" s="45">
        <f>K6-K7</f>
        <v>0</v>
      </c>
      <c r="L20" s="45">
        <f>L6-L7</f>
        <v>0</v>
      </c>
      <c r="M20" s="45">
        <f>M6-M7</f>
        <v>0</v>
      </c>
      <c r="N20" s="46">
        <f t="shared" ca="1" si="1"/>
        <v>0</v>
      </c>
      <c r="O20" s="46">
        <f t="shared" ca="1" si="2"/>
        <v>0</v>
      </c>
      <c r="P20" s="47">
        <f t="shared" ca="1" si="3"/>
        <v>0</v>
      </c>
      <c r="Q20" s="67"/>
      <c r="R20" s="45"/>
      <c r="S20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workbookViewId="0">
      <selection activeCell="A10" sqref="A10:L10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116</v>
      </c>
      <c r="B1" s="50" t="s">
        <v>1800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1801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52.864780999999994</v>
      </c>
      <c r="E6" s="14">
        <v>52.864781000000001</v>
      </c>
      <c r="F6" s="14">
        <v>6.1827063037241574</v>
      </c>
      <c r="G6" s="14">
        <v>1.1165671137241588</v>
      </c>
      <c r="H6" s="14">
        <v>1.94966548</v>
      </c>
      <c r="I6" s="14">
        <v>3.1164737099999997</v>
      </c>
      <c r="J6" s="15">
        <v>2.1121190565873315E-2</v>
      </c>
      <c r="K6" s="15">
        <v>5.800142430788012E-2</v>
      </c>
      <c r="L6" s="16">
        <v>0.11695321888733745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52.391241000000008</v>
      </c>
      <c r="E7" s="38">
        <f ca="1">SUM(E8:OFFSET(E6,MATCH("GOBIERNOS REGIONALES",$A$8:$A$50,0),0))</f>
        <v>52.391241000000015</v>
      </c>
      <c r="F7" s="38">
        <f ca="1">SUM(F8:OFFSET(F6,MATCH("GOBIERNOS REGIONALES",$A$8:$A$50,0),0))</f>
        <v>6.0988275237241591</v>
      </c>
      <c r="G7" s="38">
        <f ca="1">SUM(G8:OFFSET(G6,MATCH("GOBIERNOS REGIONALES",$A$8:$A$50,0),0))</f>
        <v>1.1165671137241588</v>
      </c>
      <c r="H7" s="38">
        <f ca="1">SUM(H8:OFFSET(H6,MATCH("GOBIERNOS REGIONALES",$A$8:$A$50,0),0))</f>
        <v>1.8874121799999999</v>
      </c>
      <c r="I7" s="38">
        <f ca="1">SUM(I8:OFFSET(I6,MATCH("GOBIERNOS REGIONALES",$A$8:$A$50,0),0))</f>
        <v>3.0948482300000002</v>
      </c>
      <c r="J7" s="39">
        <f ca="1">IFERROR(G7/E7,0)</f>
        <v>2.1312095159650036E-2</v>
      </c>
      <c r="K7" s="39">
        <f ca="1">IFERROR(SUM(G7,H7)/E7,0)</f>
        <v>5.7337433440909677E-2</v>
      </c>
      <c r="L7" s="40">
        <f ca="1">IFERROR(SUM(G7,H7,I7)/E7,0)</f>
        <v>0.11640929680829964</v>
      </c>
      <c r="M7" s="4"/>
    </row>
    <row r="8" spans="1:13" ht="25.5" x14ac:dyDescent="0.25">
      <c r="A8" s="17"/>
      <c r="B8" s="18">
        <v>12</v>
      </c>
      <c r="C8" s="19" t="s">
        <v>113</v>
      </c>
      <c r="D8" s="20">
        <v>52.391241000000008</v>
      </c>
      <c r="E8" s="21">
        <v>52.391241000000015</v>
      </c>
      <c r="F8" s="21">
        <f t="shared" ref="F8:F11" si="0">SUM(G8,H8,I8)</f>
        <v>6.0988275237241591</v>
      </c>
      <c r="G8" s="21">
        <v>1.1165671137241588</v>
      </c>
      <c r="H8" s="21">
        <v>1.8874121799999999</v>
      </c>
      <c r="I8" s="21">
        <v>3.0948482300000002</v>
      </c>
      <c r="J8" s="22">
        <f t="shared" ref="J8:J11" si="1">IFERROR(G8/E8,0)</f>
        <v>2.1312095159650036E-2</v>
      </c>
      <c r="K8" s="22">
        <f t="shared" ref="K8:K11" si="2">IFERROR(SUM(G8,H8)/E8,0)</f>
        <v>5.7337433440909677E-2</v>
      </c>
      <c r="L8" s="23">
        <f t="shared" ref="L8:L11" si="3">IFERROR(SUM(G8,H8,I8)/E8,0)</f>
        <v>0.11640929680829964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0.47354000000000007</v>
      </c>
      <c r="E9" s="38">
        <f ca="1">SUM(E10:OFFSET(E8,(MATCH("GOBIERNOS LOCALES",$A$8:$A$50,0)-MATCH("GOBIERNOS REGIONALES",$A$8:$A$50,0)),0))</f>
        <v>0.47354000000000007</v>
      </c>
      <c r="F9" s="38">
        <f ca="1">SUM(F10:OFFSET(F8,(MATCH("GOBIERNOS LOCALES",$A$8:$A$50,0)-MATCH("GOBIERNOS REGIONALES",$A$8:$A$50,0)),0))</f>
        <v>8.387878E-2</v>
      </c>
      <c r="G9" s="38">
        <f ca="1">SUM(G10:OFFSET(G8,(MATCH("GOBIERNOS LOCALES",$A$8:$A$50,0)-MATCH("GOBIERNOS REGIONALES",$A$8:$A$50,0)),0))</f>
        <v>0</v>
      </c>
      <c r="H9" s="38">
        <f ca="1">SUM(H10:OFFSET(H8,(MATCH("GOBIERNOS LOCALES",$A$8:$A$50,0)-MATCH("GOBIERNOS REGIONALES",$A$8:$A$50,0)),0))</f>
        <v>6.2253299999999998E-2</v>
      </c>
      <c r="I9" s="38">
        <f ca="1">SUM(I10:OFFSET(I8,(MATCH("GOBIERNOS LOCALES",$A$8:$A$50,0)-MATCH("GOBIERNOS REGIONALES",$A$8:$A$50,0)),0))</f>
        <v>2.1625480000000002E-2</v>
      </c>
      <c r="J9" s="39">
        <f t="shared" ca="1" si="1"/>
        <v>0</v>
      </c>
      <c r="K9" s="39">
        <f t="shared" ca="1" si="2"/>
        <v>0.13146365671326601</v>
      </c>
      <c r="L9" s="40">
        <f t="shared" ca="1" si="3"/>
        <v>0.17713135110022382</v>
      </c>
      <c r="M9" s="4"/>
    </row>
    <row r="10" spans="1:13" ht="15.75" thickBot="1" x14ac:dyDescent="0.3">
      <c r="A10" s="24"/>
      <c r="B10" s="25">
        <v>457</v>
      </c>
      <c r="C10" s="26" t="s">
        <v>223</v>
      </c>
      <c r="D10" s="27">
        <v>0.47354000000000007</v>
      </c>
      <c r="E10" s="28">
        <v>0.47354000000000007</v>
      </c>
      <c r="F10" s="28">
        <f t="shared" si="0"/>
        <v>8.387878E-2</v>
      </c>
      <c r="G10" s="28">
        <v>0</v>
      </c>
      <c r="H10" s="28">
        <v>6.2253299999999998E-2</v>
      </c>
      <c r="I10" s="28">
        <v>2.1625480000000002E-2</v>
      </c>
      <c r="J10" s="29">
        <f t="shared" si="1"/>
        <v>0</v>
      </c>
      <c r="K10" s="29">
        <f t="shared" si="2"/>
        <v>0.13146365671326601</v>
      </c>
      <c r="L10" s="30">
        <f t="shared" si="3"/>
        <v>0.17713135110022382</v>
      </c>
      <c r="M10" s="4"/>
    </row>
    <row r="11" spans="1:13" x14ac:dyDescent="0.25">
      <c r="A11" t="s">
        <v>232</v>
      </c>
      <c r="D11" s="5"/>
      <c r="E11" s="5"/>
      <c r="F11" s="5">
        <f t="shared" si="0"/>
        <v>0</v>
      </c>
      <c r="G11" s="5"/>
      <c r="H11" s="5"/>
      <c r="I11" s="5"/>
      <c r="J11" s="4">
        <f t="shared" si="1"/>
        <v>0</v>
      </c>
      <c r="K11" s="4">
        <f t="shared" si="2"/>
        <v>0</v>
      </c>
      <c r="L11" s="4">
        <f t="shared" si="3"/>
        <v>0</v>
      </c>
      <c r="M11" s="4"/>
    </row>
    <row r="12" spans="1:13" x14ac:dyDescent="0.25">
      <c r="D12" s="5"/>
      <c r="E12" s="5"/>
      <c r="F12" s="5"/>
      <c r="G12" s="5"/>
      <c r="H12" s="5"/>
      <c r="I12" s="5"/>
      <c r="J12" s="4"/>
      <c r="K12" s="4"/>
      <c r="L12" s="4"/>
      <c r="M12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116</v>
      </c>
      <c r="B1" s="51" t="s">
        <v>1800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1802</v>
      </c>
      <c r="N2" s="72" t="s">
        <v>1823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52.864780999999994</v>
      </c>
      <c r="E6" s="14">
        <f ca="1">SUM(E7:OFFSET(E7,50,0))</f>
        <v>52.864781000000001</v>
      </c>
      <c r="F6" s="14">
        <f ca="1">SUM(F7:OFFSET(F7,50,0))</f>
        <v>6.1827063037241574</v>
      </c>
      <c r="G6" s="14">
        <f ca="1">SUM(G7:OFFSET(G7,50,0))</f>
        <v>1.1165671137241588</v>
      </c>
      <c r="H6" s="14">
        <f ca="1">SUM(H7:OFFSET(H7,50,0))</f>
        <v>1.94966548</v>
      </c>
      <c r="I6" s="14">
        <f ca="1">SUM(I7:OFFSET(I7,50,0))</f>
        <v>3.1164737099999997</v>
      </c>
      <c r="J6" s="15">
        <f ca="1">IFERROR(G6/E6,0)</f>
        <v>2.1121190565873315E-2</v>
      </c>
      <c r="K6" s="15">
        <f ca="1">IFERROR(SUM(G6,H6)/E6,0)</f>
        <v>5.800142430788012E-2</v>
      </c>
      <c r="L6" s="16">
        <f ca="1">IFERROR(SUM(G6,H6,I6)/E6,0)</f>
        <v>0.11695321888733745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0</v>
      </c>
      <c r="E7" s="21">
        <v>0.50441500000000006</v>
      </c>
      <c r="F7" s="21">
        <f t="shared" ref="F7:F30" si="0">SUM(G7,H7,I7)</f>
        <v>0</v>
      </c>
      <c r="G7" s="21">
        <v>0</v>
      </c>
      <c r="H7" s="21">
        <v>0</v>
      </c>
      <c r="I7" s="21">
        <v>0</v>
      </c>
      <c r="J7" s="22">
        <f t="shared" ref="J7:J30" si="1">IFERROR(G7/E7,0)</f>
        <v>0</v>
      </c>
      <c r="K7" s="22">
        <f t="shared" ref="K7:K30" si="2">IFERROR(SUM(G7,H7)/E7,0)</f>
        <v>0</v>
      </c>
      <c r="L7" s="23">
        <f t="shared" ref="L7:L30" si="3">IFERROR(SUM(G7,H7,I7)/E7,0)</f>
        <v>0</v>
      </c>
      <c r="M7" s="4"/>
      <c r="N7" t="s">
        <v>257</v>
      </c>
      <c r="O7" s="5">
        <v>2.6283700212961253E-2</v>
      </c>
      <c r="P7" s="71">
        <v>0.38475400308815672</v>
      </c>
    </row>
    <row r="8" spans="1:16" x14ac:dyDescent="0.25">
      <c r="A8" s="17"/>
      <c r="B8" s="55">
        <v>2</v>
      </c>
      <c r="C8" s="19" t="s">
        <v>250</v>
      </c>
      <c r="D8" s="20">
        <v>1.6870120000000002</v>
      </c>
      <c r="E8" s="21">
        <v>2.9382730000000001</v>
      </c>
      <c r="F8" s="21">
        <f t="shared" si="0"/>
        <v>0.29163444983826509</v>
      </c>
      <c r="G8" s="21">
        <v>2.3319749838265125E-2</v>
      </c>
      <c r="H8" s="21">
        <v>4.6576650000000004E-2</v>
      </c>
      <c r="I8" s="21">
        <v>0.22173804999999996</v>
      </c>
      <c r="J8" s="22">
        <f t="shared" si="1"/>
        <v>7.9365497481905609E-3</v>
      </c>
      <c r="K8" s="22">
        <f t="shared" si="2"/>
        <v>2.3788259238765465E-2</v>
      </c>
      <c r="L8" s="23">
        <f t="shared" si="3"/>
        <v>9.9253694206857257E-2</v>
      </c>
      <c r="M8" s="4"/>
      <c r="N8" t="s">
        <v>269</v>
      </c>
      <c r="O8" s="5">
        <v>0.19915540044104796</v>
      </c>
      <c r="P8" s="71">
        <v>0.16397059101998054</v>
      </c>
    </row>
    <row r="9" spans="1:16" x14ac:dyDescent="0.25">
      <c r="A9" s="17"/>
      <c r="B9" s="55">
        <v>3</v>
      </c>
      <c r="C9" s="19" t="s">
        <v>251</v>
      </c>
      <c r="D9" s="20">
        <v>0</v>
      </c>
      <c r="E9" s="21">
        <v>0.39884500000000001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  <c r="N9" t="s">
        <v>263</v>
      </c>
      <c r="O9" s="5">
        <v>4.2987686540956886</v>
      </c>
      <c r="P9" s="71">
        <v>0.1560941186749408</v>
      </c>
    </row>
    <row r="10" spans="1:16" x14ac:dyDescent="0.25">
      <c r="A10" s="17"/>
      <c r="B10" s="55">
        <v>4</v>
      </c>
      <c r="C10" s="19" t="s">
        <v>252</v>
      </c>
      <c r="D10" s="20">
        <v>2.7260490000000002</v>
      </c>
      <c r="E10" s="21">
        <v>2.581213</v>
      </c>
      <c r="F10" s="21">
        <f t="shared" si="0"/>
        <v>0.20482550035237435</v>
      </c>
      <c r="G10" s="21">
        <v>6.1418070352374343E-2</v>
      </c>
      <c r="H10" s="21">
        <v>6.9667000000000007E-2</v>
      </c>
      <c r="I10" s="21">
        <v>7.3740429999999996E-2</v>
      </c>
      <c r="J10" s="22">
        <f t="shared" si="1"/>
        <v>2.3794266630601326E-2</v>
      </c>
      <c r="K10" s="22">
        <f t="shared" si="2"/>
        <v>5.0784290313265257E-2</v>
      </c>
      <c r="L10" s="23">
        <f t="shared" si="3"/>
        <v>7.935242087823606E-2</v>
      </c>
      <c r="M10" s="4"/>
      <c r="N10" t="s">
        <v>268</v>
      </c>
      <c r="O10" s="5">
        <v>0.20812523012365863</v>
      </c>
      <c r="P10" s="71">
        <v>0.12499345688047822</v>
      </c>
    </row>
    <row r="11" spans="1:16" x14ac:dyDescent="0.25">
      <c r="A11" s="17"/>
      <c r="B11" s="55">
        <v>5</v>
      </c>
      <c r="C11" s="19" t="s">
        <v>253</v>
      </c>
      <c r="D11" s="20">
        <v>1.4459849999999994</v>
      </c>
      <c r="E11" s="21">
        <v>1.067337</v>
      </c>
      <c r="F11" s="21">
        <f t="shared" si="0"/>
        <v>7.3086999632144628E-2</v>
      </c>
      <c r="G11" s="21">
        <v>1.9915799632144626E-2</v>
      </c>
      <c r="H11" s="21">
        <v>2.763707E-2</v>
      </c>
      <c r="I11" s="21">
        <v>2.5534129999999999E-2</v>
      </c>
      <c r="J11" s="22">
        <f t="shared" si="1"/>
        <v>1.8659335928712887E-2</v>
      </c>
      <c r="K11" s="22">
        <f t="shared" si="2"/>
        <v>4.4552816619441306E-2</v>
      </c>
      <c r="L11" s="23">
        <f t="shared" si="3"/>
        <v>6.8476029250503473E-2</v>
      </c>
      <c r="M11" s="4"/>
      <c r="N11" t="s">
        <v>272</v>
      </c>
      <c r="O11" s="5">
        <v>9.3121949993169126E-2</v>
      </c>
      <c r="P11" s="71">
        <v>0.12478954265318173</v>
      </c>
    </row>
    <row r="12" spans="1:16" x14ac:dyDescent="0.25">
      <c r="A12" s="17"/>
      <c r="B12" s="55">
        <v>6</v>
      </c>
      <c r="C12" s="19" t="s">
        <v>254</v>
      </c>
      <c r="D12" s="20">
        <v>0.69258400000000009</v>
      </c>
      <c r="E12" s="21">
        <v>1.140476</v>
      </c>
      <c r="F12" s="21">
        <f t="shared" si="0"/>
        <v>7.2107969732081528E-2</v>
      </c>
      <c r="G12" s="21">
        <v>1.6882469732081518E-2</v>
      </c>
      <c r="H12" s="21">
        <v>2.1411850000000003E-2</v>
      </c>
      <c r="I12" s="21">
        <v>3.3813650000000001E-2</v>
      </c>
      <c r="J12" s="22">
        <f t="shared" si="1"/>
        <v>1.4803003072472825E-2</v>
      </c>
      <c r="K12" s="22">
        <f t="shared" si="2"/>
        <v>3.3577488462783536E-2</v>
      </c>
      <c r="L12" s="23">
        <f t="shared" si="3"/>
        <v>6.3226205314343767E-2</v>
      </c>
      <c r="M12" s="4"/>
      <c r="N12" t="s">
        <v>250</v>
      </c>
      <c r="O12" s="5">
        <v>0.29163444983826509</v>
      </c>
      <c r="P12" s="71">
        <v>9.9253694206857257E-2</v>
      </c>
    </row>
    <row r="13" spans="1:16" x14ac:dyDescent="0.25">
      <c r="A13" s="17"/>
      <c r="B13" s="55">
        <v>8</v>
      </c>
      <c r="C13" s="19" t="s">
        <v>256</v>
      </c>
      <c r="D13" s="20">
        <v>1.4866649999999997</v>
      </c>
      <c r="E13" s="21">
        <v>1.1472889999999998</v>
      </c>
      <c r="F13" s="21">
        <f t="shared" si="0"/>
        <v>5.5469249649927069E-2</v>
      </c>
      <c r="G13" s="21">
        <v>1.7915799649927067E-2</v>
      </c>
      <c r="H13" s="21">
        <v>2.0107650000000001E-2</v>
      </c>
      <c r="I13" s="21">
        <v>1.7445800000000001E-2</v>
      </c>
      <c r="J13" s="22">
        <f t="shared" si="1"/>
        <v>1.5615768694659384E-2</v>
      </c>
      <c r="K13" s="22">
        <f t="shared" si="2"/>
        <v>3.3141997918507957E-2</v>
      </c>
      <c r="L13" s="23">
        <f t="shared" si="3"/>
        <v>4.8348105533938771E-2</v>
      </c>
      <c r="M13" s="4"/>
      <c r="N13" t="s">
        <v>261</v>
      </c>
      <c r="O13" s="5">
        <v>0.19932813985740608</v>
      </c>
      <c r="P13" s="71">
        <v>9.6442971135740449E-2</v>
      </c>
    </row>
    <row r="14" spans="1:16" x14ac:dyDescent="0.25">
      <c r="A14" s="17"/>
      <c r="B14" s="55">
        <v>9</v>
      </c>
      <c r="C14" s="19" t="s">
        <v>257</v>
      </c>
      <c r="D14" s="20">
        <v>3.5298000000000003E-2</v>
      </c>
      <c r="E14" s="21">
        <v>6.8313000000000013E-2</v>
      </c>
      <c r="F14" s="21">
        <f t="shared" si="0"/>
        <v>2.6283700212961253E-2</v>
      </c>
      <c r="G14" s="21">
        <v>7.2079002129612491E-3</v>
      </c>
      <c r="H14" s="21">
        <v>7.5579000000000011E-3</v>
      </c>
      <c r="I14" s="21">
        <v>1.1517900000000001E-2</v>
      </c>
      <c r="J14" s="22">
        <f t="shared" si="1"/>
        <v>0.10551286304160624</v>
      </c>
      <c r="K14" s="22">
        <f t="shared" si="2"/>
        <v>0.21614919873173843</v>
      </c>
      <c r="L14" s="23">
        <f t="shared" si="3"/>
        <v>0.38475400308815672</v>
      </c>
      <c r="M14" s="4"/>
      <c r="N14" t="s">
        <v>252</v>
      </c>
      <c r="O14" s="5">
        <v>0.20482550035237435</v>
      </c>
      <c r="P14" s="71">
        <v>7.935242087823606E-2</v>
      </c>
    </row>
    <row r="15" spans="1:16" x14ac:dyDescent="0.25">
      <c r="A15" s="17"/>
      <c r="B15" s="55">
        <v>10</v>
      </c>
      <c r="C15" s="19" t="s">
        <v>258</v>
      </c>
      <c r="D15" s="20">
        <v>0.93376499999999985</v>
      </c>
      <c r="E15" s="21">
        <v>0.50787000000000004</v>
      </c>
      <c r="F15" s="21">
        <f t="shared" si="0"/>
        <v>3.6583789147087514E-2</v>
      </c>
      <c r="G15" s="21">
        <v>1.8670189147087513E-2</v>
      </c>
      <c r="H15" s="21">
        <v>8.4366000000000007E-3</v>
      </c>
      <c r="I15" s="21">
        <v>9.4769999999999993E-3</v>
      </c>
      <c r="J15" s="22">
        <f t="shared" si="1"/>
        <v>3.6761748374756355E-2</v>
      </c>
      <c r="K15" s="22">
        <f t="shared" si="2"/>
        <v>5.3373479723329814E-2</v>
      </c>
      <c r="L15" s="23">
        <f t="shared" si="3"/>
        <v>7.2033766804669525E-2</v>
      </c>
      <c r="M15" s="4"/>
      <c r="N15" t="s">
        <v>258</v>
      </c>
      <c r="O15" s="5">
        <v>3.6583789147087514E-2</v>
      </c>
      <c r="P15" s="71">
        <v>7.2033766804669525E-2</v>
      </c>
    </row>
    <row r="16" spans="1:16" x14ac:dyDescent="0.25">
      <c r="A16" s="17"/>
      <c r="B16" s="55">
        <v>11</v>
      </c>
      <c r="C16" s="19" t="s">
        <v>259</v>
      </c>
      <c r="D16" s="20">
        <v>1.6583429999999999</v>
      </c>
      <c r="E16" s="21">
        <v>1.6251669999999998</v>
      </c>
      <c r="F16" s="21">
        <f t="shared" si="0"/>
        <v>8.7488550150249256E-2</v>
      </c>
      <c r="G16" s="21">
        <v>2.3727650150249247E-2</v>
      </c>
      <c r="H16" s="21">
        <v>3.20982E-2</v>
      </c>
      <c r="I16" s="21">
        <v>3.1662700000000002E-2</v>
      </c>
      <c r="J16" s="22">
        <f t="shared" si="1"/>
        <v>1.4600130417519707E-2</v>
      </c>
      <c r="K16" s="22">
        <f t="shared" si="2"/>
        <v>3.4350839113918293E-2</v>
      </c>
      <c r="L16" s="23">
        <f t="shared" si="3"/>
        <v>5.383357534964054E-2</v>
      </c>
      <c r="M16" s="4"/>
      <c r="N16" t="s">
        <v>270</v>
      </c>
      <c r="O16" s="5">
        <v>5.572647004320188E-2</v>
      </c>
      <c r="P16" s="71">
        <v>6.8525194771443462E-2</v>
      </c>
    </row>
    <row r="17" spans="1:16" x14ac:dyDescent="0.25">
      <c r="A17" s="17"/>
      <c r="B17" s="55">
        <v>12</v>
      </c>
      <c r="C17" s="19" t="s">
        <v>260</v>
      </c>
      <c r="D17" s="20">
        <v>1.2526739999999996</v>
      </c>
      <c r="E17" s="21">
        <v>0.93589699999999998</v>
      </c>
      <c r="F17" s="21">
        <f t="shared" si="0"/>
        <v>3.9426350094748659E-2</v>
      </c>
      <c r="G17" s="21">
        <v>1.2361850094748661E-2</v>
      </c>
      <c r="H17" s="21">
        <v>1.53166E-2</v>
      </c>
      <c r="I17" s="21">
        <v>1.1747899999999999E-2</v>
      </c>
      <c r="J17" s="22">
        <f t="shared" si="1"/>
        <v>1.3208558307964084E-2</v>
      </c>
      <c r="K17" s="22">
        <f t="shared" si="2"/>
        <v>2.9574248122120981E-2</v>
      </c>
      <c r="L17" s="23">
        <f t="shared" si="3"/>
        <v>4.2126804653448681E-2</v>
      </c>
      <c r="M17" s="4"/>
      <c r="N17" t="s">
        <v>253</v>
      </c>
      <c r="O17" s="5">
        <v>7.3086999632144628E-2</v>
      </c>
      <c r="P17" s="71">
        <v>6.8476029250503473E-2</v>
      </c>
    </row>
    <row r="18" spans="1:16" x14ac:dyDescent="0.25">
      <c r="A18" s="17"/>
      <c r="B18" s="55">
        <v>13</v>
      </c>
      <c r="C18" s="19" t="s">
        <v>261</v>
      </c>
      <c r="D18" s="20">
        <v>2.1388989999999994</v>
      </c>
      <c r="E18" s="21">
        <v>2.0667979999999999</v>
      </c>
      <c r="F18" s="21">
        <f t="shared" si="0"/>
        <v>0.19932813985740608</v>
      </c>
      <c r="G18" s="21">
        <v>2.6687199857406085E-2</v>
      </c>
      <c r="H18" s="21">
        <v>5.517184E-2</v>
      </c>
      <c r="I18" s="21">
        <v>0.11746909999999999</v>
      </c>
      <c r="J18" s="22">
        <f t="shared" si="1"/>
        <v>1.2912340662902755E-2</v>
      </c>
      <c r="K18" s="22">
        <f t="shared" si="2"/>
        <v>3.9606695892586544E-2</v>
      </c>
      <c r="L18" s="23">
        <f t="shared" si="3"/>
        <v>9.6442971135740449E-2</v>
      </c>
      <c r="M18" s="4"/>
      <c r="N18" t="s">
        <v>254</v>
      </c>
      <c r="O18" s="5">
        <v>7.2107969732081528E-2</v>
      </c>
      <c r="P18" s="71">
        <v>6.3226205314343767E-2</v>
      </c>
    </row>
    <row r="19" spans="1:16" x14ac:dyDescent="0.25">
      <c r="A19" s="17"/>
      <c r="B19" s="55">
        <v>14</v>
      </c>
      <c r="C19" s="19" t="s">
        <v>262</v>
      </c>
      <c r="D19" s="20">
        <v>2.4212880000000001</v>
      </c>
      <c r="E19" s="21">
        <v>1.9584519999999999</v>
      </c>
      <c r="F19" s="21">
        <f t="shared" si="0"/>
        <v>0.11368204978456975</v>
      </c>
      <c r="G19" s="21">
        <v>2.355702978456975E-2</v>
      </c>
      <c r="H19" s="21">
        <v>5.7106599999999993E-2</v>
      </c>
      <c r="I19" s="21">
        <v>3.301842E-2</v>
      </c>
      <c r="J19" s="22">
        <f t="shared" si="1"/>
        <v>1.2028392722706378E-2</v>
      </c>
      <c r="K19" s="22">
        <f t="shared" si="2"/>
        <v>4.1187442829627559E-2</v>
      </c>
      <c r="L19" s="23">
        <f t="shared" si="3"/>
        <v>5.8046891006044446E-2</v>
      </c>
      <c r="M19" s="4"/>
      <c r="N19" t="s">
        <v>262</v>
      </c>
      <c r="O19" s="5">
        <v>0.11368204978456975</v>
      </c>
      <c r="P19" s="71">
        <v>5.8046891006044446E-2</v>
      </c>
    </row>
    <row r="20" spans="1:16" x14ac:dyDescent="0.25">
      <c r="A20" s="17"/>
      <c r="B20" s="55">
        <v>15</v>
      </c>
      <c r="C20" s="19" t="s">
        <v>263</v>
      </c>
      <c r="D20" s="20">
        <v>30.028554</v>
      </c>
      <c r="E20" s="21">
        <v>27.539594000000005</v>
      </c>
      <c r="F20" s="21">
        <f t="shared" si="0"/>
        <v>4.2987686540956886</v>
      </c>
      <c r="G20" s="21">
        <v>0.7869443640956888</v>
      </c>
      <c r="H20" s="21">
        <v>1.3828397699999999</v>
      </c>
      <c r="I20" s="21">
        <v>2.1289845199999999</v>
      </c>
      <c r="J20" s="22">
        <f t="shared" si="1"/>
        <v>2.8575016904595206E-2</v>
      </c>
      <c r="K20" s="22">
        <f t="shared" si="2"/>
        <v>7.8787803992160829E-2</v>
      </c>
      <c r="L20" s="23">
        <f t="shared" si="3"/>
        <v>0.1560941186749408</v>
      </c>
      <c r="M20" s="4"/>
      <c r="N20" t="s">
        <v>259</v>
      </c>
      <c r="O20" s="5">
        <v>8.7488550150249256E-2</v>
      </c>
      <c r="P20" s="71">
        <v>5.383357534964054E-2</v>
      </c>
    </row>
    <row r="21" spans="1:16" x14ac:dyDescent="0.25">
      <c r="A21" s="17"/>
      <c r="B21" s="55">
        <v>16</v>
      </c>
      <c r="C21" s="19" t="s">
        <v>264</v>
      </c>
      <c r="D21" s="20">
        <v>1.0825059999999997</v>
      </c>
      <c r="E21" s="21">
        <v>1.1578399999999998</v>
      </c>
      <c r="F21" s="21">
        <f t="shared" si="0"/>
        <v>5.2963850389372714E-2</v>
      </c>
      <c r="G21" s="21">
        <v>1.2278520389372716E-2</v>
      </c>
      <c r="H21" s="21">
        <v>2.2260149999999999E-2</v>
      </c>
      <c r="I21" s="21">
        <v>1.8425179999999999E-2</v>
      </c>
      <c r="J21" s="22">
        <f t="shared" si="1"/>
        <v>1.0604678011964276E-2</v>
      </c>
      <c r="K21" s="22">
        <f t="shared" si="2"/>
        <v>2.9830261857746079E-2</v>
      </c>
      <c r="L21" s="23">
        <f t="shared" si="3"/>
        <v>4.5743669582474888E-2</v>
      </c>
      <c r="M21" s="4"/>
      <c r="N21" t="s">
        <v>256</v>
      </c>
      <c r="O21" s="5">
        <v>5.5469249649927069E-2</v>
      </c>
      <c r="P21" s="71">
        <v>4.8348105533938771E-2</v>
      </c>
    </row>
    <row r="22" spans="1:16" x14ac:dyDescent="0.25">
      <c r="A22" s="17"/>
      <c r="B22" s="55">
        <v>17</v>
      </c>
      <c r="C22" s="19" t="s">
        <v>265</v>
      </c>
      <c r="D22" s="20">
        <v>0</v>
      </c>
      <c r="E22" s="21">
        <v>0.44161499999999998</v>
      </c>
      <c r="F22" s="21">
        <f t="shared" si="0"/>
        <v>2E-3</v>
      </c>
      <c r="G22" s="21">
        <v>0</v>
      </c>
      <c r="H22" s="21">
        <v>0</v>
      </c>
      <c r="I22" s="21">
        <v>2E-3</v>
      </c>
      <c r="J22" s="22">
        <f t="shared" si="1"/>
        <v>0</v>
      </c>
      <c r="K22" s="22">
        <f t="shared" si="2"/>
        <v>0</v>
      </c>
      <c r="L22" s="23">
        <f t="shared" si="3"/>
        <v>4.5288316746487324E-3</v>
      </c>
      <c r="M22" s="4"/>
      <c r="N22" t="s">
        <v>264</v>
      </c>
      <c r="O22" s="5">
        <v>5.2963850389372714E-2</v>
      </c>
      <c r="P22" s="71">
        <v>4.5743669582474888E-2</v>
      </c>
    </row>
    <row r="23" spans="1:16" x14ac:dyDescent="0.25">
      <c r="A23" s="17"/>
      <c r="B23" s="55">
        <v>18</v>
      </c>
      <c r="C23" s="19" t="s">
        <v>266</v>
      </c>
      <c r="D23" s="20">
        <v>9.4530000000000003E-2</v>
      </c>
      <c r="E23" s="21">
        <v>0.44880400000000004</v>
      </c>
      <c r="F23" s="21">
        <f t="shared" si="0"/>
        <v>1.3900350193035416E-2</v>
      </c>
      <c r="G23" s="21">
        <v>4.3539501930354163E-3</v>
      </c>
      <c r="H23" s="21">
        <v>4.66395E-3</v>
      </c>
      <c r="I23" s="21">
        <v>4.88245E-3</v>
      </c>
      <c r="J23" s="22">
        <f t="shared" si="1"/>
        <v>9.7012285831574938E-3</v>
      </c>
      <c r="K23" s="22">
        <f t="shared" si="2"/>
        <v>2.0093181417802461E-2</v>
      </c>
      <c r="L23" s="23">
        <f t="shared" si="3"/>
        <v>3.0971983745767453E-2</v>
      </c>
      <c r="M23" s="4"/>
      <c r="N23" t="s">
        <v>271</v>
      </c>
      <c r="O23" s="5">
        <v>3.5819750188437013E-2</v>
      </c>
      <c r="P23" s="71">
        <v>4.481552588350763E-2</v>
      </c>
    </row>
    <row r="24" spans="1:16" x14ac:dyDescent="0.25">
      <c r="A24" s="17"/>
      <c r="B24" s="55">
        <v>19</v>
      </c>
      <c r="C24" s="19" t="s">
        <v>267</v>
      </c>
      <c r="D24" s="20">
        <v>0</v>
      </c>
      <c r="E24" s="21">
        <v>0.49269499999999999</v>
      </c>
      <c r="F24" s="21">
        <f t="shared" si="0"/>
        <v>0</v>
      </c>
      <c r="G24" s="21">
        <v>0</v>
      </c>
      <c r="H24" s="21">
        <v>0</v>
      </c>
      <c r="I24" s="21">
        <v>0</v>
      </c>
      <c r="J24" s="22">
        <f t="shared" si="1"/>
        <v>0</v>
      </c>
      <c r="K24" s="22">
        <f t="shared" si="2"/>
        <v>0</v>
      </c>
      <c r="L24" s="23">
        <f t="shared" si="3"/>
        <v>0</v>
      </c>
      <c r="M24" s="4"/>
      <c r="N24" t="s">
        <v>260</v>
      </c>
      <c r="O24" s="5">
        <v>3.9426350094748659E-2</v>
      </c>
      <c r="P24" s="71">
        <v>4.2126804653448681E-2</v>
      </c>
    </row>
    <row r="25" spans="1:16" x14ac:dyDescent="0.25">
      <c r="A25" s="17"/>
      <c r="B25" s="55">
        <v>20</v>
      </c>
      <c r="C25" s="19" t="s">
        <v>268</v>
      </c>
      <c r="D25" s="20">
        <v>2.0883389999999995</v>
      </c>
      <c r="E25" s="21">
        <v>1.6650890000000003</v>
      </c>
      <c r="F25" s="21">
        <f t="shared" si="0"/>
        <v>0.20812523012365863</v>
      </c>
      <c r="G25" s="21">
        <v>2.3873700123658637E-2</v>
      </c>
      <c r="H25" s="21">
        <v>8.4229999999999999E-2</v>
      </c>
      <c r="I25" s="21">
        <v>0.10002153000000001</v>
      </c>
      <c r="J25" s="22">
        <f t="shared" si="1"/>
        <v>1.4337792228318507E-2</v>
      </c>
      <c r="K25" s="22">
        <f t="shared" si="2"/>
        <v>6.4923676826679308E-2</v>
      </c>
      <c r="L25" s="23">
        <f t="shared" si="3"/>
        <v>0.12499345688047822</v>
      </c>
      <c r="M25" s="4"/>
      <c r="N25" t="s">
        <v>273</v>
      </c>
      <c r="O25" s="5">
        <v>2.3207899804732111E-2</v>
      </c>
      <c r="P25" s="71">
        <v>3.8329121545743298E-2</v>
      </c>
    </row>
    <row r="26" spans="1:16" x14ac:dyDescent="0.25">
      <c r="A26" s="17"/>
      <c r="B26" s="55">
        <v>21</v>
      </c>
      <c r="C26" s="19" t="s">
        <v>269</v>
      </c>
      <c r="D26" s="20">
        <v>1.2405109999999997</v>
      </c>
      <c r="E26" s="21">
        <v>1.21458</v>
      </c>
      <c r="F26" s="21">
        <f t="shared" si="0"/>
        <v>0.19915540044104796</v>
      </c>
      <c r="G26" s="21">
        <v>1.0707900441047968E-2</v>
      </c>
      <c r="H26" s="21">
        <v>1.6304099999999998E-2</v>
      </c>
      <c r="I26" s="21">
        <v>0.1721434</v>
      </c>
      <c r="J26" s="22">
        <f t="shared" si="1"/>
        <v>8.8161343353652857E-3</v>
      </c>
      <c r="K26" s="22">
        <f t="shared" si="2"/>
        <v>2.2239786956024278E-2</v>
      </c>
      <c r="L26" s="23">
        <f t="shared" si="3"/>
        <v>0.16397059101998054</v>
      </c>
      <c r="M26" s="4"/>
      <c r="N26" t="s">
        <v>266</v>
      </c>
      <c r="O26" s="5">
        <v>1.3900350193035416E-2</v>
      </c>
      <c r="P26" s="71">
        <v>3.0971983745767453E-2</v>
      </c>
    </row>
    <row r="27" spans="1:16" x14ac:dyDescent="0.25">
      <c r="A27" s="17"/>
      <c r="B27" s="55">
        <v>22</v>
      </c>
      <c r="C27" s="19" t="s">
        <v>270</v>
      </c>
      <c r="D27" s="20">
        <v>0.93443399999999988</v>
      </c>
      <c r="E27" s="21">
        <v>0.813226</v>
      </c>
      <c r="F27" s="21">
        <f t="shared" si="0"/>
        <v>5.572647004320188E-2</v>
      </c>
      <c r="G27" s="21">
        <v>9.3291700432018843E-3</v>
      </c>
      <c r="H27" s="21">
        <v>4.4669799999999996E-2</v>
      </c>
      <c r="I27" s="21">
        <v>1.7275000000000001E-3</v>
      </c>
      <c r="J27" s="22">
        <f t="shared" si="1"/>
        <v>1.1471804938850805E-2</v>
      </c>
      <c r="K27" s="22">
        <f t="shared" si="2"/>
        <v>6.6400939029497189E-2</v>
      </c>
      <c r="L27" s="23">
        <f t="shared" si="3"/>
        <v>6.8525194771443462E-2</v>
      </c>
      <c r="M27" s="4"/>
      <c r="N27" t="s">
        <v>265</v>
      </c>
      <c r="O27" s="5">
        <v>2E-3</v>
      </c>
      <c r="P27" s="71">
        <v>4.5288316746487324E-3</v>
      </c>
    </row>
    <row r="28" spans="1:16" x14ac:dyDescent="0.25">
      <c r="A28" s="17"/>
      <c r="B28" s="55">
        <v>23</v>
      </c>
      <c r="C28" s="19" t="s">
        <v>271</v>
      </c>
      <c r="D28" s="20">
        <v>0.39914499999999986</v>
      </c>
      <c r="E28" s="21">
        <v>0.79927099999999973</v>
      </c>
      <c r="F28" s="21">
        <f t="shared" si="0"/>
        <v>3.5819750188437013E-2</v>
      </c>
      <c r="G28" s="21">
        <v>4.1039501884370111E-3</v>
      </c>
      <c r="H28" s="21">
        <v>1.32079E-2</v>
      </c>
      <c r="I28" s="21">
        <v>1.8507900000000001E-2</v>
      </c>
      <c r="J28" s="22">
        <f t="shared" si="1"/>
        <v>5.1346166549731094E-3</v>
      </c>
      <c r="K28" s="22">
        <f t="shared" si="2"/>
        <v>2.1659550000484213E-2</v>
      </c>
      <c r="L28" s="23">
        <f t="shared" si="3"/>
        <v>4.481552588350763E-2</v>
      </c>
      <c r="M28" s="4"/>
      <c r="N28" t="s">
        <v>249</v>
      </c>
      <c r="O28" s="5">
        <v>0</v>
      </c>
      <c r="P28" s="71">
        <v>0</v>
      </c>
    </row>
    <row r="29" spans="1:16" x14ac:dyDescent="0.25">
      <c r="A29" s="17"/>
      <c r="B29" s="55">
        <v>24</v>
      </c>
      <c r="C29" s="19" t="s">
        <v>272</v>
      </c>
      <c r="D29" s="20">
        <v>0.29490000000000005</v>
      </c>
      <c r="E29" s="21">
        <v>0.74623200000000012</v>
      </c>
      <c r="F29" s="21">
        <f t="shared" si="0"/>
        <v>9.3121949993169126E-2</v>
      </c>
      <c r="G29" s="21">
        <v>8.7078999931691214E-3</v>
      </c>
      <c r="H29" s="21">
        <v>8.7979000000000009E-3</v>
      </c>
      <c r="I29" s="21">
        <v>7.5616150000000007E-2</v>
      </c>
      <c r="J29" s="22">
        <f t="shared" si="1"/>
        <v>1.166915917994554E-2</v>
      </c>
      <c r="K29" s="22">
        <f t="shared" si="2"/>
        <v>2.3458924293207901E-2</v>
      </c>
      <c r="L29" s="23">
        <f t="shared" si="3"/>
        <v>0.12478954265318173</v>
      </c>
      <c r="M29" s="4"/>
      <c r="N29" t="s">
        <v>251</v>
      </c>
      <c r="O29" s="5">
        <v>0</v>
      </c>
      <c r="P29" s="71">
        <v>0</v>
      </c>
    </row>
    <row r="30" spans="1:16" ht="15.75" thickBot="1" x14ac:dyDescent="0.3">
      <c r="A30" s="24"/>
      <c r="B30" s="56">
        <v>25</v>
      </c>
      <c r="C30" s="26" t="s">
        <v>273</v>
      </c>
      <c r="D30" s="27">
        <v>0.22329999999999997</v>
      </c>
      <c r="E30" s="28">
        <v>0.60549000000000008</v>
      </c>
      <c r="F30" s="28">
        <f t="shared" si="0"/>
        <v>2.3207899804732111E-2</v>
      </c>
      <c r="G30" s="28">
        <v>4.6039498047321104E-3</v>
      </c>
      <c r="H30" s="28">
        <v>1.160395E-2</v>
      </c>
      <c r="I30" s="28">
        <v>7.0000000000000001E-3</v>
      </c>
      <c r="J30" s="29">
        <f t="shared" si="1"/>
        <v>7.6036760387985097E-3</v>
      </c>
      <c r="K30" s="29">
        <f t="shared" si="2"/>
        <v>2.6768236972917983E-2</v>
      </c>
      <c r="L30" s="30">
        <f t="shared" si="3"/>
        <v>3.8329121545743298E-2</v>
      </c>
      <c r="M30" s="4"/>
      <c r="N30" t="s">
        <v>267</v>
      </c>
      <c r="O30" s="5">
        <v>0</v>
      </c>
      <c r="P30" s="71">
        <v>0</v>
      </c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workbookViewId="0">
      <selection activeCell="A18" sqref="A18:D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116</v>
      </c>
      <c r="B1" s="49" t="s">
        <v>1800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1803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52.864780999999994</v>
      </c>
      <c r="E6" s="14">
        <v>52.864781000000001</v>
      </c>
      <c r="F6" s="14">
        <v>6.1827063037241574</v>
      </c>
      <c r="G6" s="14">
        <v>1.1165671137241588</v>
      </c>
      <c r="H6" s="14">
        <v>1.94966548</v>
      </c>
      <c r="I6" s="14">
        <v>3.1164737099999997</v>
      </c>
      <c r="J6" s="15">
        <v>2.1121190565873315E-2</v>
      </c>
      <c r="K6" s="15">
        <v>5.800142430788012E-2</v>
      </c>
      <c r="L6" s="16">
        <v>0.11695321888733745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52.864781000000001</v>
      </c>
      <c r="E7" s="38">
        <f ca="1">SUM(E8:OFFSET(E6,MATCH("PROYECTOS",$A$8:$A$50,0),0))</f>
        <v>52.864781000000001</v>
      </c>
      <c r="F7" s="38">
        <f ca="1">SUM(F8:OFFSET(F6,MATCH("PROYECTOS",$A$8:$A$50,0),0))</f>
        <v>6.1827063037241574</v>
      </c>
      <c r="G7" s="38">
        <f ca="1">SUM(G8:OFFSET(G6,MATCH("PROYECTOS",$A$8:$A$50,0),0))</f>
        <v>1.1165671137241588</v>
      </c>
      <c r="H7" s="38">
        <f ca="1">SUM(H8:OFFSET(H6,MATCH("PROYECTOS",$A$8:$A$50,0),0))</f>
        <v>1.94966548</v>
      </c>
      <c r="I7" s="38">
        <f ca="1">SUM(I8:OFFSET(I6,MATCH("PROYECTOS",$A$8:$A$50,0),0))</f>
        <v>3.1164737099999993</v>
      </c>
      <c r="J7" s="39">
        <f ca="1">IFERROR(G7/E7,0)</f>
        <v>2.1121190565873315E-2</v>
      </c>
      <c r="K7" s="39">
        <f ca="1">IFERROR(SUM(G7,H7)/E7,0)</f>
        <v>5.800142430788012E-2</v>
      </c>
      <c r="L7" s="40">
        <f ca="1">IFERROR(SUM(G7,H7,I7)/E7,0)</f>
        <v>0.11695321888733745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11.972115000000002</v>
      </c>
      <c r="E8" s="21">
        <v>11.972115000000002</v>
      </c>
      <c r="F8" s="21">
        <f t="shared" ref="F8:F10" si="0">SUM(G8,H8,I8)</f>
        <v>2.3430055719507878</v>
      </c>
      <c r="G8" s="21">
        <v>0.57658172195078805</v>
      </c>
      <c r="H8" s="21">
        <v>0.83092606000000013</v>
      </c>
      <c r="I8" s="21">
        <v>0.93549778999999988</v>
      </c>
      <c r="J8" s="22">
        <f t="shared" ref="J8:J11" si="1">IFERROR(G8/E8,0)</f>
        <v>4.8160389534412922E-2</v>
      </c>
      <c r="K8" s="22">
        <f t="shared" ref="K8:K11" si="2">IFERROR(SUM(G8,H8)/E8,0)</f>
        <v>0.1175655080118081</v>
      </c>
      <c r="L8" s="23">
        <f t="shared" ref="L8:L11" si="3">IFERROR(SUM(G8,H8,I8)/E8,0)</f>
        <v>0.19570523436759399</v>
      </c>
      <c r="M8" s="4"/>
    </row>
    <row r="9" spans="1:13" ht="38.25" x14ac:dyDescent="0.25">
      <c r="A9" s="17"/>
      <c r="B9" s="19">
        <v>3000576</v>
      </c>
      <c r="C9" s="19" t="s">
        <v>1805</v>
      </c>
      <c r="D9" s="20">
        <v>36.486460999999998</v>
      </c>
      <c r="E9" s="21">
        <v>36.486460999999998</v>
      </c>
      <c r="F9" s="21">
        <f t="shared" si="0"/>
        <v>3.4952539618420135</v>
      </c>
      <c r="G9" s="21">
        <v>0.51608525184201426</v>
      </c>
      <c r="H9" s="21">
        <v>0.9853609499999999</v>
      </c>
      <c r="I9" s="21">
        <v>1.9938077599999993</v>
      </c>
      <c r="J9" s="22">
        <f t="shared" si="1"/>
        <v>1.4144568634431667E-2</v>
      </c>
      <c r="K9" s="22">
        <f t="shared" si="2"/>
        <v>4.1150776498767978E-2</v>
      </c>
      <c r="L9" s="23">
        <f t="shared" si="3"/>
        <v>9.5795916239780385E-2</v>
      </c>
      <c r="M9" s="4"/>
    </row>
    <row r="10" spans="1:13" ht="25.5" x14ac:dyDescent="0.25">
      <c r="A10" s="17"/>
      <c r="B10" s="19">
        <v>3000577</v>
      </c>
      <c r="C10" s="19" t="s">
        <v>1806</v>
      </c>
      <c r="D10" s="20">
        <v>4.406204999999999</v>
      </c>
      <c r="E10" s="21">
        <v>4.4062050000000008</v>
      </c>
      <c r="F10" s="21">
        <f t="shared" si="0"/>
        <v>0.34444676993135648</v>
      </c>
      <c r="G10" s="21">
        <v>2.3900139931356534E-2</v>
      </c>
      <c r="H10" s="21">
        <v>0.13337847</v>
      </c>
      <c r="I10" s="21">
        <v>0.18716815999999997</v>
      </c>
      <c r="J10" s="22">
        <f t="shared" si="1"/>
        <v>5.4242006287398177E-3</v>
      </c>
      <c r="K10" s="22">
        <f t="shared" si="2"/>
        <v>3.5694800839124942E-2</v>
      </c>
      <c r="L10" s="23">
        <f t="shared" si="3"/>
        <v>7.8173114943893077E-2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0</v>
      </c>
      <c r="F11" s="45">
        <f t="shared" ca="1" si="4"/>
        <v>0</v>
      </c>
      <c r="G11" s="45">
        <f t="shared" ca="1" si="4"/>
        <v>0</v>
      </c>
      <c r="H11" s="45">
        <f t="shared" ca="1" si="4"/>
        <v>0</v>
      </c>
      <c r="I11" s="45">
        <f t="shared" ca="1" si="4"/>
        <v>0</v>
      </c>
      <c r="J11" s="46">
        <f t="shared" ca="1" si="1"/>
        <v>0</v>
      </c>
      <c r="K11" s="46">
        <f t="shared" ca="1" si="2"/>
        <v>0</v>
      </c>
      <c r="L11" s="47">
        <f t="shared" ca="1" si="3"/>
        <v>0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1824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90"/>
      <c r="B16" s="91"/>
      <c r="C16" s="91"/>
      <c r="D16" s="93"/>
    </row>
    <row r="17" spans="1:4" ht="38.25" x14ac:dyDescent="0.25">
      <c r="A17" s="17"/>
      <c r="B17" s="19">
        <v>3000576</v>
      </c>
      <c r="C17" s="19" t="s">
        <v>1805</v>
      </c>
      <c r="D17" s="23">
        <v>9.5795916239780385E-2</v>
      </c>
    </row>
    <row r="18" spans="1:4" ht="26.25" thickBot="1" x14ac:dyDescent="0.3">
      <c r="A18" s="24"/>
      <c r="B18" s="26">
        <v>3000577</v>
      </c>
      <c r="C18" s="26" t="s">
        <v>1806</v>
      </c>
      <c r="D18" s="30">
        <v>7.8173114943893077E-2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1"/>
  <sheetViews>
    <sheetView topLeftCell="A13" workbookViewId="0">
      <selection activeCell="A3" sqref="A3:P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855468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116</v>
      </c>
      <c r="B1" s="49" t="s">
        <v>1800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1804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52.864780999999994</v>
      </c>
      <c r="I6" s="14">
        <v>52.864781000000001</v>
      </c>
      <c r="J6" s="14">
        <v>6.1827063037241574</v>
      </c>
      <c r="K6" s="14">
        <v>1.1165671137241588</v>
      </c>
      <c r="L6" s="14">
        <v>1.94966548</v>
      </c>
      <c r="M6" s="14">
        <v>3.1164737099999997</v>
      </c>
      <c r="N6" s="15">
        <v>2.1121190565873315E-2</v>
      </c>
      <c r="O6" s="15">
        <v>5.800142430788012E-2</v>
      </c>
      <c r="P6" s="16">
        <v>0.11695321888733745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SUM(H8:OFFSET(H6,MATCH("PROYECTOS",$A$8:$A$21,0),0))</f>
        <v>52.864781000000001</v>
      </c>
      <c r="I7" s="37">
        <f ca="1">SUM(I8:OFFSET(I6,MATCH("PROYECTOS",$A$8:$A$21,0),0))</f>
        <v>52.864780999999994</v>
      </c>
      <c r="J7" s="37">
        <f ca="1">SUM(J8:OFFSET(J6,MATCH("PROYECTOS",$A$8:$A$21,0),0))</f>
        <v>6.1827063037241592</v>
      </c>
      <c r="K7" s="38">
        <f>SUM(K8:K20)</f>
        <v>1.1165671137241588</v>
      </c>
      <c r="L7" s="38">
        <f>SUM(L8:L20)</f>
        <v>1.9496654799999997</v>
      </c>
      <c r="M7" s="38">
        <f>SUM(M8:M20)</f>
        <v>3.1164737099999997</v>
      </c>
      <c r="N7" s="39">
        <f ca="1">IFERROR(K7/I7,0)</f>
        <v>2.1121190565873318E-2</v>
      </c>
      <c r="O7" s="39">
        <f ca="1">IFERROR(SUM(K7,L7)/I7,0)</f>
        <v>5.800142430788012E-2</v>
      </c>
      <c r="P7" s="40">
        <f ca="1">IFERROR(SUM(K7,L7,M7)/I7,0)</f>
        <v>0.11695321888733747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5.4137930000000001</v>
      </c>
      <c r="I8" s="21">
        <v>5.5712329999999994</v>
      </c>
      <c r="J8" s="21">
        <f t="shared" ref="J8:J20" si="0">SUM(K8,L8,M8)</f>
        <v>1.4215944388081121</v>
      </c>
      <c r="K8" s="21">
        <v>0.33997330880811205</v>
      </c>
      <c r="L8" s="21">
        <v>0.50125574000000006</v>
      </c>
      <c r="M8" s="21">
        <v>0.58036538999999998</v>
      </c>
      <c r="N8" s="22">
        <f t="shared" ref="N8:N21" si="1">IFERROR(K8/I8,0)</f>
        <v>6.1022992362393044E-2</v>
      </c>
      <c r="O8" s="22">
        <f t="shared" ref="O8:O21" si="2">IFERROR(SUM(K8,L8)/I8,0)</f>
        <v>0.15099512958946651</v>
      </c>
      <c r="P8" s="23">
        <f t="shared" ref="P8:P21" si="3">IFERROR(SUM(K8,L8,M8)/I8,0)</f>
        <v>0.2551669332099577</v>
      </c>
      <c r="Q8" s="70">
        <v>0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5004311</v>
      </c>
      <c r="C9" s="19" t="s">
        <v>1807</v>
      </c>
      <c r="D9" s="68">
        <v>3000576</v>
      </c>
      <c r="E9" s="19" t="s">
        <v>1805</v>
      </c>
      <c r="F9" s="69">
        <v>87</v>
      </c>
      <c r="G9" s="19" t="s">
        <v>395</v>
      </c>
      <c r="H9" s="20">
        <v>4.6976850000000008</v>
      </c>
      <c r="I9" s="21">
        <v>4.3900000000000015</v>
      </c>
      <c r="J9" s="21">
        <f t="shared" si="0"/>
        <v>4.0499999999999994E-2</v>
      </c>
      <c r="K9" s="21">
        <v>0</v>
      </c>
      <c r="L9" s="21">
        <v>1.8499999999999999E-2</v>
      </c>
      <c r="M9" s="21">
        <v>2.1999999999999999E-2</v>
      </c>
      <c r="N9" s="22">
        <f t="shared" si="1"/>
        <v>0</v>
      </c>
      <c r="O9" s="22">
        <f t="shared" si="2"/>
        <v>4.2141230068337117E-3</v>
      </c>
      <c r="P9" s="23">
        <f t="shared" si="3"/>
        <v>9.2255125284737994E-3</v>
      </c>
      <c r="Q9" s="70">
        <v>3297</v>
      </c>
      <c r="R9" s="21">
        <v>0</v>
      </c>
      <c r="S9" s="23">
        <f t="shared" ref="S9:S20" si="4">IFERROR(R9/Q9,0)</f>
        <v>0</v>
      </c>
    </row>
    <row r="10" spans="1:19" ht="38.25" x14ac:dyDescent="0.25">
      <c r="A10" s="17"/>
      <c r="B10" s="19">
        <v>5004313</v>
      </c>
      <c r="C10" s="19" t="s">
        <v>1808</v>
      </c>
      <c r="D10" s="68">
        <v>3000576</v>
      </c>
      <c r="E10" s="19" t="s">
        <v>1805</v>
      </c>
      <c r="F10" s="69">
        <v>90</v>
      </c>
      <c r="G10" s="19" t="s">
        <v>1819</v>
      </c>
      <c r="H10" s="20">
        <v>3.8931490000000002</v>
      </c>
      <c r="I10" s="21">
        <v>2.9856050000000001</v>
      </c>
      <c r="J10" s="21">
        <f t="shared" si="0"/>
        <v>0.27108087905176298</v>
      </c>
      <c r="K10" s="21">
        <v>2.384596905176295E-2</v>
      </c>
      <c r="L10" s="21">
        <v>0.17415686000000002</v>
      </c>
      <c r="M10" s="21">
        <v>7.3078049999999992E-2</v>
      </c>
      <c r="N10" s="22">
        <f t="shared" si="1"/>
        <v>7.9869805455721529E-3</v>
      </c>
      <c r="O10" s="22">
        <f t="shared" si="2"/>
        <v>6.6319164474792539E-2</v>
      </c>
      <c r="P10" s="23">
        <f t="shared" si="3"/>
        <v>9.0795962309737216E-2</v>
      </c>
      <c r="Q10" s="70">
        <v>3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5004314</v>
      </c>
      <c r="C11" s="19" t="s">
        <v>1809</v>
      </c>
      <c r="D11" s="68">
        <v>3000576</v>
      </c>
      <c r="E11" s="19" t="s">
        <v>1805</v>
      </c>
      <c r="F11" s="69">
        <v>87</v>
      </c>
      <c r="G11" s="19" t="s">
        <v>395</v>
      </c>
      <c r="H11" s="20">
        <v>1.2955000000000001</v>
      </c>
      <c r="I11" s="21">
        <v>1.2955000000000001</v>
      </c>
      <c r="J11" s="21">
        <f t="shared" si="0"/>
        <v>7.0000000000000001E-3</v>
      </c>
      <c r="K11" s="21">
        <v>0</v>
      </c>
      <c r="L11" s="21">
        <v>0</v>
      </c>
      <c r="M11" s="21">
        <v>7.0000000000000001E-3</v>
      </c>
      <c r="N11" s="22">
        <f t="shared" si="1"/>
        <v>0</v>
      </c>
      <c r="O11" s="22">
        <f t="shared" si="2"/>
        <v>0</v>
      </c>
      <c r="P11" s="23">
        <f t="shared" si="3"/>
        <v>5.4033191817830948E-3</v>
      </c>
      <c r="Q11" s="70">
        <v>0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5004316</v>
      </c>
      <c r="C12" s="19" t="s">
        <v>1810</v>
      </c>
      <c r="D12" s="68">
        <v>3000577</v>
      </c>
      <c r="E12" s="19" t="s">
        <v>1806</v>
      </c>
      <c r="F12" s="69">
        <v>322</v>
      </c>
      <c r="G12" s="19" t="s">
        <v>1820</v>
      </c>
      <c r="H12" s="20">
        <v>0.60772999999999999</v>
      </c>
      <c r="I12" s="21">
        <v>0.63054200000000005</v>
      </c>
      <c r="J12" s="21">
        <f t="shared" si="0"/>
        <v>5.8811849830809143E-2</v>
      </c>
      <c r="K12" s="21">
        <v>7.6039498308091424E-3</v>
      </c>
      <c r="L12" s="21">
        <v>3.1923389999999996E-2</v>
      </c>
      <c r="M12" s="21">
        <v>1.9284510000000001E-2</v>
      </c>
      <c r="N12" s="22">
        <f t="shared" si="1"/>
        <v>1.2059386735235943E-2</v>
      </c>
      <c r="O12" s="22">
        <f t="shared" si="2"/>
        <v>6.2687877779448689E-2</v>
      </c>
      <c r="P12" s="23">
        <f t="shared" si="3"/>
        <v>9.3271899145194348E-2</v>
      </c>
      <c r="Q12" s="70">
        <v>0</v>
      </c>
      <c r="R12" s="21">
        <v>0</v>
      </c>
      <c r="S12" s="23">
        <f t="shared" si="4"/>
        <v>0</v>
      </c>
    </row>
    <row r="13" spans="1:19" ht="51" x14ac:dyDescent="0.25">
      <c r="A13" s="17"/>
      <c r="B13" s="19">
        <v>5004317</v>
      </c>
      <c r="C13" s="19" t="s">
        <v>1811</v>
      </c>
      <c r="D13" s="68">
        <v>3000001</v>
      </c>
      <c r="E13" s="19" t="s">
        <v>275</v>
      </c>
      <c r="F13" s="69">
        <v>60</v>
      </c>
      <c r="G13" s="19" t="s">
        <v>309</v>
      </c>
      <c r="H13" s="20">
        <v>3.9188219999999996</v>
      </c>
      <c r="I13" s="21">
        <v>3.7613820000000002</v>
      </c>
      <c r="J13" s="21">
        <f t="shared" si="0"/>
        <v>0.4897002910450946</v>
      </c>
      <c r="K13" s="21">
        <v>0.10352082104509464</v>
      </c>
      <c r="L13" s="21">
        <v>0.19333551999999998</v>
      </c>
      <c r="M13" s="21">
        <v>0.19284394999999999</v>
      </c>
      <c r="N13" s="22">
        <f t="shared" si="1"/>
        <v>2.7522017451323644E-2</v>
      </c>
      <c r="O13" s="22">
        <f t="shared" si="2"/>
        <v>7.8922146446464253E-2</v>
      </c>
      <c r="P13" s="23">
        <f t="shared" si="3"/>
        <v>0.1301915867745139</v>
      </c>
      <c r="Q13" s="70">
        <v>0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5004759</v>
      </c>
      <c r="C14" s="19" t="s">
        <v>1812</v>
      </c>
      <c r="D14" s="68">
        <v>3000576</v>
      </c>
      <c r="E14" s="19" t="s">
        <v>1805</v>
      </c>
      <c r="F14" s="69">
        <v>87</v>
      </c>
      <c r="G14" s="19" t="s">
        <v>395</v>
      </c>
      <c r="H14" s="20">
        <v>20.262108999999999</v>
      </c>
      <c r="I14" s="21">
        <v>20.372972999999998</v>
      </c>
      <c r="J14" s="21">
        <f t="shared" si="0"/>
        <v>2.2737275824020742</v>
      </c>
      <c r="K14" s="21">
        <v>0.29894684240207425</v>
      </c>
      <c r="L14" s="21">
        <v>0.42919304999999996</v>
      </c>
      <c r="M14" s="21">
        <v>1.5455876900000001</v>
      </c>
      <c r="N14" s="22">
        <f t="shared" si="1"/>
        <v>1.4673697471747215E-2</v>
      </c>
      <c r="O14" s="22">
        <f t="shared" si="2"/>
        <v>3.5740482864335718E-2</v>
      </c>
      <c r="P14" s="23">
        <f t="shared" si="3"/>
        <v>0.11160509476952993</v>
      </c>
      <c r="Q14" s="70">
        <v>1067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5004760</v>
      </c>
      <c r="C15" s="19" t="s">
        <v>1813</v>
      </c>
      <c r="D15" s="68">
        <v>3000576</v>
      </c>
      <c r="E15" s="19" t="s">
        <v>1805</v>
      </c>
      <c r="F15" s="69">
        <v>87</v>
      </c>
      <c r="G15" s="19" t="s">
        <v>395</v>
      </c>
      <c r="H15" s="20">
        <v>2.6863279999999996</v>
      </c>
      <c r="I15" s="21">
        <v>3.5491209999999991</v>
      </c>
      <c r="J15" s="21">
        <f t="shared" si="0"/>
        <v>0.413032900271249</v>
      </c>
      <c r="K15" s="21">
        <v>0.13216988027124899</v>
      </c>
      <c r="L15" s="21">
        <v>0.15549063999999999</v>
      </c>
      <c r="M15" s="21">
        <v>0.12537238000000001</v>
      </c>
      <c r="N15" s="22">
        <f t="shared" si="1"/>
        <v>3.7240173065739103E-2</v>
      </c>
      <c r="O15" s="22">
        <f t="shared" si="2"/>
        <v>8.1051201204819179E-2</v>
      </c>
      <c r="P15" s="23">
        <f t="shared" si="3"/>
        <v>0.11637611123183715</v>
      </c>
      <c r="Q15" s="70">
        <v>1</v>
      </c>
      <c r="R15" s="21">
        <v>0</v>
      </c>
      <c r="S15" s="23">
        <f t="shared" si="4"/>
        <v>0</v>
      </c>
    </row>
    <row r="16" spans="1:19" ht="38.25" x14ac:dyDescent="0.25">
      <c r="A16" s="17"/>
      <c r="B16" s="19">
        <v>5004940</v>
      </c>
      <c r="C16" s="19" t="s">
        <v>1814</v>
      </c>
      <c r="D16" s="68">
        <v>3000001</v>
      </c>
      <c r="E16" s="19" t="s">
        <v>275</v>
      </c>
      <c r="F16" s="69">
        <v>416</v>
      </c>
      <c r="G16" s="19" t="s">
        <v>663</v>
      </c>
      <c r="H16" s="20">
        <v>2.6395</v>
      </c>
      <c r="I16" s="21">
        <v>2.6395000000000004</v>
      </c>
      <c r="J16" s="21">
        <f t="shared" si="0"/>
        <v>0.43171084209758132</v>
      </c>
      <c r="K16" s="21">
        <v>0.13308759209758136</v>
      </c>
      <c r="L16" s="21">
        <v>0.13633479999999998</v>
      </c>
      <c r="M16" s="21">
        <v>0.16228844999999997</v>
      </c>
      <c r="N16" s="22">
        <f t="shared" si="1"/>
        <v>5.0421516233218923E-2</v>
      </c>
      <c r="O16" s="22">
        <f t="shared" si="2"/>
        <v>0.10207326845901925</v>
      </c>
      <c r="P16" s="23">
        <f t="shared" si="3"/>
        <v>0.16355781098601296</v>
      </c>
      <c r="Q16" s="70">
        <v>0</v>
      </c>
      <c r="R16" s="21">
        <v>0</v>
      </c>
      <c r="S16" s="23">
        <f t="shared" si="4"/>
        <v>0</v>
      </c>
    </row>
    <row r="17" spans="1:19" ht="38.25" x14ac:dyDescent="0.25">
      <c r="A17" s="17"/>
      <c r="B17" s="19">
        <v>5004941</v>
      </c>
      <c r="C17" s="19" t="s">
        <v>1815</v>
      </c>
      <c r="D17" s="68">
        <v>3000576</v>
      </c>
      <c r="E17" s="19" t="s">
        <v>1805</v>
      </c>
      <c r="F17" s="69">
        <v>51</v>
      </c>
      <c r="G17" s="19" t="s">
        <v>1821</v>
      </c>
      <c r="H17" s="20">
        <v>1.9652709999999998</v>
      </c>
      <c r="I17" s="21">
        <v>1.9036210000000005</v>
      </c>
      <c r="J17" s="21">
        <f t="shared" si="0"/>
        <v>0.20115840073117314</v>
      </c>
      <c r="K17" s="21">
        <v>2.6124950731173158E-2</v>
      </c>
      <c r="L17" s="21">
        <v>0.10345841</v>
      </c>
      <c r="M17" s="21">
        <v>7.1575039999999993E-2</v>
      </c>
      <c r="N17" s="22">
        <f t="shared" si="1"/>
        <v>1.3723819358566201E-2</v>
      </c>
      <c r="O17" s="22">
        <f t="shared" si="2"/>
        <v>6.8072037832726751E-2</v>
      </c>
      <c r="P17" s="23">
        <f t="shared" si="3"/>
        <v>0.1056714549435907</v>
      </c>
      <c r="Q17" s="70">
        <v>10</v>
      </c>
      <c r="R17" s="21">
        <v>0</v>
      </c>
      <c r="S17" s="23">
        <f t="shared" si="4"/>
        <v>0</v>
      </c>
    </row>
    <row r="18" spans="1:19" ht="51" x14ac:dyDescent="0.25">
      <c r="A18" s="17"/>
      <c r="B18" s="19">
        <v>5004942</v>
      </c>
      <c r="C18" s="19" t="s">
        <v>1816</v>
      </c>
      <c r="D18" s="68">
        <v>3000576</v>
      </c>
      <c r="E18" s="19" t="s">
        <v>1805</v>
      </c>
      <c r="F18" s="69">
        <v>466</v>
      </c>
      <c r="G18" s="19" t="s">
        <v>1822</v>
      </c>
      <c r="H18" s="20">
        <v>1.6864190000000001</v>
      </c>
      <c r="I18" s="21">
        <v>1.9896409999999989</v>
      </c>
      <c r="J18" s="21">
        <f t="shared" si="0"/>
        <v>0.28875419938575492</v>
      </c>
      <c r="K18" s="21">
        <v>3.4997609385754913E-2</v>
      </c>
      <c r="L18" s="21">
        <v>0.10456198999999999</v>
      </c>
      <c r="M18" s="21">
        <v>0.14919460000000001</v>
      </c>
      <c r="N18" s="22">
        <f t="shared" si="1"/>
        <v>1.7589911640217976E-2</v>
      </c>
      <c r="O18" s="22">
        <f t="shared" si="2"/>
        <v>7.0143105909938011E-2</v>
      </c>
      <c r="P18" s="23">
        <f t="shared" si="3"/>
        <v>0.14512879428286565</v>
      </c>
      <c r="Q18" s="70">
        <v>4554</v>
      </c>
      <c r="R18" s="21">
        <v>0</v>
      </c>
      <c r="S18" s="23">
        <f t="shared" si="4"/>
        <v>0</v>
      </c>
    </row>
    <row r="19" spans="1:19" ht="25.5" x14ac:dyDescent="0.25">
      <c r="A19" s="17"/>
      <c r="B19" s="19">
        <v>5004943</v>
      </c>
      <c r="C19" s="19" t="s">
        <v>1817</v>
      </c>
      <c r="D19" s="68">
        <v>3000577</v>
      </c>
      <c r="E19" s="19" t="s">
        <v>1806</v>
      </c>
      <c r="F19" s="69">
        <v>87</v>
      </c>
      <c r="G19" s="19" t="s">
        <v>395</v>
      </c>
      <c r="H19" s="20">
        <v>2.2273809999999994</v>
      </c>
      <c r="I19" s="21">
        <v>2.2045689999999993</v>
      </c>
      <c r="J19" s="21">
        <f t="shared" si="0"/>
        <v>0.2131768298308091</v>
      </c>
      <c r="K19" s="21">
        <v>7.6039498308091424E-3</v>
      </c>
      <c r="L19" s="21">
        <v>6.6418660000000004E-2</v>
      </c>
      <c r="M19" s="21">
        <v>0.13915421999999997</v>
      </c>
      <c r="N19" s="22">
        <f t="shared" si="1"/>
        <v>3.4491775176050941E-3</v>
      </c>
      <c r="O19" s="22">
        <f t="shared" si="2"/>
        <v>3.3576907699785837E-2</v>
      </c>
      <c r="P19" s="23">
        <f t="shared" si="3"/>
        <v>9.6697735398986906E-2</v>
      </c>
      <c r="Q19" s="70">
        <v>0</v>
      </c>
      <c r="R19" s="21">
        <v>0</v>
      </c>
      <c r="S19" s="23">
        <f t="shared" si="4"/>
        <v>0</v>
      </c>
    </row>
    <row r="20" spans="1:19" ht="25.5" x14ac:dyDescent="0.25">
      <c r="A20" s="17"/>
      <c r="B20" s="19">
        <v>5004944</v>
      </c>
      <c r="C20" s="19" t="s">
        <v>1818</v>
      </c>
      <c r="D20" s="68">
        <v>3000577</v>
      </c>
      <c r="E20" s="19" t="s">
        <v>1806</v>
      </c>
      <c r="F20" s="69">
        <v>87</v>
      </c>
      <c r="G20" s="19" t="s">
        <v>395</v>
      </c>
      <c r="H20" s="20">
        <v>1.571094</v>
      </c>
      <c r="I20" s="21">
        <v>1.5710940000000002</v>
      </c>
      <c r="J20" s="21">
        <f t="shared" si="0"/>
        <v>7.2458090269738248E-2</v>
      </c>
      <c r="K20" s="21">
        <v>8.6922402697382495E-3</v>
      </c>
      <c r="L20" s="21">
        <v>3.5036419999999999E-2</v>
      </c>
      <c r="M20" s="21">
        <v>2.8729430000000004E-2</v>
      </c>
      <c r="N20" s="22">
        <f t="shared" si="1"/>
        <v>5.5326035677930466E-3</v>
      </c>
      <c r="O20" s="22">
        <f t="shared" si="2"/>
        <v>2.7833255215625699E-2</v>
      </c>
      <c r="P20" s="23">
        <f t="shared" si="3"/>
        <v>4.6119513071616491E-2</v>
      </c>
      <c r="Q20" s="70">
        <v>0</v>
      </c>
      <c r="R20" s="21">
        <v>0</v>
      </c>
      <c r="S20" s="23">
        <f t="shared" si="4"/>
        <v>0</v>
      </c>
    </row>
    <row r="21" spans="1:19" ht="15.75" thickBot="1" x14ac:dyDescent="0.3">
      <c r="A21" s="41" t="s">
        <v>293</v>
      </c>
      <c r="B21" s="43"/>
      <c r="C21" s="43"/>
      <c r="D21" s="65"/>
      <c r="E21" s="43"/>
      <c r="F21" s="66"/>
      <c r="G21" s="43"/>
      <c r="H21" s="44">
        <f ca="1">OFFSET(H21,-MATCH("PROYECTOS",$A$8:$A$21,0)-1,0)-(OFFSET(H21,-MATCH("PROYECTOS",$A$8:$A$21,0),0))</f>
        <v>0</v>
      </c>
      <c r="I21" s="44">
        <f t="shared" ref="I21:J21" ca="1" si="5">OFFSET(I21,-MATCH("PROYECTOS",$A$8:$A$21,0)-1,0)-(OFFSET(I21,-MATCH("PROYECTOS",$A$8:$A$21,0),0))</f>
        <v>0</v>
      </c>
      <c r="J21" s="44">
        <f t="shared" ca="1" si="5"/>
        <v>0</v>
      </c>
      <c r="K21" s="45">
        <f>K6-K7</f>
        <v>0</v>
      </c>
      <c r="L21" s="45">
        <f>L6-L7</f>
        <v>0</v>
      </c>
      <c r="M21" s="45">
        <f>M6-M7</f>
        <v>0</v>
      </c>
      <c r="N21" s="46">
        <f t="shared" ca="1" si="1"/>
        <v>0</v>
      </c>
      <c r="O21" s="46">
        <f t="shared" ca="1" si="2"/>
        <v>0</v>
      </c>
      <c r="P21" s="47">
        <f t="shared" ca="1" si="3"/>
        <v>0</v>
      </c>
      <c r="Q21" s="67"/>
      <c r="R21" s="45"/>
      <c r="S21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workbookViewId="0">
      <selection activeCell="A10" sqref="A10:L10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117</v>
      </c>
      <c r="B1" s="50" t="s">
        <v>1825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1826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97.461444000000029</v>
      </c>
      <c r="E6" s="14">
        <v>107.57098800000001</v>
      </c>
      <c r="F6" s="14">
        <v>19.226184254113761</v>
      </c>
      <c r="G6" s="14">
        <v>4.7994478841137607</v>
      </c>
      <c r="H6" s="14">
        <v>6.8803243599999986</v>
      </c>
      <c r="I6" s="14">
        <v>7.5464120100000001</v>
      </c>
      <c r="J6" s="15">
        <v>4.4616564125205954E-2</v>
      </c>
      <c r="K6" s="15">
        <v>0.108577344702958</v>
      </c>
      <c r="L6" s="16">
        <v>0.17873020050827979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97.441444000000033</v>
      </c>
      <c r="E7" s="38">
        <f ca="1">SUM(E8:OFFSET(E6,MATCH("GOBIERNOS REGIONALES",$A$8:$A$50,0),0))</f>
        <v>107.55098800000003</v>
      </c>
      <c r="F7" s="38">
        <f ca="1">SUM(F8:OFFSET(F6,MATCH("GOBIERNOS REGIONALES",$A$8:$A$50,0),0))</f>
        <v>19.226184254113758</v>
      </c>
      <c r="G7" s="38">
        <f ca="1">SUM(G8:OFFSET(G6,MATCH("GOBIERNOS REGIONALES",$A$8:$A$50,0),0))</f>
        <v>4.7994478841137607</v>
      </c>
      <c r="H7" s="38">
        <f ca="1">SUM(H8:OFFSET(H6,MATCH("GOBIERNOS REGIONALES",$A$8:$A$50,0),0))</f>
        <v>6.8803243599999977</v>
      </c>
      <c r="I7" s="38">
        <f ca="1">SUM(I8:OFFSET(I6,MATCH("GOBIERNOS REGIONALES",$A$8:$A$50,0),0))</f>
        <v>7.5464120099999992</v>
      </c>
      <c r="J7" s="39">
        <f ca="1">IFERROR(G7/E7,0)</f>
        <v>4.4624860946082236E-2</v>
      </c>
      <c r="K7" s="39">
        <f ca="1">IFERROR(SUM(G7,H7)/E7,0)</f>
        <v>0.10859753556251622</v>
      </c>
      <c r="L7" s="40">
        <f ca="1">IFERROR(SUM(G7,H7,I7)/E7,0)</f>
        <v>0.17876343687436652</v>
      </c>
      <c r="M7" s="4"/>
    </row>
    <row r="8" spans="1:13" ht="25.5" x14ac:dyDescent="0.25">
      <c r="A8" s="17"/>
      <c r="B8" s="18">
        <v>39</v>
      </c>
      <c r="C8" s="19" t="s">
        <v>126</v>
      </c>
      <c r="D8" s="20">
        <v>97.441444000000033</v>
      </c>
      <c r="E8" s="21">
        <v>107.55098800000003</v>
      </c>
      <c r="F8" s="21">
        <f t="shared" ref="F8:F11" si="0">SUM(G8,H8,I8)</f>
        <v>19.226184254113758</v>
      </c>
      <c r="G8" s="21">
        <v>4.7994478841137607</v>
      </c>
      <c r="H8" s="21">
        <v>6.8803243599999977</v>
      </c>
      <c r="I8" s="21">
        <v>7.5464120099999992</v>
      </c>
      <c r="J8" s="22">
        <f t="shared" ref="J8:J11" si="1">IFERROR(G8/E8,0)</f>
        <v>4.4624860946082236E-2</v>
      </c>
      <c r="K8" s="22">
        <f t="shared" ref="K8:K11" si="2">IFERROR(SUM(G8,H8)/E8,0)</f>
        <v>0.10859753556251622</v>
      </c>
      <c r="L8" s="23">
        <f t="shared" ref="L8:L11" si="3">IFERROR(SUM(G8,H8,I8)/E8,0)</f>
        <v>0.17876343687436652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0.02</v>
      </c>
      <c r="E9" s="38">
        <f ca="1">SUM(E10:OFFSET(E8,(MATCH("GOBIERNOS LOCALES",$A$8:$A$50,0)-MATCH("GOBIERNOS REGIONALES",$A$8:$A$50,0)),0))</f>
        <v>0.02</v>
      </c>
      <c r="F9" s="38">
        <f ca="1">SUM(F10:OFFSET(F8,(MATCH("GOBIERNOS LOCALES",$A$8:$A$50,0)-MATCH("GOBIERNOS REGIONALES",$A$8:$A$50,0)),0))</f>
        <v>0</v>
      </c>
      <c r="G9" s="38">
        <f ca="1">SUM(G10:OFFSET(G8,(MATCH("GOBIERNOS LOCALES",$A$8:$A$50,0)-MATCH("GOBIERNOS REGIONALES",$A$8:$A$50,0)),0))</f>
        <v>0</v>
      </c>
      <c r="H9" s="38">
        <f ca="1">SUM(H10:OFFSET(H8,(MATCH("GOBIERNOS LOCALES",$A$8:$A$50,0)-MATCH("GOBIERNOS REGIONALES",$A$8:$A$50,0)),0))</f>
        <v>0</v>
      </c>
      <c r="I9" s="38">
        <f ca="1">SUM(I10:OFFSET(I8,(MATCH("GOBIERNOS LOCALES",$A$8:$A$50,0)-MATCH("GOBIERNOS REGIONALES",$A$8:$A$50,0)),0))</f>
        <v>0</v>
      </c>
      <c r="J9" s="39">
        <f t="shared" ca="1" si="1"/>
        <v>0</v>
      </c>
      <c r="K9" s="39">
        <f t="shared" ca="1" si="2"/>
        <v>0</v>
      </c>
      <c r="L9" s="40">
        <f t="shared" ca="1" si="3"/>
        <v>0</v>
      </c>
      <c r="M9" s="4"/>
    </row>
    <row r="10" spans="1:13" ht="15.75" thickBot="1" x14ac:dyDescent="0.3">
      <c r="A10" s="24"/>
      <c r="B10" s="25">
        <v>457</v>
      </c>
      <c r="C10" s="26" t="s">
        <v>223</v>
      </c>
      <c r="D10" s="27">
        <v>0.02</v>
      </c>
      <c r="E10" s="28">
        <v>0.02</v>
      </c>
      <c r="F10" s="28">
        <f t="shared" si="0"/>
        <v>0</v>
      </c>
      <c r="G10" s="28">
        <v>0</v>
      </c>
      <c r="H10" s="28">
        <v>0</v>
      </c>
      <c r="I10" s="28">
        <v>0</v>
      </c>
      <c r="J10" s="29">
        <f t="shared" si="1"/>
        <v>0</v>
      </c>
      <c r="K10" s="29">
        <f t="shared" si="2"/>
        <v>0</v>
      </c>
      <c r="L10" s="30">
        <f t="shared" si="3"/>
        <v>0</v>
      </c>
      <c r="M10" s="4"/>
    </row>
    <row r="11" spans="1:13" x14ac:dyDescent="0.25">
      <c r="A11" t="s">
        <v>232</v>
      </c>
      <c r="D11" s="5"/>
      <c r="E11" s="5"/>
      <c r="F11" s="5">
        <f t="shared" si="0"/>
        <v>0</v>
      </c>
      <c r="G11" s="5"/>
      <c r="H11" s="5"/>
      <c r="I11" s="5"/>
      <c r="J11" s="4">
        <f t="shared" si="1"/>
        <v>0</v>
      </c>
      <c r="K11" s="4">
        <f t="shared" si="2"/>
        <v>0</v>
      </c>
      <c r="L11" s="4">
        <f t="shared" si="3"/>
        <v>0</v>
      </c>
      <c r="M11" s="4"/>
    </row>
    <row r="12" spans="1:13" x14ac:dyDescent="0.25">
      <c r="D12" s="5"/>
      <c r="E12" s="5"/>
      <c r="F12" s="5"/>
      <c r="G12" s="5"/>
      <c r="H12" s="5"/>
      <c r="I12" s="5"/>
      <c r="J12" s="4"/>
      <c r="K12" s="4"/>
      <c r="L12" s="4"/>
      <c r="M12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workbookViewId="0">
      <selection activeCell="G17" sqref="G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24</v>
      </c>
      <c r="B1" s="49" t="s">
        <v>18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460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519.42586399999982</v>
      </c>
      <c r="I6" s="14">
        <v>590.78734599999939</v>
      </c>
      <c r="J6" s="14">
        <v>97.887240778808206</v>
      </c>
      <c r="K6" s="14">
        <v>13.751232888808197</v>
      </c>
      <c r="L6" s="14">
        <v>27.620101860000002</v>
      </c>
      <c r="M6" s="14">
        <v>56.515906029999996</v>
      </c>
      <c r="N6" s="15">
        <v>2.3276112770377805E-2</v>
      </c>
      <c r="O6" s="15">
        <v>7.0027455782386103E-2</v>
      </c>
      <c r="P6" s="16">
        <v>0.16568946752425584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SUM(H8:OFFSET(H6,MATCH("PROYECTOS",$A$8:$A$49,0),0))</f>
        <v>413.76485099999968</v>
      </c>
      <c r="I7" s="38">
        <f ca="1">SUM(I8:OFFSET(I6,MATCH("PROYECTOS",$A$8:$A$49,0),0))</f>
        <v>449.12303099999963</v>
      </c>
      <c r="J7" s="38">
        <f ca="1">SUM(J8:OFFSET(J6,MATCH("PROYECTOS",$A$8:$A$49,0),0))</f>
        <v>96.595576108808203</v>
      </c>
      <c r="K7" s="38">
        <f ca="1">SUM(K8:OFFSET(K6,MATCH("PROYECTOS",$A$8:$A$49,0),0))</f>
        <v>13.751232888808197</v>
      </c>
      <c r="L7" s="38">
        <f ca="1">SUM(L8:OFFSET(L6,MATCH("PROYECTOS",$A$8:$A$49,0),0))</f>
        <v>27.378270430000008</v>
      </c>
      <c r="M7" s="38">
        <f ca="1">SUM(M8:OFFSET(M6,MATCH("PROYECTOS",$A$8:$A$49,0),0))</f>
        <v>55.466072790000013</v>
      </c>
      <c r="N7" s="39">
        <f ca="1">IFERROR(K7/I7,0)</f>
        <v>3.0617964209473391E-2</v>
      </c>
      <c r="O7" s="39">
        <f ca="1">IFERROR(SUM(K7,L7)/I7,0)</f>
        <v>9.1577364062650879E-2</v>
      </c>
      <c r="P7" s="40">
        <f ca="1">IFERROR(SUM(K7,L7,M7)/I7,0)</f>
        <v>0.21507598016902477</v>
      </c>
      <c r="Q7" s="64"/>
      <c r="R7" s="38"/>
      <c r="S7" s="40"/>
    </row>
    <row r="8" spans="1:19" ht="25.5" x14ac:dyDescent="0.25">
      <c r="A8" s="17"/>
      <c r="B8" s="19">
        <v>5000132</v>
      </c>
      <c r="C8" s="19" t="s">
        <v>493</v>
      </c>
      <c r="D8" s="68">
        <v>3000004</v>
      </c>
      <c r="E8" s="19" t="s">
        <v>463</v>
      </c>
      <c r="F8" s="69">
        <v>438</v>
      </c>
      <c r="G8" s="19" t="s">
        <v>454</v>
      </c>
      <c r="H8" s="20">
        <v>58.527540000000016</v>
      </c>
      <c r="I8" s="21">
        <v>72.421289000000002</v>
      </c>
      <c r="J8" s="21">
        <f t="shared" ref="J8:J15" si="0">SUM(K8,L8,M8)</f>
        <v>28.445030148832004</v>
      </c>
      <c r="K8" s="21">
        <v>2.6321438288319996</v>
      </c>
      <c r="L8" s="21">
        <v>7.9255480799999987</v>
      </c>
      <c r="M8" s="21">
        <v>17.887338240000005</v>
      </c>
      <c r="N8" s="22">
        <f t="shared" ref="N8:N16" si="1">IFERROR(K8/I8,0)</f>
        <v>3.6344890641645436E-2</v>
      </c>
      <c r="O8" s="22">
        <f t="shared" ref="O8:O16" si="2">IFERROR(SUM(K8,L8)/I8,0)</f>
        <v>0.14578160724026878</v>
      </c>
      <c r="P8" s="23">
        <f t="shared" ref="P8:P16" si="3">IFERROR(SUM(K8,L8,M8)/I8,0)</f>
        <v>0.39277166343769443</v>
      </c>
      <c r="Q8" s="70">
        <v>116981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5003065</v>
      </c>
      <c r="C9" s="19" t="s">
        <v>494</v>
      </c>
      <c r="D9" s="68">
        <v>3000365</v>
      </c>
      <c r="E9" s="19" t="s">
        <v>469</v>
      </c>
      <c r="F9" s="69">
        <v>86</v>
      </c>
      <c r="G9" s="19" t="s">
        <v>500</v>
      </c>
      <c r="H9" s="20">
        <v>52.378724000000012</v>
      </c>
      <c r="I9" s="21">
        <v>55.931498000000012</v>
      </c>
      <c r="J9" s="21">
        <f t="shared" si="0"/>
        <v>4.5504545989371117</v>
      </c>
      <c r="K9" s="21">
        <v>0.47651860893711273</v>
      </c>
      <c r="L9" s="21">
        <v>1.3406079799999997</v>
      </c>
      <c r="M9" s="21">
        <v>2.7333280099999997</v>
      </c>
      <c r="N9" s="22">
        <f t="shared" si="1"/>
        <v>8.5196825755875991E-3</v>
      </c>
      <c r="O9" s="22">
        <f t="shared" si="2"/>
        <v>3.2488430560846271E-2</v>
      </c>
      <c r="P9" s="23">
        <f t="shared" si="3"/>
        <v>8.1357638569542881E-2</v>
      </c>
      <c r="Q9" s="70">
        <v>3694</v>
      </c>
      <c r="R9" s="21">
        <v>0</v>
      </c>
      <c r="S9" s="23">
        <f t="shared" ref="S9:S15" si="4">IFERROR(R9/Q9,0)</f>
        <v>0</v>
      </c>
    </row>
    <row r="10" spans="1:19" ht="25.5" x14ac:dyDescent="0.25">
      <c r="A10" s="17"/>
      <c r="B10" s="19">
        <v>5003066</v>
      </c>
      <c r="C10" s="19" t="s">
        <v>495</v>
      </c>
      <c r="D10" s="68">
        <v>3000366</v>
      </c>
      <c r="E10" s="19" t="s">
        <v>470</v>
      </c>
      <c r="F10" s="69">
        <v>86</v>
      </c>
      <c r="G10" s="19" t="s">
        <v>500</v>
      </c>
      <c r="H10" s="20">
        <v>35.777167999999996</v>
      </c>
      <c r="I10" s="21">
        <v>39.283013999999994</v>
      </c>
      <c r="J10" s="21">
        <f t="shared" si="0"/>
        <v>5.2065707078004051</v>
      </c>
      <c r="K10" s="21">
        <v>0.59611007780040381</v>
      </c>
      <c r="L10" s="21">
        <v>2.3231040200000002</v>
      </c>
      <c r="M10" s="21">
        <v>2.2873566100000011</v>
      </c>
      <c r="N10" s="22">
        <f t="shared" si="1"/>
        <v>1.5174754101108533E-2</v>
      </c>
      <c r="O10" s="22">
        <f t="shared" si="2"/>
        <v>7.4312375771380584E-2</v>
      </c>
      <c r="P10" s="23">
        <f t="shared" si="3"/>
        <v>0.13254000082072129</v>
      </c>
      <c r="Q10" s="70">
        <v>3759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5003072</v>
      </c>
      <c r="C11" s="19" t="s">
        <v>496</v>
      </c>
      <c r="D11" s="68">
        <v>3000372</v>
      </c>
      <c r="E11" s="19" t="s">
        <v>476</v>
      </c>
      <c r="F11" s="69">
        <v>86</v>
      </c>
      <c r="G11" s="19" t="s">
        <v>500</v>
      </c>
      <c r="H11" s="20">
        <v>37.230606000000009</v>
      </c>
      <c r="I11" s="21">
        <v>42.335074000000006</v>
      </c>
      <c r="J11" s="21">
        <f t="shared" si="0"/>
        <v>5.5860389547217233</v>
      </c>
      <c r="K11" s="21">
        <v>0.46241830472172296</v>
      </c>
      <c r="L11" s="21">
        <v>1.3236189299999996</v>
      </c>
      <c r="M11" s="21">
        <v>3.8000017200000009</v>
      </c>
      <c r="N11" s="22">
        <f t="shared" si="1"/>
        <v>1.0922817915039499E-2</v>
      </c>
      <c r="O11" s="22">
        <f t="shared" si="2"/>
        <v>4.2188121242488497E-2</v>
      </c>
      <c r="P11" s="23">
        <f t="shared" si="3"/>
        <v>0.13194825063307372</v>
      </c>
      <c r="Q11" s="70">
        <v>1382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5004441</v>
      </c>
      <c r="C12" s="19" t="s">
        <v>497</v>
      </c>
      <c r="D12" s="68">
        <v>3000001</v>
      </c>
      <c r="E12" s="19" t="s">
        <v>275</v>
      </c>
      <c r="F12" s="69">
        <v>60</v>
      </c>
      <c r="G12" s="19" t="s">
        <v>309</v>
      </c>
      <c r="H12" s="20">
        <v>14.390037000000007</v>
      </c>
      <c r="I12" s="21">
        <v>14.606920000000004</v>
      </c>
      <c r="J12" s="21">
        <f t="shared" si="0"/>
        <v>2.8259060631860975</v>
      </c>
      <c r="K12" s="21">
        <v>1.0338256431860975</v>
      </c>
      <c r="L12" s="21">
        <v>0.88542246999999996</v>
      </c>
      <c r="M12" s="21">
        <v>0.90665795000000005</v>
      </c>
      <c r="N12" s="22">
        <f t="shared" si="1"/>
        <v>7.0776429472202029E-2</v>
      </c>
      <c r="O12" s="22">
        <f t="shared" si="2"/>
        <v>0.13139307350119647</v>
      </c>
      <c r="P12" s="23">
        <f t="shared" si="3"/>
        <v>0.19346351340228443</v>
      </c>
      <c r="Q12" s="70">
        <v>204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5004442</v>
      </c>
      <c r="C13" s="19" t="s">
        <v>498</v>
      </c>
      <c r="D13" s="68">
        <v>3000001</v>
      </c>
      <c r="E13" s="19" t="s">
        <v>275</v>
      </c>
      <c r="F13" s="69">
        <v>80</v>
      </c>
      <c r="G13" s="19" t="s">
        <v>310</v>
      </c>
      <c r="H13" s="20">
        <v>1.3364319999999998</v>
      </c>
      <c r="I13" s="21">
        <v>1.401324</v>
      </c>
      <c r="J13" s="21">
        <f t="shared" si="0"/>
        <v>0.25501878953732859</v>
      </c>
      <c r="K13" s="21">
        <v>8.0141869537328603E-2</v>
      </c>
      <c r="L13" s="21">
        <v>7.9789009999999994E-2</v>
      </c>
      <c r="M13" s="21">
        <v>9.5087909999999998E-2</v>
      </c>
      <c r="N13" s="22">
        <f t="shared" si="1"/>
        <v>5.7190107025447794E-2</v>
      </c>
      <c r="O13" s="22">
        <f t="shared" si="2"/>
        <v>0.11412840965924269</v>
      </c>
      <c r="P13" s="23">
        <f t="shared" si="3"/>
        <v>0.18198417320857174</v>
      </c>
      <c r="Q13" s="70">
        <v>19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5005137</v>
      </c>
      <c r="C14" s="19" t="s">
        <v>499</v>
      </c>
      <c r="D14" s="68">
        <v>3000683</v>
      </c>
      <c r="E14" s="19" t="s">
        <v>481</v>
      </c>
      <c r="F14" s="69">
        <v>218</v>
      </c>
      <c r="G14" s="19" t="s">
        <v>305</v>
      </c>
      <c r="H14" s="20">
        <v>41.366284</v>
      </c>
      <c r="I14" s="21">
        <v>41.336997000000004</v>
      </c>
      <c r="J14" s="21">
        <f t="shared" si="0"/>
        <v>13.914587177784529</v>
      </c>
      <c r="K14" s="21">
        <v>0.12018436778453179</v>
      </c>
      <c r="L14" s="21">
        <v>8.9692279999999985E-2</v>
      </c>
      <c r="M14" s="21">
        <v>13.704710529999998</v>
      </c>
      <c r="N14" s="22">
        <f t="shared" si="1"/>
        <v>2.9074286113365171E-3</v>
      </c>
      <c r="O14" s="22">
        <f t="shared" si="2"/>
        <v>5.0772108042713348E-3</v>
      </c>
      <c r="P14" s="23">
        <f t="shared" si="3"/>
        <v>0.33661340173754101</v>
      </c>
      <c r="Q14" s="70">
        <v>9827</v>
      </c>
      <c r="R14" s="21">
        <v>0</v>
      </c>
      <c r="S14" s="23">
        <f t="shared" si="4"/>
        <v>0</v>
      </c>
    </row>
    <row r="15" spans="1:19" x14ac:dyDescent="0.25">
      <c r="A15" s="17"/>
      <c r="B15" s="19">
        <v>9000000</v>
      </c>
      <c r="C15" s="19" t="s">
        <v>303</v>
      </c>
      <c r="D15" s="68">
        <v>9000000</v>
      </c>
      <c r="E15" s="19" t="s">
        <v>304</v>
      </c>
      <c r="F15" s="69"/>
      <c r="G15" s="19" t="s">
        <v>311</v>
      </c>
      <c r="H15" s="20">
        <v>172.75805999999969</v>
      </c>
      <c r="I15" s="21">
        <v>181.80691499999963</v>
      </c>
      <c r="J15" s="21">
        <f t="shared" si="0"/>
        <v>35.811969668009013</v>
      </c>
      <c r="K15" s="21">
        <v>8.3498901880089988</v>
      </c>
      <c r="L15" s="21">
        <v>13.410487660000006</v>
      </c>
      <c r="M15" s="21">
        <v>14.051591820000002</v>
      </c>
      <c r="N15" s="22">
        <f t="shared" si="1"/>
        <v>4.5927242030420104E-2</v>
      </c>
      <c r="O15" s="22">
        <f t="shared" si="2"/>
        <v>0.1196894950228326</v>
      </c>
      <c r="P15" s="23">
        <f t="shared" si="3"/>
        <v>0.19697803941070716</v>
      </c>
      <c r="Q15" s="70"/>
      <c r="R15" s="21"/>
      <c r="S15" s="23">
        <f t="shared" si="4"/>
        <v>0</v>
      </c>
    </row>
    <row r="16" spans="1:19" ht="15.75" thickBot="1" x14ac:dyDescent="0.3">
      <c r="A16" s="41" t="s">
        <v>293</v>
      </c>
      <c r="B16" s="43"/>
      <c r="C16" s="43"/>
      <c r="D16" s="65"/>
      <c r="E16" s="43"/>
      <c r="F16" s="66"/>
      <c r="G16" s="43"/>
      <c r="H16" s="44">
        <f t="shared" ref="H16:M16" ca="1" si="5">OFFSET(H16,-MATCH("PROYECTOS",$A$8:$A$49,0)-1,0)-(OFFSET(H16,-MATCH("PROYECTOS",$A$8:$A$49,0),0))</f>
        <v>105.66101300000014</v>
      </c>
      <c r="I16" s="45">
        <f t="shared" ca="1" si="5"/>
        <v>141.66431499999976</v>
      </c>
      <c r="J16" s="45">
        <f t="shared" ca="1" si="5"/>
        <v>1.291664670000003</v>
      </c>
      <c r="K16" s="45">
        <f t="shared" ca="1" si="5"/>
        <v>0</v>
      </c>
      <c r="L16" s="45">
        <f t="shared" ca="1" si="5"/>
        <v>0.24183142999999419</v>
      </c>
      <c r="M16" s="45">
        <f t="shared" ca="1" si="5"/>
        <v>1.0498332399999839</v>
      </c>
      <c r="N16" s="46">
        <f t="shared" ca="1" si="1"/>
        <v>0</v>
      </c>
      <c r="O16" s="46">
        <f t="shared" ca="1" si="2"/>
        <v>1.707073725659102E-3</v>
      </c>
      <c r="P16" s="47">
        <f t="shared" ca="1" si="3"/>
        <v>9.1177843199254545E-3</v>
      </c>
      <c r="Q16" s="67"/>
      <c r="R16" s="45"/>
      <c r="S16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117</v>
      </c>
      <c r="B1" s="51" t="s">
        <v>1825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1827</v>
      </c>
      <c r="N2" s="72" t="s">
        <v>1841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97.461444000000029</v>
      </c>
      <c r="E6" s="14">
        <f ca="1">SUM(E7:OFFSET(E7,50,0))</f>
        <v>107.57098800000001</v>
      </c>
      <c r="F6" s="14">
        <f ca="1">SUM(F7:OFFSET(F7,50,0))</f>
        <v>19.226184254113761</v>
      </c>
      <c r="G6" s="14">
        <f ca="1">SUM(G7:OFFSET(G7,50,0))</f>
        <v>4.7994478841137607</v>
      </c>
      <c r="H6" s="14">
        <f ca="1">SUM(H7:OFFSET(H7,50,0))</f>
        <v>6.8803243599999986</v>
      </c>
      <c r="I6" s="14">
        <f ca="1">SUM(I7:OFFSET(I7,50,0))</f>
        <v>7.5464120100000001</v>
      </c>
      <c r="J6" s="15">
        <f ca="1">IFERROR(G6/E6,0)</f>
        <v>4.4616564125205954E-2</v>
      </c>
      <c r="K6" s="15">
        <f ca="1">IFERROR(SUM(G6,H6)/E6,0)</f>
        <v>0.108577344702958</v>
      </c>
      <c r="L6" s="16">
        <f ca="1">IFERROR(SUM(G6,H6,I6)/E6,0)</f>
        <v>0.17873020050827979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2</v>
      </c>
      <c r="C7" s="19" t="s">
        <v>250</v>
      </c>
      <c r="D7" s="20">
        <v>2.7044579999999998</v>
      </c>
      <c r="E7" s="21">
        <v>2.5624160000000007</v>
      </c>
      <c r="F7" s="21">
        <f t="shared" ref="F7:F29" si="0">SUM(G7,H7,I7)</f>
        <v>0.32983907784018834</v>
      </c>
      <c r="G7" s="21">
        <v>7.8882127840188332E-2</v>
      </c>
      <c r="H7" s="21">
        <v>0.13588575999999999</v>
      </c>
      <c r="I7" s="21">
        <v>0.11507119</v>
      </c>
      <c r="J7" s="22">
        <f t="shared" ref="J7:J29" si="1">IFERROR(G7/E7,0)</f>
        <v>3.0784278524715859E-2</v>
      </c>
      <c r="K7" s="22">
        <f t="shared" ref="K7:K29" si="2">IFERROR(SUM(G7,H7)/E7,0)</f>
        <v>8.3814606153016627E-2</v>
      </c>
      <c r="L7" s="23">
        <f t="shared" ref="L7:L29" si="3">IFERROR(SUM(G7,H7,I7)/E7,0)</f>
        <v>0.12872190848019535</v>
      </c>
      <c r="M7" s="4"/>
      <c r="N7" t="s">
        <v>271</v>
      </c>
      <c r="O7" s="5">
        <v>0.38735719950002401</v>
      </c>
      <c r="P7" s="71">
        <v>0.28241986307613848</v>
      </c>
    </row>
    <row r="8" spans="1:16" x14ac:dyDescent="0.25">
      <c r="A8" s="17"/>
      <c r="B8" s="55">
        <v>3</v>
      </c>
      <c r="C8" s="19" t="s">
        <v>251</v>
      </c>
      <c r="D8" s="20">
        <v>0</v>
      </c>
      <c r="E8" s="21">
        <v>0.18647900000000003</v>
      </c>
      <c r="F8" s="21">
        <f t="shared" si="0"/>
        <v>3.6110419869317192E-2</v>
      </c>
      <c r="G8" s="21">
        <v>1.0910399869317189E-2</v>
      </c>
      <c r="H8" s="21">
        <v>1.09158E-2</v>
      </c>
      <c r="I8" s="21">
        <v>1.4284220000000002E-2</v>
      </c>
      <c r="J8" s="22">
        <f t="shared" si="1"/>
        <v>5.8507391552492169E-2</v>
      </c>
      <c r="K8" s="22">
        <f t="shared" si="2"/>
        <v>0.11704374149001863</v>
      </c>
      <c r="L8" s="23">
        <f t="shared" si="3"/>
        <v>0.19364335860508253</v>
      </c>
      <c r="M8" s="4"/>
      <c r="N8" t="s">
        <v>258</v>
      </c>
      <c r="O8" s="5">
        <v>0.613840739660938</v>
      </c>
      <c r="P8" s="71">
        <v>0.24772079694011184</v>
      </c>
    </row>
    <row r="9" spans="1:16" x14ac:dyDescent="0.25">
      <c r="A9" s="17"/>
      <c r="B9" s="55">
        <v>4</v>
      </c>
      <c r="C9" s="19" t="s">
        <v>252</v>
      </c>
      <c r="D9" s="20">
        <v>5.1054009999999996</v>
      </c>
      <c r="E9" s="21">
        <v>4.7890159999999993</v>
      </c>
      <c r="F9" s="21">
        <f t="shared" si="0"/>
        <v>0.91257447933493885</v>
      </c>
      <c r="G9" s="21">
        <v>0.22843974933493882</v>
      </c>
      <c r="H9" s="21">
        <v>0.36114584000000005</v>
      </c>
      <c r="I9" s="21">
        <v>0.32298889000000003</v>
      </c>
      <c r="J9" s="22">
        <f t="shared" si="1"/>
        <v>4.7700769706123108E-2</v>
      </c>
      <c r="K9" s="22">
        <f t="shared" si="2"/>
        <v>0.12311205252497361</v>
      </c>
      <c r="L9" s="23">
        <f t="shared" si="3"/>
        <v>0.19055573824245711</v>
      </c>
      <c r="M9" s="4"/>
      <c r="N9" t="s">
        <v>261</v>
      </c>
      <c r="O9" s="5">
        <v>0.58035959915405277</v>
      </c>
      <c r="P9" s="71">
        <v>0.23511598788770721</v>
      </c>
    </row>
    <row r="10" spans="1:16" x14ac:dyDescent="0.25">
      <c r="A10" s="17"/>
      <c r="B10" s="55">
        <v>5</v>
      </c>
      <c r="C10" s="19" t="s">
        <v>253</v>
      </c>
      <c r="D10" s="20">
        <v>2.2959580000000002</v>
      </c>
      <c r="E10" s="21">
        <v>1.3136929999999998</v>
      </c>
      <c r="F10" s="21">
        <f t="shared" si="0"/>
        <v>0.21296201116843624</v>
      </c>
      <c r="G10" s="21">
        <v>4.7673631168436259E-2</v>
      </c>
      <c r="H10" s="21">
        <v>8.9500319999999994E-2</v>
      </c>
      <c r="I10" s="21">
        <v>7.578805999999999E-2</v>
      </c>
      <c r="J10" s="22">
        <f t="shared" si="1"/>
        <v>3.6289780921749802E-2</v>
      </c>
      <c r="K10" s="22">
        <f t="shared" si="2"/>
        <v>0.10441857509207728</v>
      </c>
      <c r="L10" s="23">
        <f t="shared" si="3"/>
        <v>0.16210942067015374</v>
      </c>
      <c r="M10" s="4"/>
      <c r="N10" t="s">
        <v>262</v>
      </c>
      <c r="O10" s="5">
        <v>0.813012242582141</v>
      </c>
      <c r="P10" s="71">
        <v>0.22723054094088826</v>
      </c>
    </row>
    <row r="11" spans="1:16" x14ac:dyDescent="0.25">
      <c r="A11" s="17"/>
      <c r="B11" s="55">
        <v>6</v>
      </c>
      <c r="C11" s="19" t="s">
        <v>254</v>
      </c>
      <c r="D11" s="20">
        <v>0</v>
      </c>
      <c r="E11" s="21">
        <v>0.3143510000000001</v>
      </c>
      <c r="F11" s="21">
        <f t="shared" si="0"/>
        <v>5.2939729719341848E-2</v>
      </c>
      <c r="G11" s="21">
        <v>1.6115599719341844E-2</v>
      </c>
      <c r="H11" s="21">
        <v>1.6283700000000002E-2</v>
      </c>
      <c r="I11" s="21">
        <v>2.0540430000000005E-2</v>
      </c>
      <c r="J11" s="22">
        <f t="shared" si="1"/>
        <v>5.1266258797782856E-2</v>
      </c>
      <c r="K11" s="22">
        <f t="shared" si="2"/>
        <v>0.10306727104205754</v>
      </c>
      <c r="L11" s="23">
        <f t="shared" si="3"/>
        <v>0.16840961129228738</v>
      </c>
      <c r="M11" s="4"/>
      <c r="N11" t="s">
        <v>259</v>
      </c>
      <c r="O11" s="5">
        <v>0.63814223056132824</v>
      </c>
      <c r="P11" s="71">
        <v>0.2205650150425438</v>
      </c>
    </row>
    <row r="12" spans="1:16" x14ac:dyDescent="0.25">
      <c r="A12" s="17"/>
      <c r="B12" s="55">
        <v>7</v>
      </c>
      <c r="C12" s="19" t="s">
        <v>255</v>
      </c>
      <c r="D12" s="20">
        <v>3.4624100000000002</v>
      </c>
      <c r="E12" s="21">
        <v>3.9316640000000005</v>
      </c>
      <c r="F12" s="21">
        <f t="shared" si="0"/>
        <v>0.76775077672219316</v>
      </c>
      <c r="G12" s="21">
        <v>0.23305625672219321</v>
      </c>
      <c r="H12" s="21">
        <v>0.21323106</v>
      </c>
      <c r="I12" s="21">
        <v>0.32146345999999998</v>
      </c>
      <c r="J12" s="22">
        <f t="shared" si="1"/>
        <v>5.9276748145872381E-2</v>
      </c>
      <c r="K12" s="22">
        <f t="shared" si="2"/>
        <v>0.11351105199279317</v>
      </c>
      <c r="L12" s="23">
        <f t="shared" si="3"/>
        <v>0.19527375094163515</v>
      </c>
      <c r="M12" s="4"/>
      <c r="N12" t="s">
        <v>267</v>
      </c>
      <c r="O12" s="5">
        <v>4.7962720274542715E-2</v>
      </c>
      <c r="P12" s="71">
        <v>0.21344559926723555</v>
      </c>
    </row>
    <row r="13" spans="1:16" x14ac:dyDescent="0.25">
      <c r="A13" s="17"/>
      <c r="B13" s="55">
        <v>8</v>
      </c>
      <c r="C13" s="19" t="s">
        <v>256</v>
      </c>
      <c r="D13" s="20">
        <v>4.1751240000000003</v>
      </c>
      <c r="E13" s="21">
        <v>5.6375029999999988</v>
      </c>
      <c r="F13" s="21">
        <f t="shared" si="0"/>
        <v>0.93311166846808835</v>
      </c>
      <c r="G13" s="21">
        <v>0.20254847846808843</v>
      </c>
      <c r="H13" s="21">
        <v>0.41512751999999997</v>
      </c>
      <c r="I13" s="21">
        <v>0.31543566999999995</v>
      </c>
      <c r="J13" s="22">
        <f t="shared" si="1"/>
        <v>3.5928757548880856E-2</v>
      </c>
      <c r="K13" s="22">
        <f t="shared" si="2"/>
        <v>0.10956552900603131</v>
      </c>
      <c r="L13" s="23">
        <f t="shared" si="3"/>
        <v>0.16551861142567703</v>
      </c>
      <c r="M13" s="4"/>
      <c r="N13" t="s">
        <v>269</v>
      </c>
      <c r="O13" s="5">
        <v>0.88138044957332318</v>
      </c>
      <c r="P13" s="71">
        <v>0.20743854539691639</v>
      </c>
    </row>
    <row r="14" spans="1:16" x14ac:dyDescent="0.25">
      <c r="A14" s="17"/>
      <c r="B14" s="55">
        <v>9</v>
      </c>
      <c r="C14" s="19" t="s">
        <v>257</v>
      </c>
      <c r="D14" s="20">
        <v>0</v>
      </c>
      <c r="E14" s="21">
        <v>0.22500000000000001</v>
      </c>
      <c r="F14" s="21">
        <f t="shared" si="0"/>
        <v>3.43123897873608E-2</v>
      </c>
      <c r="G14" s="21">
        <v>1.0410399787360802E-2</v>
      </c>
      <c r="H14" s="21">
        <v>1.0765799999999999E-2</v>
      </c>
      <c r="I14" s="21">
        <v>1.3136189999999999E-2</v>
      </c>
      <c r="J14" s="22">
        <f t="shared" si="1"/>
        <v>4.6268443499381341E-2</v>
      </c>
      <c r="K14" s="22">
        <f t="shared" si="2"/>
        <v>9.4116443499381336E-2</v>
      </c>
      <c r="L14" s="23">
        <f t="shared" si="3"/>
        <v>0.15249951016604799</v>
      </c>
      <c r="M14" s="4"/>
      <c r="N14" t="s">
        <v>255</v>
      </c>
      <c r="O14" s="5">
        <v>0.76775077672219316</v>
      </c>
      <c r="P14" s="71">
        <v>0.19527375094163515</v>
      </c>
    </row>
    <row r="15" spans="1:16" x14ac:dyDescent="0.25">
      <c r="A15" s="17"/>
      <c r="B15" s="55">
        <v>10</v>
      </c>
      <c r="C15" s="19" t="s">
        <v>258</v>
      </c>
      <c r="D15" s="20">
        <v>2.4545300000000001</v>
      </c>
      <c r="E15" s="21">
        <v>2.4779540000000004</v>
      </c>
      <c r="F15" s="21">
        <f t="shared" si="0"/>
        <v>0.613840739660938</v>
      </c>
      <c r="G15" s="21">
        <v>0.10395803966093808</v>
      </c>
      <c r="H15" s="21">
        <v>0.28794514999999998</v>
      </c>
      <c r="I15" s="21">
        <v>0.22193754999999998</v>
      </c>
      <c r="J15" s="22">
        <f t="shared" si="1"/>
        <v>4.195317574940377E-2</v>
      </c>
      <c r="K15" s="22">
        <f t="shared" si="2"/>
        <v>0.15815595836764443</v>
      </c>
      <c r="L15" s="23">
        <f t="shared" si="3"/>
        <v>0.24772079694011184</v>
      </c>
      <c r="M15" s="4"/>
      <c r="N15" t="s">
        <v>251</v>
      </c>
      <c r="O15" s="5">
        <v>3.6110419869317192E-2</v>
      </c>
      <c r="P15" s="71">
        <v>0.19364335860508253</v>
      </c>
    </row>
    <row r="16" spans="1:16" x14ac:dyDescent="0.25">
      <c r="A16" s="17"/>
      <c r="B16" s="55">
        <v>11</v>
      </c>
      <c r="C16" s="19" t="s">
        <v>259</v>
      </c>
      <c r="D16" s="20">
        <v>2.4823659999999999</v>
      </c>
      <c r="E16" s="21">
        <v>2.8932159999999993</v>
      </c>
      <c r="F16" s="21">
        <f t="shared" si="0"/>
        <v>0.63814223056132824</v>
      </c>
      <c r="G16" s="21">
        <v>0.12092285056132823</v>
      </c>
      <c r="H16" s="21">
        <v>0.3015333</v>
      </c>
      <c r="I16" s="21">
        <v>0.21568608</v>
      </c>
      <c r="J16" s="22">
        <f t="shared" si="1"/>
        <v>4.1795306870046435E-2</v>
      </c>
      <c r="K16" s="22">
        <f t="shared" si="2"/>
        <v>0.14601611167687734</v>
      </c>
      <c r="L16" s="23">
        <f t="shared" si="3"/>
        <v>0.2205650150425438</v>
      </c>
      <c r="M16" s="4"/>
      <c r="N16" t="s">
        <v>252</v>
      </c>
      <c r="O16" s="5">
        <v>0.91257447933493885</v>
      </c>
      <c r="P16" s="71">
        <v>0.19055573824245711</v>
      </c>
    </row>
    <row r="17" spans="1:16" x14ac:dyDescent="0.25">
      <c r="A17" s="17"/>
      <c r="B17" s="55">
        <v>12</v>
      </c>
      <c r="C17" s="19" t="s">
        <v>260</v>
      </c>
      <c r="D17" s="20">
        <v>0.96389100000000005</v>
      </c>
      <c r="E17" s="21">
        <v>3.2855690000000002</v>
      </c>
      <c r="F17" s="21">
        <f t="shared" si="0"/>
        <v>0.59688412845891126</v>
      </c>
      <c r="G17" s="21">
        <v>0.16386163845891133</v>
      </c>
      <c r="H17" s="21">
        <v>0.22738759</v>
      </c>
      <c r="I17" s="21">
        <v>0.20563489999999995</v>
      </c>
      <c r="J17" s="22">
        <f t="shared" si="1"/>
        <v>4.9873138704106146E-2</v>
      </c>
      <c r="K17" s="22">
        <f t="shared" si="2"/>
        <v>0.11908111759604235</v>
      </c>
      <c r="L17" s="23">
        <f t="shared" si="3"/>
        <v>0.18166841982588441</v>
      </c>
      <c r="M17" s="4"/>
      <c r="N17" t="s">
        <v>260</v>
      </c>
      <c r="O17" s="5">
        <v>0.59688412845891126</v>
      </c>
      <c r="P17" s="71">
        <v>0.18166841982588441</v>
      </c>
    </row>
    <row r="18" spans="1:16" x14ac:dyDescent="0.25">
      <c r="A18" s="17"/>
      <c r="B18" s="55">
        <v>13</v>
      </c>
      <c r="C18" s="19" t="s">
        <v>261</v>
      </c>
      <c r="D18" s="20">
        <v>2.1540290000000004</v>
      </c>
      <c r="E18" s="21">
        <v>2.468397</v>
      </c>
      <c r="F18" s="21">
        <f t="shared" si="0"/>
        <v>0.58035959915405277</v>
      </c>
      <c r="G18" s="21">
        <v>0.12898778915405273</v>
      </c>
      <c r="H18" s="21">
        <v>0.25316692000000002</v>
      </c>
      <c r="I18" s="21">
        <v>0.19820489000000002</v>
      </c>
      <c r="J18" s="22">
        <f t="shared" si="1"/>
        <v>5.2255690293762605E-2</v>
      </c>
      <c r="K18" s="22">
        <f t="shared" si="2"/>
        <v>0.15481898136890165</v>
      </c>
      <c r="L18" s="23">
        <f t="shared" si="3"/>
        <v>0.23511598788770721</v>
      </c>
      <c r="M18" s="4"/>
      <c r="N18" t="s">
        <v>263</v>
      </c>
      <c r="O18" s="5">
        <v>10.495943550777483</v>
      </c>
      <c r="P18" s="71">
        <v>0.17843663827743322</v>
      </c>
    </row>
    <row r="19" spans="1:16" x14ac:dyDescent="0.25">
      <c r="A19" s="17"/>
      <c r="B19" s="55">
        <v>14</v>
      </c>
      <c r="C19" s="19" t="s">
        <v>262</v>
      </c>
      <c r="D19" s="20">
        <v>3.3642959999999995</v>
      </c>
      <c r="E19" s="21">
        <v>3.5779179999999999</v>
      </c>
      <c r="F19" s="21">
        <f t="shared" si="0"/>
        <v>0.813012242582141</v>
      </c>
      <c r="G19" s="21">
        <v>0.15821047258214094</v>
      </c>
      <c r="H19" s="21">
        <v>0.37905294</v>
      </c>
      <c r="I19" s="21">
        <v>0.27574883000000006</v>
      </c>
      <c r="J19" s="22">
        <f t="shared" si="1"/>
        <v>4.4218585384612208E-2</v>
      </c>
      <c r="K19" s="22">
        <f t="shared" si="2"/>
        <v>0.15016090714827476</v>
      </c>
      <c r="L19" s="23">
        <f t="shared" si="3"/>
        <v>0.22723054094088826</v>
      </c>
      <c r="M19" s="4"/>
      <c r="N19" t="s">
        <v>264</v>
      </c>
      <c r="O19" s="5">
        <v>0.3453986896048421</v>
      </c>
      <c r="P19" s="71">
        <v>0.16882167964270767</v>
      </c>
    </row>
    <row r="20" spans="1:16" x14ac:dyDescent="0.25">
      <c r="A20" s="17"/>
      <c r="B20" s="55">
        <v>15</v>
      </c>
      <c r="C20" s="19" t="s">
        <v>263</v>
      </c>
      <c r="D20" s="20">
        <v>56.802660000000017</v>
      </c>
      <c r="E20" s="21">
        <v>58.821684000000005</v>
      </c>
      <c r="F20" s="21">
        <f t="shared" si="0"/>
        <v>10.495943550777483</v>
      </c>
      <c r="G20" s="21">
        <v>2.9219950707774842</v>
      </c>
      <c r="H20" s="21">
        <v>3.1776741799999995</v>
      </c>
      <c r="I20" s="21">
        <v>4.3962742999999991</v>
      </c>
      <c r="J20" s="22">
        <f t="shared" si="1"/>
        <v>4.9675474622207075E-2</v>
      </c>
      <c r="K20" s="22">
        <f t="shared" si="2"/>
        <v>0.10369763046528017</v>
      </c>
      <c r="L20" s="23">
        <f t="shared" si="3"/>
        <v>0.17843663827743322</v>
      </c>
      <c r="M20" s="4"/>
      <c r="N20" t="s">
        <v>254</v>
      </c>
      <c r="O20" s="5">
        <v>5.2939729719341848E-2</v>
      </c>
      <c r="P20" s="71">
        <v>0.16840961129228738</v>
      </c>
    </row>
    <row r="21" spans="1:16" x14ac:dyDescent="0.25">
      <c r="A21" s="17"/>
      <c r="B21" s="55">
        <v>16</v>
      </c>
      <c r="C21" s="19" t="s">
        <v>264</v>
      </c>
      <c r="D21" s="20">
        <v>2.1034930000000003</v>
      </c>
      <c r="E21" s="21">
        <v>2.0459380000000005</v>
      </c>
      <c r="F21" s="21">
        <f t="shared" si="0"/>
        <v>0.3453986896048421</v>
      </c>
      <c r="G21" s="21">
        <v>3.6457399604842067E-2</v>
      </c>
      <c r="H21" s="21">
        <v>0.18724676000000001</v>
      </c>
      <c r="I21" s="21">
        <v>0.12169453000000002</v>
      </c>
      <c r="J21" s="22">
        <f t="shared" si="1"/>
        <v>1.7819405869015609E-2</v>
      </c>
      <c r="K21" s="22">
        <f t="shared" si="2"/>
        <v>0.10934063476255977</v>
      </c>
      <c r="L21" s="23">
        <f t="shared" si="3"/>
        <v>0.16882167964270767</v>
      </c>
      <c r="M21" s="4"/>
      <c r="N21" t="s">
        <v>256</v>
      </c>
      <c r="O21" s="5">
        <v>0.93311166846808835</v>
      </c>
      <c r="P21" s="71">
        <v>0.16551861142567703</v>
      </c>
    </row>
    <row r="22" spans="1:16" x14ac:dyDescent="0.25">
      <c r="A22" s="17"/>
      <c r="B22" s="55">
        <v>17</v>
      </c>
      <c r="C22" s="19" t="s">
        <v>265</v>
      </c>
      <c r="D22" s="20">
        <v>1.4190090000000002</v>
      </c>
      <c r="E22" s="21">
        <v>2.8420239999999994</v>
      </c>
      <c r="F22" s="21">
        <f t="shared" si="0"/>
        <v>6.7038100270854759E-2</v>
      </c>
      <c r="G22" s="21">
        <v>1.1317830270854756E-2</v>
      </c>
      <c r="H22" s="21">
        <v>1.556111E-2</v>
      </c>
      <c r="I22" s="21">
        <v>4.0159159999999999E-2</v>
      </c>
      <c r="J22" s="22">
        <f t="shared" si="1"/>
        <v>3.9823134044099408E-3</v>
      </c>
      <c r="K22" s="22">
        <f t="shared" si="2"/>
        <v>9.4576753295731349E-3</v>
      </c>
      <c r="L22" s="23">
        <f t="shared" si="3"/>
        <v>2.3588154171412617E-2</v>
      </c>
      <c r="M22" s="4"/>
      <c r="N22" t="s">
        <v>253</v>
      </c>
      <c r="O22" s="5">
        <v>0.21296201116843624</v>
      </c>
      <c r="P22" s="71">
        <v>0.16210942067015374</v>
      </c>
    </row>
    <row r="23" spans="1:16" x14ac:dyDescent="0.25">
      <c r="A23" s="17"/>
      <c r="B23" s="55">
        <v>18</v>
      </c>
      <c r="C23" s="19" t="s">
        <v>266</v>
      </c>
      <c r="D23" s="20">
        <v>1.4980639999999998</v>
      </c>
      <c r="E23" s="21">
        <v>1.2280360000000001</v>
      </c>
      <c r="F23" s="21">
        <f t="shared" si="0"/>
        <v>6.0177510356499105E-2</v>
      </c>
      <c r="G23" s="21">
        <v>1.4013000356499106E-2</v>
      </c>
      <c r="H23" s="21">
        <v>1.417975E-2</v>
      </c>
      <c r="I23" s="21">
        <v>3.1984760000000001E-2</v>
      </c>
      <c r="J23" s="22">
        <f t="shared" si="1"/>
        <v>1.1410903553722452E-2</v>
      </c>
      <c r="K23" s="22">
        <f t="shared" si="2"/>
        <v>2.2957592738730055E-2</v>
      </c>
      <c r="L23" s="23">
        <f t="shared" si="3"/>
        <v>4.9003050689474165E-2</v>
      </c>
      <c r="M23" s="4"/>
      <c r="N23" t="s">
        <v>257</v>
      </c>
      <c r="O23" s="5">
        <v>3.43123897873608E-2</v>
      </c>
      <c r="P23" s="71">
        <v>0.15249951016604799</v>
      </c>
    </row>
    <row r="24" spans="1:16" x14ac:dyDescent="0.25">
      <c r="A24" s="17"/>
      <c r="B24" s="55">
        <v>19</v>
      </c>
      <c r="C24" s="19" t="s">
        <v>267</v>
      </c>
      <c r="D24" s="20">
        <v>0</v>
      </c>
      <c r="E24" s="21">
        <v>0.22470700000000007</v>
      </c>
      <c r="F24" s="21">
        <f t="shared" si="0"/>
        <v>4.7962720274542715E-2</v>
      </c>
      <c r="G24" s="21">
        <v>1.3513000274542719E-2</v>
      </c>
      <c r="H24" s="21">
        <v>1.9902799999999998E-2</v>
      </c>
      <c r="I24" s="21">
        <v>1.454692E-2</v>
      </c>
      <c r="J24" s="22">
        <f t="shared" si="1"/>
        <v>6.0136089550137356E-2</v>
      </c>
      <c r="K24" s="22">
        <f t="shared" si="2"/>
        <v>0.14870831916470206</v>
      </c>
      <c r="L24" s="23">
        <f t="shared" si="3"/>
        <v>0.21344559926723555</v>
      </c>
      <c r="M24" s="4"/>
      <c r="N24" t="s">
        <v>272</v>
      </c>
      <c r="O24" s="5">
        <v>0.14172374991531819</v>
      </c>
      <c r="P24" s="71">
        <v>0.13928665137618898</v>
      </c>
    </row>
    <row r="25" spans="1:16" x14ac:dyDescent="0.25">
      <c r="A25" s="17"/>
      <c r="B25" s="55">
        <v>20</v>
      </c>
      <c r="C25" s="19" t="s">
        <v>268</v>
      </c>
      <c r="D25" s="20">
        <v>2.0050000000000002E-2</v>
      </c>
      <c r="E25" s="21">
        <v>1.9271580000000001</v>
      </c>
      <c r="F25" s="21">
        <f t="shared" si="0"/>
        <v>0.25720989053799942</v>
      </c>
      <c r="G25" s="21">
        <v>6.0027770537999459E-2</v>
      </c>
      <c r="H25" s="21">
        <v>7.4863159999999998E-2</v>
      </c>
      <c r="I25" s="21">
        <v>0.12231895999999999</v>
      </c>
      <c r="J25" s="22">
        <f t="shared" si="1"/>
        <v>3.1148338920835475E-2</v>
      </c>
      <c r="K25" s="22">
        <f t="shared" si="2"/>
        <v>6.9994743834184553E-2</v>
      </c>
      <c r="L25" s="23">
        <f t="shared" si="3"/>
        <v>0.13346590707041114</v>
      </c>
      <c r="M25" s="4"/>
      <c r="N25" t="s">
        <v>268</v>
      </c>
      <c r="O25" s="5">
        <v>0.25720989053799942</v>
      </c>
      <c r="P25" s="71">
        <v>0.13346590707041114</v>
      </c>
    </row>
    <row r="26" spans="1:16" x14ac:dyDescent="0.25">
      <c r="A26" s="17"/>
      <c r="B26" s="55">
        <v>21</v>
      </c>
      <c r="C26" s="19" t="s">
        <v>269</v>
      </c>
      <c r="D26" s="20">
        <v>4.153281999999999</v>
      </c>
      <c r="E26" s="21">
        <v>4.248875</v>
      </c>
      <c r="F26" s="21">
        <f t="shared" si="0"/>
        <v>0.88138044957332318</v>
      </c>
      <c r="G26" s="21">
        <v>0.15716402957332321</v>
      </c>
      <c r="H26" s="21">
        <v>0.40456744</v>
      </c>
      <c r="I26" s="21">
        <v>0.31964897999999997</v>
      </c>
      <c r="J26" s="22">
        <f t="shared" si="1"/>
        <v>3.6989563019228199E-2</v>
      </c>
      <c r="K26" s="22">
        <f t="shared" si="2"/>
        <v>0.13220710648661663</v>
      </c>
      <c r="L26" s="23">
        <f t="shared" si="3"/>
        <v>0.20743854539691639</v>
      </c>
      <c r="M26" s="4"/>
      <c r="N26" t="s">
        <v>250</v>
      </c>
      <c r="O26" s="5">
        <v>0.32983907784018834</v>
      </c>
      <c r="P26" s="71">
        <v>0.12872190848019535</v>
      </c>
    </row>
    <row r="27" spans="1:16" x14ac:dyDescent="0.25">
      <c r="A27" s="17"/>
      <c r="B27" s="55">
        <v>23</v>
      </c>
      <c r="C27" s="19" t="s">
        <v>271</v>
      </c>
      <c r="D27" s="20">
        <v>1.1421839999999999</v>
      </c>
      <c r="E27" s="21">
        <v>1.3715650000000006</v>
      </c>
      <c r="F27" s="21">
        <f t="shared" si="0"/>
        <v>0.38735719950002401</v>
      </c>
      <c r="G27" s="21">
        <v>5.8883549500023946E-2</v>
      </c>
      <c r="H27" s="21">
        <v>0.20123496000000005</v>
      </c>
      <c r="I27" s="21">
        <v>0.12723868999999999</v>
      </c>
      <c r="J27" s="22">
        <f t="shared" si="1"/>
        <v>4.293165070559829E-2</v>
      </c>
      <c r="K27" s="22">
        <f t="shared" si="2"/>
        <v>0.18965088019891432</v>
      </c>
      <c r="L27" s="23">
        <f t="shared" si="3"/>
        <v>0.28241986307613848</v>
      </c>
      <c r="M27" s="4"/>
      <c r="N27" t="s">
        <v>273</v>
      </c>
      <c r="O27" s="5">
        <v>2.0152899975636782E-2</v>
      </c>
      <c r="P27" s="71">
        <v>0.11175690949623342</v>
      </c>
    </row>
    <row r="28" spans="1:16" x14ac:dyDescent="0.25">
      <c r="A28" s="17"/>
      <c r="B28" s="55">
        <v>24</v>
      </c>
      <c r="C28" s="19" t="s">
        <v>272</v>
      </c>
      <c r="D28" s="20">
        <v>1.160239</v>
      </c>
      <c r="E28" s="21">
        <v>1.0174970000000003</v>
      </c>
      <c r="F28" s="21">
        <f t="shared" si="0"/>
        <v>0.14172374991531819</v>
      </c>
      <c r="G28" s="21">
        <v>1.6393599915318191E-2</v>
      </c>
      <c r="H28" s="21">
        <v>7.7444600000000002E-2</v>
      </c>
      <c r="I28" s="21">
        <v>4.7885550000000006E-2</v>
      </c>
      <c r="J28" s="22">
        <f t="shared" si="1"/>
        <v>1.6111693612185771E-2</v>
      </c>
      <c r="K28" s="22">
        <f t="shared" si="2"/>
        <v>9.2224547016176134E-2</v>
      </c>
      <c r="L28" s="23">
        <f t="shared" si="3"/>
        <v>0.13928665137618898</v>
      </c>
      <c r="M28" s="4"/>
      <c r="N28" t="s">
        <v>266</v>
      </c>
      <c r="O28" s="5">
        <v>6.0177510356499105E-2</v>
      </c>
      <c r="P28" s="71">
        <v>4.9003050689474165E-2</v>
      </c>
    </row>
    <row r="29" spans="1:16" ht="15.75" thickBot="1" x14ac:dyDescent="0.3">
      <c r="A29" s="24"/>
      <c r="B29" s="56">
        <v>25</v>
      </c>
      <c r="C29" s="26" t="s">
        <v>273</v>
      </c>
      <c r="D29" s="27">
        <v>0</v>
      </c>
      <c r="E29" s="28">
        <v>0.18032800000000002</v>
      </c>
      <c r="F29" s="28">
        <f t="shared" si="0"/>
        <v>2.0152899975636782E-2</v>
      </c>
      <c r="G29" s="28">
        <v>5.7051999756367877E-3</v>
      </c>
      <c r="H29" s="28">
        <v>5.7078999999999993E-3</v>
      </c>
      <c r="I29" s="28">
        <v>8.7397999999999972E-3</v>
      </c>
      <c r="J29" s="29">
        <f t="shared" si="1"/>
        <v>3.163790412823736E-2</v>
      </c>
      <c r="K29" s="29">
        <f t="shared" si="2"/>
        <v>6.3290781107963184E-2</v>
      </c>
      <c r="L29" s="30">
        <f t="shared" si="3"/>
        <v>0.11175690949623342</v>
      </c>
      <c r="M29" s="4"/>
      <c r="N29" t="s">
        <v>265</v>
      </c>
      <c r="O29" s="5">
        <v>6.7038100270854759E-2</v>
      </c>
      <c r="P29" s="71">
        <v>2.3588154171412617E-2</v>
      </c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topLeftCell="A11"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117</v>
      </c>
      <c r="B1" s="49" t="s">
        <v>1825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1828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97.461444000000029</v>
      </c>
      <c r="E6" s="14">
        <v>107.57098800000001</v>
      </c>
      <c r="F6" s="14">
        <v>19.226184254113761</v>
      </c>
      <c r="G6" s="14">
        <v>4.7994478841137607</v>
      </c>
      <c r="H6" s="14">
        <v>6.8803243599999986</v>
      </c>
      <c r="I6" s="14">
        <v>7.5464120100000001</v>
      </c>
      <c r="J6" s="15">
        <v>4.4616564125205954E-2</v>
      </c>
      <c r="K6" s="15">
        <v>0.108577344702958</v>
      </c>
      <c r="L6" s="16">
        <v>0.17873020050827979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97.461444000000057</v>
      </c>
      <c r="E7" s="38">
        <f ca="1">SUM(E8:OFFSET(E6,MATCH("PROYECTOS",$A$8:$A$50,0),0))</f>
        <v>107.57098799999997</v>
      </c>
      <c r="F7" s="38">
        <f ca="1">SUM(F8:OFFSET(F6,MATCH("PROYECTOS",$A$8:$A$50,0),0))</f>
        <v>19.226184254113761</v>
      </c>
      <c r="G7" s="38">
        <f ca="1">SUM(G8:OFFSET(G6,MATCH("PROYECTOS",$A$8:$A$50,0),0))</f>
        <v>4.7994478841137607</v>
      </c>
      <c r="H7" s="38">
        <f ca="1">SUM(H8:OFFSET(H6,MATCH("PROYECTOS",$A$8:$A$50,0),0))</f>
        <v>6.8803243599999995</v>
      </c>
      <c r="I7" s="38">
        <f ca="1">SUM(I8:OFFSET(I6,MATCH("PROYECTOS",$A$8:$A$50,0),0))</f>
        <v>7.5464120099999992</v>
      </c>
      <c r="J7" s="39">
        <f ca="1">IFERROR(G7/E7,0)</f>
        <v>4.4616564125205968E-2</v>
      </c>
      <c r="K7" s="39">
        <f ca="1">IFERROR(SUM(G7,H7)/E7,0)</f>
        <v>0.10857734470295805</v>
      </c>
      <c r="L7" s="40">
        <f ca="1">IFERROR(SUM(G7,H7,I7)/E7,0)</f>
        <v>0.17873020050827987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4.8317149999999991</v>
      </c>
      <c r="E8" s="21">
        <v>5.518536000000001</v>
      </c>
      <c r="F8" s="21">
        <f t="shared" ref="F8:F10" si="0">SUM(G8,H8,I8)</f>
        <v>0.83532967001896707</v>
      </c>
      <c r="G8" s="21">
        <v>0.28138168001896702</v>
      </c>
      <c r="H8" s="21">
        <v>0.17805768999999999</v>
      </c>
      <c r="I8" s="21">
        <v>0.37589030000000007</v>
      </c>
      <c r="J8" s="22">
        <f t="shared" ref="J8:J11" si="1">IFERROR(G8/E8,0)</f>
        <v>5.0988465060111406E-2</v>
      </c>
      <c r="K8" s="22">
        <f t="shared" ref="K8:K11" si="2">IFERROR(SUM(G8,H8)/E8,0)</f>
        <v>8.3253850299964863E-2</v>
      </c>
      <c r="L8" s="23">
        <f t="shared" ref="L8:L11" si="3">IFERROR(SUM(G8,H8,I8)/E8,0)</f>
        <v>0.15136798419344677</v>
      </c>
      <c r="M8" s="4"/>
    </row>
    <row r="9" spans="1:13" ht="51" x14ac:dyDescent="0.25">
      <c r="A9" s="17"/>
      <c r="B9" s="19">
        <v>3000589</v>
      </c>
      <c r="C9" s="19" t="s">
        <v>1830</v>
      </c>
      <c r="D9" s="20">
        <v>89.02848900000005</v>
      </c>
      <c r="E9" s="21">
        <v>99.252221999999975</v>
      </c>
      <c r="F9" s="21">
        <f t="shared" si="0"/>
        <v>18.267594824094793</v>
      </c>
      <c r="G9" s="21">
        <v>4.5180662040947936</v>
      </c>
      <c r="H9" s="21">
        <v>6.6286124299999996</v>
      </c>
      <c r="I9" s="21">
        <v>7.1209161899999991</v>
      </c>
      <c r="J9" s="22">
        <f t="shared" si="1"/>
        <v>4.5521058501791473E-2</v>
      </c>
      <c r="K9" s="22">
        <f t="shared" si="2"/>
        <v>0.11230659031588025</v>
      </c>
      <c r="L9" s="23">
        <f t="shared" si="3"/>
        <v>0.18405225047853133</v>
      </c>
      <c r="M9" s="4"/>
    </row>
    <row r="10" spans="1:13" ht="38.25" x14ac:dyDescent="0.25">
      <c r="A10" s="17"/>
      <c r="B10" s="19">
        <v>3000636</v>
      </c>
      <c r="C10" s="19" t="s">
        <v>1831</v>
      </c>
      <c r="D10" s="20">
        <v>3.6012400000000002</v>
      </c>
      <c r="E10" s="21">
        <v>2.80023</v>
      </c>
      <c r="F10" s="21">
        <f t="shared" si="0"/>
        <v>0.12325976000000002</v>
      </c>
      <c r="G10" s="21">
        <v>0</v>
      </c>
      <c r="H10" s="21">
        <v>7.365424000000001E-2</v>
      </c>
      <c r="I10" s="21">
        <v>4.9605520000000007E-2</v>
      </c>
      <c r="J10" s="22">
        <f t="shared" si="1"/>
        <v>0</v>
      </c>
      <c r="K10" s="22">
        <f t="shared" si="2"/>
        <v>2.6302925116865404E-2</v>
      </c>
      <c r="L10" s="23">
        <f t="shared" si="3"/>
        <v>4.401772711527268E-2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0</v>
      </c>
      <c r="F11" s="45">
        <f t="shared" ca="1" si="4"/>
        <v>0</v>
      </c>
      <c r="G11" s="45">
        <f t="shared" ca="1" si="4"/>
        <v>0</v>
      </c>
      <c r="H11" s="45">
        <f t="shared" ca="1" si="4"/>
        <v>0</v>
      </c>
      <c r="I11" s="45">
        <f t="shared" ca="1" si="4"/>
        <v>0</v>
      </c>
      <c r="J11" s="46">
        <f t="shared" ca="1" si="1"/>
        <v>0</v>
      </c>
      <c r="K11" s="46">
        <f t="shared" ca="1" si="2"/>
        <v>0</v>
      </c>
      <c r="L11" s="47">
        <f t="shared" ca="1" si="3"/>
        <v>0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1842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90"/>
      <c r="B16" s="91"/>
      <c r="C16" s="91"/>
      <c r="D16" s="93"/>
    </row>
    <row r="17" spans="1:4" x14ac:dyDescent="0.25">
      <c r="A17" s="17"/>
      <c r="B17" s="19">
        <v>3000001</v>
      </c>
      <c r="C17" s="19" t="s">
        <v>275</v>
      </c>
      <c r="D17" s="23">
        <v>0.15136798419344677</v>
      </c>
    </row>
    <row r="18" spans="1:4" ht="51" x14ac:dyDescent="0.25">
      <c r="A18" s="17"/>
      <c r="B18" s="19">
        <v>3000589</v>
      </c>
      <c r="C18" s="19" t="s">
        <v>1830</v>
      </c>
      <c r="D18" s="23">
        <v>0.18405225047853133</v>
      </c>
    </row>
    <row r="19" spans="1:4" ht="39" thickBot="1" x14ac:dyDescent="0.3">
      <c r="A19" s="24"/>
      <c r="B19" s="26">
        <v>3000636</v>
      </c>
      <c r="C19" s="26" t="s">
        <v>1831</v>
      </c>
      <c r="D19" s="30">
        <v>4.401772711527268E-2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"/>
  <sheetViews>
    <sheetView topLeftCell="A13" workbookViewId="0">
      <selection activeCell="A3" sqref="A3:P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117</v>
      </c>
      <c r="B1" s="49" t="s">
        <v>1825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1829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97.461444000000029</v>
      </c>
      <c r="I6" s="14">
        <v>107.57098800000001</v>
      </c>
      <c r="J6" s="14">
        <v>19.226184254113761</v>
      </c>
      <c r="K6" s="14">
        <v>4.7994478841137607</v>
      </c>
      <c r="L6" s="14">
        <v>6.8803243599999986</v>
      </c>
      <c r="M6" s="14">
        <v>7.5464120100000001</v>
      </c>
      <c r="N6" s="15">
        <v>4.4616564125205954E-2</v>
      </c>
      <c r="O6" s="15">
        <v>0.108577344702958</v>
      </c>
      <c r="P6" s="16">
        <v>0.17873020050827979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SUM(H8:OFFSET(H6,MATCH("PROYECTOS",$A$8:$A$19,0),0))</f>
        <v>97.461444000000057</v>
      </c>
      <c r="I7" s="37">
        <f ca="1">SUM(I8:OFFSET(I6,MATCH("PROYECTOS",$A$8:$A$19,0),0))</f>
        <v>107.570988</v>
      </c>
      <c r="J7" s="37">
        <f ca="1">SUM(J8:OFFSET(J6,MATCH("PROYECTOS",$A$8:$A$19,0),0))</f>
        <v>19.226184254113761</v>
      </c>
      <c r="K7" s="38">
        <f>SUM(K8:K18)</f>
        <v>4.7994478841137607</v>
      </c>
      <c r="L7" s="38">
        <f>SUM(L8:L18)</f>
        <v>6.8803243599999995</v>
      </c>
      <c r="M7" s="38">
        <f>SUM(M8:M18)</f>
        <v>7.5464120099999992</v>
      </c>
      <c r="N7" s="39">
        <f ca="1">IFERROR(K7/I7,0)</f>
        <v>4.4616564125205961E-2</v>
      </c>
      <c r="O7" s="39">
        <f ca="1">IFERROR(SUM(K7,L7)/I7,0)</f>
        <v>0.10857734470295802</v>
      </c>
      <c r="P7" s="40">
        <f ca="1">IFERROR(SUM(K7,L7,M7)/I7,0)</f>
        <v>0.17873020050827981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3.2234869999999995</v>
      </c>
      <c r="I8" s="21">
        <v>4.1428080000000005</v>
      </c>
      <c r="J8" s="21">
        <f t="shared" ref="J8:J18" si="0">SUM(K8,L8,M8)</f>
        <v>0.78656467001896702</v>
      </c>
      <c r="K8" s="21">
        <v>0.28138168001896702</v>
      </c>
      <c r="L8" s="21">
        <v>0.16648184999999999</v>
      </c>
      <c r="M8" s="21">
        <v>0.33870114000000001</v>
      </c>
      <c r="N8" s="22">
        <f t="shared" ref="N8:N19" si="1">IFERROR(K8/I8,0)</f>
        <v>6.7920521544557938E-2</v>
      </c>
      <c r="O8" s="22">
        <f t="shared" ref="O8:O19" si="2">IFERROR(SUM(K8,L8)/I8,0)</f>
        <v>0.10810627236863667</v>
      </c>
      <c r="P8" s="23">
        <f t="shared" ref="P8:P19" si="3">IFERROR(SUM(K8,L8,M8)/I8,0)</f>
        <v>0.18986268975510498</v>
      </c>
      <c r="Q8" s="70">
        <v>18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5003032</v>
      </c>
      <c r="C9" s="19" t="s">
        <v>513</v>
      </c>
      <c r="D9" s="68">
        <v>3000001</v>
      </c>
      <c r="E9" s="19" t="s">
        <v>275</v>
      </c>
      <c r="F9" s="69">
        <v>60</v>
      </c>
      <c r="G9" s="19" t="s">
        <v>309</v>
      </c>
      <c r="H9" s="20">
        <v>1.608228</v>
      </c>
      <c r="I9" s="21">
        <v>1.3757280000000001</v>
      </c>
      <c r="J9" s="21">
        <f t="shared" si="0"/>
        <v>4.8765000000000003E-2</v>
      </c>
      <c r="K9" s="21">
        <v>0</v>
      </c>
      <c r="L9" s="21">
        <v>1.157584E-2</v>
      </c>
      <c r="M9" s="21">
        <v>3.7189159999999999E-2</v>
      </c>
      <c r="N9" s="22">
        <f t="shared" si="1"/>
        <v>0</v>
      </c>
      <c r="O9" s="22">
        <f t="shared" si="2"/>
        <v>8.414337717920984E-3</v>
      </c>
      <c r="P9" s="23">
        <f t="shared" si="3"/>
        <v>3.5446687135829179E-2</v>
      </c>
      <c r="Q9" s="70">
        <v>6</v>
      </c>
      <c r="R9" s="21">
        <v>0</v>
      </c>
      <c r="S9" s="23">
        <f t="shared" ref="S9:S18" si="4">IFERROR(R9/Q9,0)</f>
        <v>0</v>
      </c>
    </row>
    <row r="10" spans="1:19" ht="51" x14ac:dyDescent="0.25">
      <c r="A10" s="17"/>
      <c r="B10" s="19">
        <v>5004356</v>
      </c>
      <c r="C10" s="19" t="s">
        <v>1832</v>
      </c>
      <c r="D10" s="68">
        <v>3000589</v>
      </c>
      <c r="E10" s="19" t="s">
        <v>1830</v>
      </c>
      <c r="F10" s="69">
        <v>86</v>
      </c>
      <c r="G10" s="19" t="s">
        <v>500</v>
      </c>
      <c r="H10" s="20">
        <v>20.890357000000012</v>
      </c>
      <c r="I10" s="21">
        <v>15.747917999999995</v>
      </c>
      <c r="J10" s="21">
        <f t="shared" si="0"/>
        <v>3.6423998557774708</v>
      </c>
      <c r="K10" s="21">
        <v>1.046706495777471</v>
      </c>
      <c r="L10" s="21">
        <v>1.2274674400000001</v>
      </c>
      <c r="M10" s="21">
        <v>1.36822592</v>
      </c>
      <c r="N10" s="22">
        <f t="shared" si="1"/>
        <v>6.646634150479265E-2</v>
      </c>
      <c r="O10" s="22">
        <f t="shared" si="2"/>
        <v>0.14441108569256403</v>
      </c>
      <c r="P10" s="23">
        <f t="shared" si="3"/>
        <v>0.23129405777814388</v>
      </c>
      <c r="Q10" s="70">
        <v>0</v>
      </c>
      <c r="R10" s="21">
        <v>0</v>
      </c>
      <c r="S10" s="23">
        <f t="shared" si="4"/>
        <v>0</v>
      </c>
    </row>
    <row r="11" spans="1:19" ht="51" x14ac:dyDescent="0.25">
      <c r="A11" s="17"/>
      <c r="B11" s="19">
        <v>5004358</v>
      </c>
      <c r="C11" s="19" t="s">
        <v>1833</v>
      </c>
      <c r="D11" s="68">
        <v>3000589</v>
      </c>
      <c r="E11" s="19" t="s">
        <v>1830</v>
      </c>
      <c r="F11" s="69">
        <v>86</v>
      </c>
      <c r="G11" s="19" t="s">
        <v>500</v>
      </c>
      <c r="H11" s="20">
        <v>67.432042000000038</v>
      </c>
      <c r="I11" s="21">
        <v>67.861018000000001</v>
      </c>
      <c r="J11" s="21">
        <f t="shared" si="0"/>
        <v>12.778921269572677</v>
      </c>
      <c r="K11" s="21">
        <v>2.9965532395726768</v>
      </c>
      <c r="L11" s="21">
        <v>4.75163899</v>
      </c>
      <c r="M11" s="21">
        <v>5.0307290399999998</v>
      </c>
      <c r="N11" s="22">
        <f t="shared" si="1"/>
        <v>4.4157210249523175E-2</v>
      </c>
      <c r="O11" s="22">
        <f t="shared" si="2"/>
        <v>0.11417736511958422</v>
      </c>
      <c r="P11" s="23">
        <f t="shared" si="3"/>
        <v>0.18831019112581951</v>
      </c>
      <c r="Q11" s="70">
        <v>2435</v>
      </c>
      <c r="R11" s="21">
        <v>0</v>
      </c>
      <c r="S11" s="23">
        <f t="shared" si="4"/>
        <v>0</v>
      </c>
    </row>
    <row r="12" spans="1:19" ht="51" x14ac:dyDescent="0.25">
      <c r="A12" s="17"/>
      <c r="B12" s="19">
        <v>5004951</v>
      </c>
      <c r="C12" s="19" t="s">
        <v>1834</v>
      </c>
      <c r="D12" s="68">
        <v>3000589</v>
      </c>
      <c r="E12" s="19" t="s">
        <v>1830</v>
      </c>
      <c r="F12" s="69">
        <v>86</v>
      </c>
      <c r="G12" s="19" t="s">
        <v>500</v>
      </c>
      <c r="H12" s="20">
        <v>0</v>
      </c>
      <c r="I12" s="21">
        <v>2.2973530000000002</v>
      </c>
      <c r="J12" s="21">
        <f t="shared" si="0"/>
        <v>0</v>
      </c>
      <c r="K12" s="21">
        <v>0</v>
      </c>
      <c r="L12" s="21">
        <v>0</v>
      </c>
      <c r="M12" s="21">
        <v>0</v>
      </c>
      <c r="N12" s="22">
        <f t="shared" si="1"/>
        <v>0</v>
      </c>
      <c r="O12" s="22">
        <f t="shared" si="2"/>
        <v>0</v>
      </c>
      <c r="P12" s="23">
        <f t="shared" si="3"/>
        <v>0</v>
      </c>
      <c r="Q12" s="70">
        <v>5070</v>
      </c>
      <c r="R12" s="21">
        <v>0</v>
      </c>
      <c r="S12" s="23">
        <f t="shared" si="4"/>
        <v>0</v>
      </c>
    </row>
    <row r="13" spans="1:19" ht="51" x14ac:dyDescent="0.25">
      <c r="A13" s="17"/>
      <c r="B13" s="19">
        <v>5004952</v>
      </c>
      <c r="C13" s="19" t="s">
        <v>1835</v>
      </c>
      <c r="D13" s="68">
        <v>3000589</v>
      </c>
      <c r="E13" s="19" t="s">
        <v>1830</v>
      </c>
      <c r="F13" s="69">
        <v>86</v>
      </c>
      <c r="G13" s="19" t="s">
        <v>500</v>
      </c>
      <c r="H13" s="20">
        <v>0</v>
      </c>
      <c r="I13" s="21">
        <v>1.108228</v>
      </c>
      <c r="J13" s="21">
        <f t="shared" si="0"/>
        <v>9.3128150228695569E-2</v>
      </c>
      <c r="K13" s="21">
        <v>5.0600002286955714E-3</v>
      </c>
      <c r="L13" s="21">
        <v>4.0069589999999995E-2</v>
      </c>
      <c r="M13" s="21">
        <v>4.7998560000000003E-2</v>
      </c>
      <c r="N13" s="22">
        <f t="shared" si="1"/>
        <v>4.5658476673532625E-3</v>
      </c>
      <c r="O13" s="22">
        <f t="shared" si="2"/>
        <v>4.0722297423179676E-2</v>
      </c>
      <c r="P13" s="23">
        <f t="shared" si="3"/>
        <v>8.4033385033310454E-2</v>
      </c>
      <c r="Q13" s="70">
        <v>12</v>
      </c>
      <c r="R13" s="21">
        <v>0</v>
      </c>
      <c r="S13" s="23">
        <f t="shared" si="4"/>
        <v>0</v>
      </c>
    </row>
    <row r="14" spans="1:19" ht="51" x14ac:dyDescent="0.25">
      <c r="A14" s="17"/>
      <c r="B14" s="19">
        <v>5004953</v>
      </c>
      <c r="C14" s="19" t="s">
        <v>1836</v>
      </c>
      <c r="D14" s="68">
        <v>3000589</v>
      </c>
      <c r="E14" s="19" t="s">
        <v>1830</v>
      </c>
      <c r="F14" s="69">
        <v>86</v>
      </c>
      <c r="G14" s="19" t="s">
        <v>500</v>
      </c>
      <c r="H14" s="20">
        <v>0.20009999999999997</v>
      </c>
      <c r="I14" s="21">
        <v>0.249</v>
      </c>
      <c r="J14" s="21">
        <f t="shared" si="0"/>
        <v>8.3671999999999996E-2</v>
      </c>
      <c r="K14" s="21">
        <v>0</v>
      </c>
      <c r="L14" s="21">
        <v>3.73E-2</v>
      </c>
      <c r="M14" s="21">
        <v>4.6371999999999997E-2</v>
      </c>
      <c r="N14" s="22">
        <f t="shared" si="1"/>
        <v>0</v>
      </c>
      <c r="O14" s="22">
        <f t="shared" si="2"/>
        <v>0.14979919678714859</v>
      </c>
      <c r="P14" s="23">
        <f t="shared" si="3"/>
        <v>0.33603212851405623</v>
      </c>
      <c r="Q14" s="70">
        <v>36</v>
      </c>
      <c r="R14" s="21">
        <v>0</v>
      </c>
      <c r="S14" s="23">
        <f t="shared" si="4"/>
        <v>0</v>
      </c>
    </row>
    <row r="15" spans="1:19" ht="51" x14ac:dyDescent="0.25">
      <c r="A15" s="17"/>
      <c r="B15" s="19">
        <v>5004954</v>
      </c>
      <c r="C15" s="19" t="s">
        <v>1837</v>
      </c>
      <c r="D15" s="68">
        <v>3000589</v>
      </c>
      <c r="E15" s="19" t="s">
        <v>1830</v>
      </c>
      <c r="F15" s="69">
        <v>86</v>
      </c>
      <c r="G15" s="19" t="s">
        <v>500</v>
      </c>
      <c r="H15" s="20">
        <v>0</v>
      </c>
      <c r="I15" s="21">
        <v>9.6664089999999998</v>
      </c>
      <c r="J15" s="21">
        <f t="shared" si="0"/>
        <v>1.6694735485159504</v>
      </c>
      <c r="K15" s="21">
        <v>0.46974646851595026</v>
      </c>
      <c r="L15" s="21">
        <v>0.57213641000000015</v>
      </c>
      <c r="M15" s="21">
        <v>0.62759067000000002</v>
      </c>
      <c r="N15" s="22">
        <f t="shared" si="1"/>
        <v>4.8595757588567816E-2</v>
      </c>
      <c r="O15" s="22">
        <f t="shared" si="2"/>
        <v>0.10778386043006771</v>
      </c>
      <c r="P15" s="23">
        <f t="shared" si="3"/>
        <v>0.17270876377318098</v>
      </c>
      <c r="Q15" s="70">
        <v>0</v>
      </c>
      <c r="R15" s="21">
        <v>0</v>
      </c>
      <c r="S15" s="23">
        <f t="shared" si="4"/>
        <v>0</v>
      </c>
    </row>
    <row r="16" spans="1:19" ht="51" x14ac:dyDescent="0.25">
      <c r="A16" s="17"/>
      <c r="B16" s="19">
        <v>5004955</v>
      </c>
      <c r="C16" s="19" t="s">
        <v>1838</v>
      </c>
      <c r="D16" s="68">
        <v>3000589</v>
      </c>
      <c r="E16" s="19" t="s">
        <v>1830</v>
      </c>
      <c r="F16" s="69">
        <v>86</v>
      </c>
      <c r="G16" s="19" t="s">
        <v>500</v>
      </c>
      <c r="H16" s="20">
        <v>0.50598999999999994</v>
      </c>
      <c r="I16" s="21">
        <v>2.3222959999999997</v>
      </c>
      <c r="J16" s="21">
        <f t="shared" si="0"/>
        <v>0</v>
      </c>
      <c r="K16" s="21">
        <v>0</v>
      </c>
      <c r="L16" s="21">
        <v>0</v>
      </c>
      <c r="M16" s="21">
        <v>0</v>
      </c>
      <c r="N16" s="22">
        <f t="shared" si="1"/>
        <v>0</v>
      </c>
      <c r="O16" s="22">
        <f t="shared" si="2"/>
        <v>0</v>
      </c>
      <c r="P16" s="23">
        <f t="shared" si="3"/>
        <v>0</v>
      </c>
      <c r="Q16" s="70">
        <v>2136</v>
      </c>
      <c r="R16" s="21">
        <v>0</v>
      </c>
      <c r="S16" s="23">
        <f t="shared" si="4"/>
        <v>0</v>
      </c>
    </row>
    <row r="17" spans="1:19" ht="38.25" x14ac:dyDescent="0.25">
      <c r="A17" s="17"/>
      <c r="B17" s="19">
        <v>5004956</v>
      </c>
      <c r="C17" s="19" t="s">
        <v>1839</v>
      </c>
      <c r="D17" s="68">
        <v>3000636</v>
      </c>
      <c r="E17" s="19" t="s">
        <v>1831</v>
      </c>
      <c r="F17" s="69">
        <v>86</v>
      </c>
      <c r="G17" s="19" t="s">
        <v>500</v>
      </c>
      <c r="H17" s="20">
        <v>0.55000000000000004</v>
      </c>
      <c r="I17" s="21">
        <v>0.54299999999999993</v>
      </c>
      <c r="J17" s="21">
        <f t="shared" si="0"/>
        <v>0</v>
      </c>
      <c r="K17" s="21">
        <v>0</v>
      </c>
      <c r="L17" s="21">
        <v>0</v>
      </c>
      <c r="M17" s="21">
        <v>0</v>
      </c>
      <c r="N17" s="22">
        <f t="shared" si="1"/>
        <v>0</v>
      </c>
      <c r="O17" s="22">
        <f t="shared" si="2"/>
        <v>0</v>
      </c>
      <c r="P17" s="23">
        <f t="shared" si="3"/>
        <v>0</v>
      </c>
      <c r="Q17" s="70">
        <v>144</v>
      </c>
      <c r="R17" s="21">
        <v>0</v>
      </c>
      <c r="S17" s="23">
        <f t="shared" si="4"/>
        <v>0</v>
      </c>
    </row>
    <row r="18" spans="1:19" ht="38.25" x14ac:dyDescent="0.25">
      <c r="A18" s="17"/>
      <c r="B18" s="19">
        <v>5004957</v>
      </c>
      <c r="C18" s="19" t="s">
        <v>1840</v>
      </c>
      <c r="D18" s="68">
        <v>3000636</v>
      </c>
      <c r="E18" s="19" t="s">
        <v>1831</v>
      </c>
      <c r="F18" s="69">
        <v>86</v>
      </c>
      <c r="G18" s="19" t="s">
        <v>500</v>
      </c>
      <c r="H18" s="20">
        <v>3.05124</v>
      </c>
      <c r="I18" s="21">
        <v>2.2572299999999998</v>
      </c>
      <c r="J18" s="21">
        <f t="shared" si="0"/>
        <v>0.12325976000000002</v>
      </c>
      <c r="K18" s="21">
        <v>0</v>
      </c>
      <c r="L18" s="21">
        <v>7.365424000000001E-2</v>
      </c>
      <c r="M18" s="21">
        <v>4.9605520000000007E-2</v>
      </c>
      <c r="N18" s="22">
        <f t="shared" si="1"/>
        <v>0</v>
      </c>
      <c r="O18" s="22">
        <f t="shared" si="2"/>
        <v>3.2630365536520434E-2</v>
      </c>
      <c r="P18" s="23">
        <f t="shared" si="3"/>
        <v>5.4606646199102452E-2</v>
      </c>
      <c r="Q18" s="70">
        <v>0</v>
      </c>
      <c r="R18" s="21">
        <v>0</v>
      </c>
      <c r="S18" s="23">
        <f t="shared" si="4"/>
        <v>0</v>
      </c>
    </row>
    <row r="19" spans="1:19" ht="15.75" thickBot="1" x14ac:dyDescent="0.3">
      <c r="A19" s="41" t="s">
        <v>293</v>
      </c>
      <c r="B19" s="43"/>
      <c r="C19" s="43"/>
      <c r="D19" s="65"/>
      <c r="E19" s="43"/>
      <c r="F19" s="66"/>
      <c r="G19" s="43"/>
      <c r="H19" s="44">
        <f ca="1">OFFSET(H19,-MATCH("PROYECTOS",$A$8:$A$19,0)-1,0)-(OFFSET(H19,-MATCH("PROYECTOS",$A$8:$A$19,0),0))</f>
        <v>0</v>
      </c>
      <c r="I19" s="44">
        <f t="shared" ref="I19:J19" ca="1" si="5">OFFSET(I19,-MATCH("PROYECTOS",$A$8:$A$19,0)-1,0)-(OFFSET(I19,-MATCH("PROYECTOS",$A$8:$A$19,0),0))</f>
        <v>0</v>
      </c>
      <c r="J19" s="44">
        <f t="shared" ca="1" si="5"/>
        <v>0</v>
      </c>
      <c r="K19" s="45">
        <f>K6-K7</f>
        <v>0</v>
      </c>
      <c r="L19" s="45">
        <f>L6-L7</f>
        <v>0</v>
      </c>
      <c r="M19" s="45">
        <f>M6-M7</f>
        <v>0</v>
      </c>
      <c r="N19" s="46">
        <f t="shared" ca="1" si="1"/>
        <v>0</v>
      </c>
      <c r="O19" s="46">
        <f t="shared" ca="1" si="2"/>
        <v>0</v>
      </c>
      <c r="P19" s="47">
        <f t="shared" ca="1" si="3"/>
        <v>0</v>
      </c>
      <c r="Q19" s="67"/>
      <c r="R19" s="45"/>
      <c r="S19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118</v>
      </c>
      <c r="B1" s="50" t="s">
        <v>78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1843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113.06682299999997</v>
      </c>
      <c r="E6" s="14">
        <v>115.51761499999998</v>
      </c>
      <c r="F6" s="14">
        <v>4.1050313888019634</v>
      </c>
      <c r="G6" s="14">
        <v>1.2805470488019637</v>
      </c>
      <c r="H6" s="14">
        <v>1.4017089599999999</v>
      </c>
      <c r="I6" s="14">
        <v>1.4227753799999998</v>
      </c>
      <c r="J6" s="15">
        <v>1.1085296807780908E-2</v>
      </c>
      <c r="K6" s="15">
        <v>2.3219454529094664E-2</v>
      </c>
      <c r="L6" s="16">
        <v>3.5535977684459326E-2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112.662812</v>
      </c>
      <c r="E7" s="38">
        <f ca="1">SUM(E8:OFFSET(E6,MATCH("GOBIERNOS REGIONALES",$A$8:$A$50,0),0))</f>
        <v>113.56840700000001</v>
      </c>
      <c r="F7" s="38">
        <f ca="1">SUM(F8:OFFSET(F6,MATCH("GOBIERNOS REGIONALES",$A$8:$A$50,0),0))</f>
        <v>3.9690892488019633</v>
      </c>
      <c r="G7" s="38">
        <f ca="1">SUM(G8:OFFSET(G6,MATCH("GOBIERNOS REGIONALES",$A$8:$A$50,0),0))</f>
        <v>1.2805470488019637</v>
      </c>
      <c r="H7" s="38">
        <f ca="1">SUM(H8:OFFSET(H6,MATCH("GOBIERNOS REGIONALES",$A$8:$A$50,0),0))</f>
        <v>1.3360660599999998</v>
      </c>
      <c r="I7" s="38">
        <f ca="1">SUM(I8:OFFSET(I6,MATCH("GOBIERNOS REGIONALES",$A$8:$A$50,0),0))</f>
        <v>1.3524761399999998</v>
      </c>
      <c r="J7" s="39">
        <f ca="1">IFERROR(G7/E7,0)</f>
        <v>1.1275557020025504E-2</v>
      </c>
      <c r="K7" s="39">
        <f ca="1">IFERROR(SUM(G7,H7)/E7,0)</f>
        <v>2.3039973685656814E-2</v>
      </c>
      <c r="L7" s="40">
        <f ca="1">IFERROR(SUM(G7,H7,I7)/E7,0)</f>
        <v>3.4948885466025453E-2</v>
      </c>
      <c r="M7" s="4"/>
    </row>
    <row r="8" spans="1:13" ht="25.5" x14ac:dyDescent="0.25">
      <c r="A8" s="17"/>
      <c r="B8" s="18">
        <v>40</v>
      </c>
      <c r="C8" s="19" t="s">
        <v>127</v>
      </c>
      <c r="D8" s="20">
        <v>112.662812</v>
      </c>
      <c r="E8" s="21">
        <v>113.56840700000001</v>
      </c>
      <c r="F8" s="21">
        <f t="shared" ref="F8:F10" si="0">SUM(G8,H8,I8)</f>
        <v>3.9690892488019633</v>
      </c>
      <c r="G8" s="21">
        <v>1.2805470488019637</v>
      </c>
      <c r="H8" s="21">
        <v>1.3360660599999998</v>
      </c>
      <c r="I8" s="21">
        <v>1.3524761399999998</v>
      </c>
      <c r="J8" s="22">
        <f t="shared" ref="J8:J10" si="1">IFERROR(G8/E8,0)</f>
        <v>1.1275557020025504E-2</v>
      </c>
      <c r="K8" s="22">
        <f t="shared" ref="K8:K10" si="2">IFERROR(SUM(G8,H8)/E8,0)</f>
        <v>2.3039973685656814E-2</v>
      </c>
      <c r="L8" s="23">
        <f t="shared" ref="L8:L10" si="3">IFERROR(SUM(G8,H8,I8)/E8,0)</f>
        <v>3.4948885466025453E-2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0</v>
      </c>
      <c r="E9" s="38">
        <f ca="1">SUM(E10:OFFSET(E8,(MATCH("GOBIERNOS LOCALES",$A$8:$A$50,0)-MATCH("GOBIERNOS REGIONALES",$A$8:$A$50,0)),0))</f>
        <v>0</v>
      </c>
      <c r="F9" s="38">
        <f ca="1">SUM(F10:OFFSET(F8,(MATCH("GOBIERNOS LOCALES",$A$8:$A$50,0)-MATCH("GOBIERNOS REGIONALES",$A$8:$A$50,0)),0))</f>
        <v>0</v>
      </c>
      <c r="G9" s="38">
        <f ca="1">SUM(G10:OFFSET(G8,(MATCH("GOBIERNOS LOCALES",$A$8:$A$50,0)-MATCH("GOBIERNOS REGIONALES",$A$8:$A$50,0)),0))</f>
        <v>0</v>
      </c>
      <c r="H9" s="38">
        <f ca="1">SUM(H10:OFFSET(H8,(MATCH("GOBIERNOS LOCALES",$A$8:$A$50,0)-MATCH("GOBIERNOS REGIONALES",$A$8:$A$50,0)),0))</f>
        <v>0</v>
      </c>
      <c r="I9" s="38">
        <f ca="1">SUM(I10:OFFSET(I8,(MATCH("GOBIERNOS LOCALES",$A$8:$A$50,0)-MATCH("GOBIERNOS REGIONALES",$A$8:$A$50,0)),0))</f>
        <v>0</v>
      </c>
      <c r="J9" s="39">
        <f ca="1">IFERROR(G9/E9,0)</f>
        <v>0</v>
      </c>
      <c r="K9" s="39">
        <f ca="1">IFERROR(SUM(G9,H9)/E9,0)</f>
        <v>0</v>
      </c>
      <c r="L9" s="40">
        <f ca="1">IFERROR(SUM(G9,H9,I9)/E9,0)</f>
        <v>0</v>
      </c>
      <c r="M9" s="4"/>
    </row>
    <row r="10" spans="1:13" ht="15.75" thickBot="1" x14ac:dyDescent="0.3">
      <c r="A10" s="41" t="s">
        <v>232</v>
      </c>
      <c r="B10" s="58"/>
      <c r="C10" s="43"/>
      <c r="D10" s="44">
        <v>0.40401099999999995</v>
      </c>
      <c r="E10" s="45">
        <v>1.9492080000000001</v>
      </c>
      <c r="F10" s="45">
        <f t="shared" si="0"/>
        <v>0.13594213999999999</v>
      </c>
      <c r="G10" s="45">
        <v>0</v>
      </c>
      <c r="H10" s="45">
        <v>6.5642900000000004E-2</v>
      </c>
      <c r="I10" s="45">
        <v>7.0299239999999985E-2</v>
      </c>
      <c r="J10" s="46">
        <f t="shared" si="1"/>
        <v>0</v>
      </c>
      <c r="K10" s="46">
        <f t="shared" si="2"/>
        <v>3.3676703563703822E-2</v>
      </c>
      <c r="L10" s="47">
        <f t="shared" si="3"/>
        <v>6.9742244029369876E-2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118</v>
      </c>
      <c r="B1" s="51" t="s">
        <v>78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1844</v>
      </c>
      <c r="N2" s="72" t="s">
        <v>1857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113.06682299999997</v>
      </c>
      <c r="E6" s="14">
        <f ca="1">SUM(E7:OFFSET(E7,50,0))</f>
        <v>115.51761499999998</v>
      </c>
      <c r="F6" s="14">
        <f ca="1">SUM(F7:OFFSET(F7,50,0))</f>
        <v>4.1050313888019634</v>
      </c>
      <c r="G6" s="14">
        <f ca="1">SUM(G7:OFFSET(G7,50,0))</f>
        <v>1.2805470488019637</v>
      </c>
      <c r="H6" s="14">
        <f ca="1">SUM(H7:OFFSET(H7,50,0))</f>
        <v>1.4017089599999999</v>
      </c>
      <c r="I6" s="14">
        <f ca="1">SUM(I7:OFFSET(I7,50,0))</f>
        <v>1.4227753799999998</v>
      </c>
      <c r="J6" s="15">
        <f ca="1">IFERROR(G6/E6,0)</f>
        <v>1.1085296807780908E-2</v>
      </c>
      <c r="K6" s="15">
        <f ca="1">IFERROR(SUM(G6,H6)/E6,0)</f>
        <v>2.3219454529094664E-2</v>
      </c>
      <c r="L6" s="16">
        <f ca="1">IFERROR(SUM(G6,H6,I6)/E6,0)</f>
        <v>3.5535977684459326E-2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5.3876989999999996</v>
      </c>
      <c r="E7" s="21">
        <v>5.6749560000000008</v>
      </c>
      <c r="F7" s="21">
        <f t="shared" ref="F7:F26" si="0">SUM(G7,H7,I7)</f>
        <v>2.8903020524861663E-2</v>
      </c>
      <c r="G7" s="21">
        <v>1.6501170524861664E-2</v>
      </c>
      <c r="H7" s="21">
        <v>1.2401850000000001E-2</v>
      </c>
      <c r="I7" s="21">
        <v>0</v>
      </c>
      <c r="J7" s="22">
        <f t="shared" ref="J7:J26" si="1">IFERROR(G7/E7,0)</f>
        <v>2.9077177910915367E-3</v>
      </c>
      <c r="K7" s="22">
        <f t="shared" ref="K7:K26" si="2">IFERROR(SUM(G7,H7)/E7,0)</f>
        <v>5.0930827525115015E-3</v>
      </c>
      <c r="L7" s="23">
        <f t="shared" ref="L7:L26" si="3">IFERROR(SUM(G7,H7,I7)/E7,0)</f>
        <v>5.0930827525115015E-3</v>
      </c>
      <c r="M7" s="4"/>
      <c r="N7" t="s">
        <v>259</v>
      </c>
      <c r="O7" s="5">
        <v>3.0977400375815183E-2</v>
      </c>
      <c r="P7" s="71">
        <v>0.51888442840561444</v>
      </c>
    </row>
    <row r="8" spans="1:16" x14ac:dyDescent="0.25">
      <c r="A8" s="17"/>
      <c r="B8" s="55">
        <v>2</v>
      </c>
      <c r="C8" s="19" t="s">
        <v>250</v>
      </c>
      <c r="D8" s="20">
        <v>5.4253990000000005</v>
      </c>
      <c r="E8" s="21">
        <v>5.4984090000000005</v>
      </c>
      <c r="F8" s="21">
        <f t="shared" si="0"/>
        <v>6.3540879037515818E-2</v>
      </c>
      <c r="G8" s="21">
        <v>4.4160229037515819E-2</v>
      </c>
      <c r="H8" s="21">
        <v>1.3946650000000001E-2</v>
      </c>
      <c r="I8" s="21">
        <v>5.4339999999999996E-3</v>
      </c>
      <c r="J8" s="22">
        <f t="shared" si="1"/>
        <v>8.0314558334085035E-3</v>
      </c>
      <c r="K8" s="22">
        <f t="shared" si="2"/>
        <v>1.0567944115746176E-2</v>
      </c>
      <c r="L8" s="23">
        <f t="shared" si="3"/>
        <v>1.155622999989921E-2</v>
      </c>
      <c r="M8" s="4"/>
      <c r="N8" t="s">
        <v>263</v>
      </c>
      <c r="O8" s="5">
        <v>2.8534516883678283</v>
      </c>
      <c r="P8" s="71">
        <v>0.20973750419006754</v>
      </c>
    </row>
    <row r="9" spans="1:16" x14ac:dyDescent="0.25">
      <c r="A9" s="17"/>
      <c r="B9" s="55">
        <v>3</v>
      </c>
      <c r="C9" s="19" t="s">
        <v>251</v>
      </c>
      <c r="D9" s="20">
        <v>3.0777000000000001</v>
      </c>
      <c r="E9" s="21">
        <v>3.1468929999999999</v>
      </c>
      <c r="F9" s="21">
        <f t="shared" si="0"/>
        <v>8.5965150136360524E-2</v>
      </c>
      <c r="G9" s="21">
        <v>2.0772250136360526E-2</v>
      </c>
      <c r="H9" s="21">
        <v>6.5192899999999998E-2</v>
      </c>
      <c r="I9" s="21">
        <v>0</v>
      </c>
      <c r="J9" s="22">
        <f t="shared" si="1"/>
        <v>6.6008758913507787E-3</v>
      </c>
      <c r="K9" s="22">
        <f t="shared" si="2"/>
        <v>2.7317468416104558E-2</v>
      </c>
      <c r="L9" s="23">
        <f t="shared" si="3"/>
        <v>2.7317468416104558E-2</v>
      </c>
      <c r="M9" s="4"/>
      <c r="N9" t="s">
        <v>253</v>
      </c>
      <c r="O9" s="5">
        <v>0.48387157998458014</v>
      </c>
      <c r="P9" s="71">
        <v>5.5554627101340875E-2</v>
      </c>
    </row>
    <row r="10" spans="1:16" x14ac:dyDescent="0.25">
      <c r="A10" s="17"/>
      <c r="B10" s="55">
        <v>4</v>
      </c>
      <c r="C10" s="19" t="s">
        <v>252</v>
      </c>
      <c r="D10" s="20">
        <v>3.0777000000000001</v>
      </c>
      <c r="E10" s="21">
        <v>3.0817000000000001</v>
      </c>
      <c r="F10" s="21">
        <f t="shared" si="0"/>
        <v>3.2697600488618391E-3</v>
      </c>
      <c r="G10" s="21">
        <v>1.0900000488618389E-3</v>
      </c>
      <c r="H10" s="21">
        <v>1.0897599999999999E-3</v>
      </c>
      <c r="I10" s="21">
        <v>1.09E-3</v>
      </c>
      <c r="J10" s="22">
        <f t="shared" si="1"/>
        <v>3.5370089524023717E-4</v>
      </c>
      <c r="K10" s="22">
        <f t="shared" si="2"/>
        <v>7.0732389553228368E-4</v>
      </c>
      <c r="L10" s="23">
        <f t="shared" si="3"/>
        <v>1.061024774917039E-3</v>
      </c>
      <c r="M10" s="4"/>
      <c r="N10" t="s">
        <v>251</v>
      </c>
      <c r="O10" s="5">
        <v>8.5965150136360524E-2</v>
      </c>
      <c r="P10" s="71">
        <v>2.7317468416104558E-2</v>
      </c>
    </row>
    <row r="11" spans="1:16" x14ac:dyDescent="0.25">
      <c r="A11" s="17"/>
      <c r="B11" s="55">
        <v>5</v>
      </c>
      <c r="C11" s="19" t="s">
        <v>253</v>
      </c>
      <c r="D11" s="20">
        <v>9.110948999999998</v>
      </c>
      <c r="E11" s="21">
        <v>8.709833999999999</v>
      </c>
      <c r="F11" s="21">
        <f t="shared" si="0"/>
        <v>0.48387157998458014</v>
      </c>
      <c r="G11" s="21">
        <v>1.1534789984580129E-2</v>
      </c>
      <c r="H11" s="21">
        <v>0.23346836000000001</v>
      </c>
      <c r="I11" s="21">
        <v>0.23886842999999999</v>
      </c>
      <c r="J11" s="22">
        <f t="shared" si="1"/>
        <v>1.3243409672997362E-3</v>
      </c>
      <c r="K11" s="22">
        <f t="shared" si="2"/>
        <v>2.812948558888495E-2</v>
      </c>
      <c r="L11" s="23">
        <f t="shared" si="3"/>
        <v>5.5554627101340875E-2</v>
      </c>
      <c r="M11" s="4"/>
      <c r="N11" t="s">
        <v>269</v>
      </c>
      <c r="O11" s="5">
        <v>0.18309182967443555</v>
      </c>
      <c r="P11" s="71">
        <v>1.6702744715884722E-2</v>
      </c>
    </row>
    <row r="12" spans="1:16" x14ac:dyDescent="0.25">
      <c r="A12" s="17"/>
      <c r="B12" s="55">
        <v>6</v>
      </c>
      <c r="C12" s="19" t="s">
        <v>254</v>
      </c>
      <c r="D12" s="20">
        <v>6.9076990000000009</v>
      </c>
      <c r="E12" s="21">
        <v>7.0626990000000003</v>
      </c>
      <c r="F12" s="21">
        <f t="shared" si="0"/>
        <v>2.630389912519604E-2</v>
      </c>
      <c r="G12" s="21">
        <v>2.630389912519604E-2</v>
      </c>
      <c r="H12" s="21">
        <v>0</v>
      </c>
      <c r="I12" s="21">
        <v>0</v>
      </c>
      <c r="J12" s="22">
        <f t="shared" si="1"/>
        <v>3.7243409531109903E-3</v>
      </c>
      <c r="K12" s="22">
        <f t="shared" si="2"/>
        <v>3.7243409531109903E-3</v>
      </c>
      <c r="L12" s="23">
        <f t="shared" si="3"/>
        <v>3.7243409531109903E-3</v>
      </c>
      <c r="M12" s="4"/>
      <c r="N12" t="s">
        <v>256</v>
      </c>
      <c r="O12" s="5">
        <v>7.9736539925493066E-2</v>
      </c>
      <c r="P12" s="71">
        <v>1.2521724725793588E-2</v>
      </c>
    </row>
    <row r="13" spans="1:16" x14ac:dyDescent="0.25">
      <c r="A13" s="17"/>
      <c r="B13" s="55">
        <v>8</v>
      </c>
      <c r="C13" s="19" t="s">
        <v>256</v>
      </c>
      <c r="D13" s="20">
        <v>5.3876990000000005</v>
      </c>
      <c r="E13" s="21">
        <v>6.3678560000000006</v>
      </c>
      <c r="F13" s="21">
        <f t="shared" si="0"/>
        <v>7.9736539925493066E-2</v>
      </c>
      <c r="G13" s="21">
        <v>1.5871299925493076E-2</v>
      </c>
      <c r="H13" s="21">
        <v>0</v>
      </c>
      <c r="I13" s="21">
        <v>6.386523999999999E-2</v>
      </c>
      <c r="J13" s="22">
        <f t="shared" si="1"/>
        <v>2.4924087362360385E-3</v>
      </c>
      <c r="K13" s="22">
        <f t="shared" si="2"/>
        <v>2.4924087362360385E-3</v>
      </c>
      <c r="L13" s="23">
        <f t="shared" si="3"/>
        <v>1.2521724725793588E-2</v>
      </c>
      <c r="M13" s="4"/>
      <c r="N13" t="s">
        <v>250</v>
      </c>
      <c r="O13" s="5">
        <v>6.3540879037515818E-2</v>
      </c>
      <c r="P13" s="71">
        <v>1.155622999989921E-2</v>
      </c>
    </row>
    <row r="14" spans="1:16" x14ac:dyDescent="0.25">
      <c r="A14" s="17"/>
      <c r="B14" s="55">
        <v>9</v>
      </c>
      <c r="C14" s="19" t="s">
        <v>257</v>
      </c>
      <c r="D14" s="20">
        <v>6.9513990000000003</v>
      </c>
      <c r="E14" s="21">
        <v>6.9773990000000001</v>
      </c>
      <c r="F14" s="21">
        <f t="shared" si="0"/>
        <v>4.8011449573095888E-2</v>
      </c>
      <c r="G14" s="21">
        <v>4.8011449573095888E-2</v>
      </c>
      <c r="H14" s="21">
        <v>0</v>
      </c>
      <c r="I14" s="21">
        <v>0</v>
      </c>
      <c r="J14" s="22">
        <f t="shared" si="1"/>
        <v>6.8809952781969169E-3</v>
      </c>
      <c r="K14" s="22">
        <f t="shared" si="2"/>
        <v>6.8809952781969169E-3</v>
      </c>
      <c r="L14" s="23">
        <f t="shared" si="3"/>
        <v>6.8809952781969169E-3</v>
      </c>
      <c r="M14" s="4"/>
      <c r="N14" t="s">
        <v>262</v>
      </c>
      <c r="O14" s="5">
        <v>3.0721780040533393E-2</v>
      </c>
      <c r="P14" s="71">
        <v>9.9336437548205106E-3</v>
      </c>
    </row>
    <row r="15" spans="1:16" x14ac:dyDescent="0.25">
      <c r="A15" s="17"/>
      <c r="B15" s="55">
        <v>10</v>
      </c>
      <c r="C15" s="19" t="s">
        <v>258</v>
      </c>
      <c r="D15" s="20">
        <v>6.907699</v>
      </c>
      <c r="E15" s="21">
        <v>6.9926990000000009</v>
      </c>
      <c r="F15" s="21">
        <f t="shared" si="0"/>
        <v>3.2711910719517616E-2</v>
      </c>
      <c r="G15" s="21">
        <v>2.7711910719517618E-2</v>
      </c>
      <c r="H15" s="21">
        <v>0</v>
      </c>
      <c r="I15" s="21">
        <v>5.0000000000000001E-3</v>
      </c>
      <c r="J15" s="22">
        <f t="shared" si="1"/>
        <v>3.9629777743211336E-3</v>
      </c>
      <c r="K15" s="22">
        <f t="shared" si="2"/>
        <v>3.9629777743211336E-3</v>
      </c>
      <c r="L15" s="23">
        <f t="shared" si="3"/>
        <v>4.6780092664531411E-3</v>
      </c>
      <c r="M15" s="4"/>
      <c r="N15" t="s">
        <v>273</v>
      </c>
      <c r="O15" s="5">
        <v>2.8193920443300158E-2</v>
      </c>
      <c r="P15" s="71">
        <v>9.1607110645287575E-3</v>
      </c>
    </row>
    <row r="16" spans="1:16" x14ac:dyDescent="0.25">
      <c r="A16" s="17"/>
      <c r="B16" s="55">
        <v>11</v>
      </c>
      <c r="C16" s="19" t="s">
        <v>259</v>
      </c>
      <c r="D16" s="20">
        <v>3.7699999999999997E-2</v>
      </c>
      <c r="E16" s="21">
        <v>5.9699999999999996E-2</v>
      </c>
      <c r="F16" s="21">
        <f t="shared" si="0"/>
        <v>3.0977400375815183E-2</v>
      </c>
      <c r="G16" s="21">
        <v>1.9560730375815183E-2</v>
      </c>
      <c r="H16" s="21">
        <v>1.141667E-2</v>
      </c>
      <c r="I16" s="21">
        <v>0</v>
      </c>
      <c r="J16" s="22">
        <f t="shared" si="1"/>
        <v>0.32765042505553071</v>
      </c>
      <c r="K16" s="22">
        <f t="shared" si="2"/>
        <v>0.51888442840561444</v>
      </c>
      <c r="L16" s="23">
        <f t="shared" si="3"/>
        <v>0.51888442840561444</v>
      </c>
      <c r="M16" s="4"/>
      <c r="N16" t="s">
        <v>267</v>
      </c>
      <c r="O16" s="5">
        <v>2.3969059984665364E-2</v>
      </c>
      <c r="P16" s="71">
        <v>7.7879780305635258E-3</v>
      </c>
    </row>
    <row r="17" spans="1:16" x14ac:dyDescent="0.25">
      <c r="A17" s="17"/>
      <c r="B17" s="55">
        <v>12</v>
      </c>
      <c r="C17" s="19" t="s">
        <v>260</v>
      </c>
      <c r="D17" s="20">
        <v>7.3176990000000002</v>
      </c>
      <c r="E17" s="21">
        <v>7.3028089999999999</v>
      </c>
      <c r="F17" s="21">
        <f t="shared" si="0"/>
        <v>2.9664510199352428E-2</v>
      </c>
      <c r="G17" s="21">
        <v>1.4769790199352428E-2</v>
      </c>
      <c r="H17" s="21">
        <v>1.4894720000000002E-2</v>
      </c>
      <c r="I17" s="21">
        <v>0</v>
      </c>
      <c r="J17" s="22">
        <f t="shared" si="1"/>
        <v>2.0224806919299722E-3</v>
      </c>
      <c r="K17" s="22">
        <f t="shared" si="2"/>
        <v>4.0620684724675706E-3</v>
      </c>
      <c r="L17" s="23">
        <f t="shared" si="3"/>
        <v>4.0620684724675706E-3</v>
      </c>
      <c r="M17" s="4"/>
      <c r="N17" t="s">
        <v>257</v>
      </c>
      <c r="O17" s="5">
        <v>4.8011449573095888E-2</v>
      </c>
      <c r="P17" s="71">
        <v>6.8809952781969169E-3</v>
      </c>
    </row>
    <row r="18" spans="1:16" x14ac:dyDescent="0.25">
      <c r="A18" s="17"/>
      <c r="B18" s="55">
        <v>13</v>
      </c>
      <c r="C18" s="19" t="s">
        <v>261</v>
      </c>
      <c r="D18" s="20">
        <v>5.3876990000000005</v>
      </c>
      <c r="E18" s="21">
        <v>5.3926990000000004</v>
      </c>
      <c r="F18" s="21">
        <f t="shared" si="0"/>
        <v>1.0561850052463916E-2</v>
      </c>
      <c r="G18" s="21">
        <v>1.8539500524639152E-3</v>
      </c>
      <c r="H18" s="21">
        <v>1.85395E-3</v>
      </c>
      <c r="I18" s="21">
        <v>6.8539500000000001E-3</v>
      </c>
      <c r="J18" s="22">
        <f t="shared" si="1"/>
        <v>3.4378889911413843E-4</v>
      </c>
      <c r="K18" s="22">
        <f t="shared" si="2"/>
        <v>6.8757778849958342E-4</v>
      </c>
      <c r="L18" s="23">
        <f t="shared" si="3"/>
        <v>1.9585461848443454E-3</v>
      </c>
      <c r="M18" s="4"/>
      <c r="N18" t="s">
        <v>249</v>
      </c>
      <c r="O18" s="5">
        <v>2.8903020524861663E-2</v>
      </c>
      <c r="P18" s="71">
        <v>5.0930827525115015E-3</v>
      </c>
    </row>
    <row r="19" spans="1:16" x14ac:dyDescent="0.25">
      <c r="A19" s="17"/>
      <c r="B19" s="55">
        <v>14</v>
      </c>
      <c r="C19" s="19" t="s">
        <v>262</v>
      </c>
      <c r="D19" s="20">
        <v>3.0776999999999997</v>
      </c>
      <c r="E19" s="21">
        <v>3.0926999999999998</v>
      </c>
      <c r="F19" s="21">
        <f t="shared" si="0"/>
        <v>3.0721780040533393E-2</v>
      </c>
      <c r="G19" s="21">
        <v>8.5899000405333936E-3</v>
      </c>
      <c r="H19" s="21">
        <v>8.48053E-3</v>
      </c>
      <c r="I19" s="21">
        <v>1.365135E-2</v>
      </c>
      <c r="J19" s="22">
        <f t="shared" si="1"/>
        <v>2.7774760049579313E-3</v>
      </c>
      <c r="K19" s="22">
        <f t="shared" si="2"/>
        <v>5.5195880753171646E-3</v>
      </c>
      <c r="L19" s="23">
        <f t="shared" si="3"/>
        <v>9.9336437548205106E-3</v>
      </c>
      <c r="M19" s="4"/>
      <c r="N19" t="s">
        <v>270</v>
      </c>
      <c r="O19" s="5">
        <v>2.608344069449231E-2</v>
      </c>
      <c r="P19" s="71">
        <v>4.8393980223967615E-3</v>
      </c>
    </row>
    <row r="20" spans="1:16" x14ac:dyDescent="0.25">
      <c r="A20" s="17"/>
      <c r="B20" s="55">
        <v>15</v>
      </c>
      <c r="C20" s="19" t="s">
        <v>263</v>
      </c>
      <c r="D20" s="20">
        <v>11.269026</v>
      </c>
      <c r="E20" s="21">
        <v>13.604870999999999</v>
      </c>
      <c r="F20" s="21">
        <f t="shared" si="0"/>
        <v>2.8534516883678283</v>
      </c>
      <c r="G20" s="21">
        <v>0.87474436836782843</v>
      </c>
      <c r="H20" s="21">
        <v>0.9932020399999999</v>
      </c>
      <c r="I20" s="21">
        <v>0.98550527999999993</v>
      </c>
      <c r="J20" s="22">
        <f t="shared" si="1"/>
        <v>6.4296410334785864E-2</v>
      </c>
      <c r="K20" s="22">
        <f t="shared" si="2"/>
        <v>0.13729982506764146</v>
      </c>
      <c r="L20" s="23">
        <f t="shared" si="3"/>
        <v>0.20973750419006754</v>
      </c>
      <c r="M20" s="4"/>
      <c r="N20" t="s">
        <v>268</v>
      </c>
      <c r="O20" s="5">
        <v>2.5536520003460572E-2</v>
      </c>
      <c r="P20" s="71">
        <v>4.726622749751665E-3</v>
      </c>
    </row>
    <row r="21" spans="1:16" x14ac:dyDescent="0.25">
      <c r="A21" s="17"/>
      <c r="B21" s="55">
        <v>16</v>
      </c>
      <c r="C21" s="19" t="s">
        <v>264</v>
      </c>
      <c r="D21" s="20">
        <v>4.6177000000000001</v>
      </c>
      <c r="E21" s="21">
        <v>4.6427000000000005</v>
      </c>
      <c r="F21" s="21">
        <f t="shared" si="0"/>
        <v>1.0465199890133775E-2</v>
      </c>
      <c r="G21" s="21">
        <v>3.4862898901337758E-3</v>
      </c>
      <c r="H21" s="21">
        <v>3.4856700000000002E-3</v>
      </c>
      <c r="I21" s="21">
        <v>3.4932399999999999E-3</v>
      </c>
      <c r="J21" s="22">
        <f t="shared" si="1"/>
        <v>7.5091862281296987E-4</v>
      </c>
      <c r="K21" s="22">
        <f t="shared" si="2"/>
        <v>1.5017037263087803E-3</v>
      </c>
      <c r="L21" s="23">
        <f t="shared" si="3"/>
        <v>2.2541193465297725E-3</v>
      </c>
      <c r="M21" s="4"/>
      <c r="N21" t="s">
        <v>258</v>
      </c>
      <c r="O21" s="5">
        <v>3.2711910719517616E-2</v>
      </c>
      <c r="P21" s="71">
        <v>4.6780092664531411E-3</v>
      </c>
    </row>
    <row r="22" spans="1:16" x14ac:dyDescent="0.25">
      <c r="A22" s="17"/>
      <c r="B22" s="55">
        <v>19</v>
      </c>
      <c r="C22" s="19" t="s">
        <v>267</v>
      </c>
      <c r="D22" s="20">
        <v>3.0777000000000001</v>
      </c>
      <c r="E22" s="21">
        <v>3.0777000000000001</v>
      </c>
      <c r="F22" s="21">
        <f t="shared" si="0"/>
        <v>2.3969059984665364E-2</v>
      </c>
      <c r="G22" s="21">
        <v>2.3969059984665364E-2</v>
      </c>
      <c r="H22" s="21">
        <v>0</v>
      </c>
      <c r="I22" s="21">
        <v>0</v>
      </c>
      <c r="J22" s="22">
        <f t="shared" si="1"/>
        <v>7.7879780305635258E-3</v>
      </c>
      <c r="K22" s="22">
        <f t="shared" si="2"/>
        <v>7.7879780305635258E-3</v>
      </c>
      <c r="L22" s="23">
        <f t="shared" si="3"/>
        <v>7.7879780305635258E-3</v>
      </c>
      <c r="M22" s="4"/>
      <c r="N22" t="s">
        <v>260</v>
      </c>
      <c r="O22" s="5">
        <v>2.9664510199352428E-2</v>
      </c>
      <c r="P22" s="71">
        <v>4.0620684724675706E-3</v>
      </c>
    </row>
    <row r="23" spans="1:16" x14ac:dyDescent="0.25">
      <c r="A23" s="17"/>
      <c r="B23" s="55">
        <v>20</v>
      </c>
      <c r="C23" s="19" t="s">
        <v>268</v>
      </c>
      <c r="D23" s="20">
        <v>5.3876990000000005</v>
      </c>
      <c r="E23" s="21">
        <v>5.4026990000000001</v>
      </c>
      <c r="F23" s="21">
        <f t="shared" si="0"/>
        <v>2.5536520003460572E-2</v>
      </c>
      <c r="G23" s="21">
        <v>1.2715260003460571E-2</v>
      </c>
      <c r="H23" s="21">
        <v>1.2821260000000001E-2</v>
      </c>
      <c r="I23" s="21">
        <v>0</v>
      </c>
      <c r="J23" s="22">
        <f t="shared" si="1"/>
        <v>2.3535014635204686E-3</v>
      </c>
      <c r="K23" s="22">
        <f t="shared" si="2"/>
        <v>4.726622749751665E-3</v>
      </c>
      <c r="L23" s="23">
        <f t="shared" si="3"/>
        <v>4.726622749751665E-3</v>
      </c>
      <c r="M23" s="4"/>
      <c r="N23" t="s">
        <v>254</v>
      </c>
      <c r="O23" s="5">
        <v>2.630389912519604E-2</v>
      </c>
      <c r="P23" s="71">
        <v>3.7243409531109903E-3</v>
      </c>
    </row>
    <row r="24" spans="1:16" x14ac:dyDescent="0.25">
      <c r="A24" s="17"/>
      <c r="B24" s="55">
        <v>21</v>
      </c>
      <c r="C24" s="19" t="s">
        <v>269</v>
      </c>
      <c r="D24" s="20">
        <v>12.192446</v>
      </c>
      <c r="E24" s="21">
        <v>10.961781</v>
      </c>
      <c r="F24" s="21">
        <f t="shared" si="0"/>
        <v>0.18309182967443555</v>
      </c>
      <c r="G24" s="21">
        <v>5.4623339674435556E-2</v>
      </c>
      <c r="H24" s="21">
        <v>2.9454600000000001E-2</v>
      </c>
      <c r="I24" s="21">
        <v>9.9013890000000007E-2</v>
      </c>
      <c r="J24" s="22">
        <f t="shared" si="1"/>
        <v>4.9830716080202257E-3</v>
      </c>
      <c r="K24" s="22">
        <f t="shared" si="2"/>
        <v>7.6700984698048202E-3</v>
      </c>
      <c r="L24" s="23">
        <f t="shared" si="3"/>
        <v>1.6702744715884722E-2</v>
      </c>
      <c r="M24" s="4"/>
      <c r="N24" t="s">
        <v>264</v>
      </c>
      <c r="O24" s="5">
        <v>1.0465199890133775E-2</v>
      </c>
      <c r="P24" s="71">
        <v>2.2541193465297725E-3</v>
      </c>
    </row>
    <row r="25" spans="1:16" x14ac:dyDescent="0.25">
      <c r="A25" s="17"/>
      <c r="B25" s="55">
        <v>22</v>
      </c>
      <c r="C25" s="19" t="s">
        <v>270</v>
      </c>
      <c r="D25" s="20">
        <v>5.3898109999999999</v>
      </c>
      <c r="E25" s="21">
        <v>5.3898109999999999</v>
      </c>
      <c r="F25" s="21">
        <f t="shared" si="0"/>
        <v>2.608344069449231E-2</v>
      </c>
      <c r="G25" s="21">
        <v>2.608344069449231E-2</v>
      </c>
      <c r="H25" s="21">
        <v>0</v>
      </c>
      <c r="I25" s="21">
        <v>0</v>
      </c>
      <c r="J25" s="22">
        <f t="shared" si="1"/>
        <v>4.8393980223967615E-3</v>
      </c>
      <c r="K25" s="22">
        <f t="shared" si="2"/>
        <v>4.8393980223967615E-3</v>
      </c>
      <c r="L25" s="23">
        <f t="shared" si="3"/>
        <v>4.8393980223967615E-3</v>
      </c>
      <c r="M25" s="4"/>
      <c r="N25" t="s">
        <v>261</v>
      </c>
      <c r="O25" s="5">
        <v>1.0561850052463916E-2</v>
      </c>
      <c r="P25" s="71">
        <v>1.9585461848443454E-3</v>
      </c>
    </row>
    <row r="26" spans="1:16" ht="15.75" thickBot="1" x14ac:dyDescent="0.3">
      <c r="A26" s="24"/>
      <c r="B26" s="56">
        <v>25</v>
      </c>
      <c r="C26" s="26" t="s">
        <v>273</v>
      </c>
      <c r="D26" s="27">
        <v>3.0777000000000001</v>
      </c>
      <c r="E26" s="28">
        <v>3.0777000000000001</v>
      </c>
      <c r="F26" s="28">
        <f t="shared" si="0"/>
        <v>2.8193920443300158E-2</v>
      </c>
      <c r="G26" s="28">
        <v>2.8193920443300158E-2</v>
      </c>
      <c r="H26" s="28">
        <v>0</v>
      </c>
      <c r="I26" s="28">
        <v>0</v>
      </c>
      <c r="J26" s="29">
        <f t="shared" si="1"/>
        <v>9.1607110645287575E-3</v>
      </c>
      <c r="K26" s="29">
        <f t="shared" si="2"/>
        <v>9.1607110645287575E-3</v>
      </c>
      <c r="L26" s="30">
        <f t="shared" si="3"/>
        <v>9.1607110645287575E-3</v>
      </c>
      <c r="M26" s="4"/>
      <c r="N26" t="s">
        <v>252</v>
      </c>
      <c r="O26" s="5">
        <v>3.2697600488618391E-3</v>
      </c>
      <c r="P26" s="71">
        <v>1.061024774917039E-3</v>
      </c>
    </row>
    <row r="27" spans="1:16" x14ac:dyDescent="0.25">
      <c r="O27" s="5"/>
      <c r="P27" s="71"/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topLeftCell="A11" workbookViewId="0">
      <selection activeCell="A18" sqref="A18:D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118</v>
      </c>
      <c r="B1" s="49" t="s">
        <v>78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1845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113.06682299999997</v>
      </c>
      <c r="E6" s="14">
        <v>115.51761499999998</v>
      </c>
      <c r="F6" s="14">
        <v>4.1050313888019634</v>
      </c>
      <c r="G6" s="14">
        <v>1.2805470488019637</v>
      </c>
      <c r="H6" s="14">
        <v>1.4017089599999999</v>
      </c>
      <c r="I6" s="14">
        <v>1.4227753799999998</v>
      </c>
      <c r="J6" s="15">
        <v>1.1085296807780908E-2</v>
      </c>
      <c r="K6" s="15">
        <v>2.3219454529094664E-2</v>
      </c>
      <c r="L6" s="16">
        <v>3.5535977684459326E-2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113.03682299999998</v>
      </c>
      <c r="E7" s="38">
        <f ca="1">SUM(E8:OFFSET(E6,MATCH("PROYECTOS",$A$8:$A$50,0),0))</f>
        <v>114.40734799999998</v>
      </c>
      <c r="F7" s="38">
        <f ca="1">SUM(F8:OFFSET(F6,MATCH("PROYECTOS",$A$8:$A$50,0),0))</f>
        <v>4.0411661488019641</v>
      </c>
      <c r="G7" s="38">
        <f ca="1">SUM(G8:OFFSET(G6,MATCH("PROYECTOS",$A$8:$A$50,0),0))</f>
        <v>1.2805470488019637</v>
      </c>
      <c r="H7" s="38">
        <f ca="1">SUM(H8:OFFSET(H6,MATCH("PROYECTOS",$A$8:$A$50,0),0))</f>
        <v>1.4017089599999997</v>
      </c>
      <c r="I7" s="38">
        <f ca="1">SUM(I8:OFFSET(I6,MATCH("PROYECTOS",$A$8:$A$50,0),0))</f>
        <v>1.3589101399999999</v>
      </c>
      <c r="J7" s="39">
        <f ca="1">IFERROR(G7/E7,0)</f>
        <v>1.1192874157016242E-2</v>
      </c>
      <c r="K7" s="39">
        <f ca="1">IFERROR(SUM(G7,H7)/E7,0)</f>
        <v>2.3444787906472263E-2</v>
      </c>
      <c r="L7" s="40">
        <f ca="1">IFERROR(SUM(G7,H7,I7)/E7,0)</f>
        <v>3.5322610124674546E-2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13.376061999999999</v>
      </c>
      <c r="E8" s="21">
        <v>14.432582000000002</v>
      </c>
      <c r="F8" s="21">
        <f t="shared" ref="F8:F10" si="0">SUM(G8,H8,I8)</f>
        <v>3.9705392488019635</v>
      </c>
      <c r="G8" s="21">
        <v>1.2805470488019637</v>
      </c>
      <c r="H8" s="21">
        <v>1.3365160599999997</v>
      </c>
      <c r="I8" s="21">
        <v>1.3534761399999999</v>
      </c>
      <c r="J8" s="22">
        <f t="shared" ref="J8:J11" si="1">IFERROR(G8/E8,0)</f>
        <v>8.872612321218501E-2</v>
      </c>
      <c r="K8" s="22">
        <f t="shared" ref="K8:K11" si="2">IFERROR(SUM(G8,H8)/E8,0)</f>
        <v>0.18133020888445067</v>
      </c>
      <c r="L8" s="23">
        <f t="shared" ref="L8:L11" si="3">IFERROR(SUM(G8,H8,I8)/E8,0)</f>
        <v>0.27510941900776748</v>
      </c>
      <c r="M8" s="4"/>
    </row>
    <row r="9" spans="1:13" ht="63.75" x14ac:dyDescent="0.25">
      <c r="A9" s="17"/>
      <c r="B9" s="19">
        <v>3000591</v>
      </c>
      <c r="C9" s="19" t="s">
        <v>1847</v>
      </c>
      <c r="D9" s="20">
        <v>70.75571699999999</v>
      </c>
      <c r="E9" s="21">
        <v>70.820909999999998</v>
      </c>
      <c r="F9" s="21">
        <f t="shared" si="0"/>
        <v>6.5192899999999998E-2</v>
      </c>
      <c r="G9" s="21">
        <v>0</v>
      </c>
      <c r="H9" s="21">
        <v>6.5192899999999998E-2</v>
      </c>
      <c r="I9" s="21">
        <v>0</v>
      </c>
      <c r="J9" s="22">
        <f t="shared" si="1"/>
        <v>0</v>
      </c>
      <c r="K9" s="22">
        <f t="shared" si="2"/>
        <v>9.2053180338970506E-4</v>
      </c>
      <c r="L9" s="23">
        <f t="shared" si="3"/>
        <v>9.2053180338970506E-4</v>
      </c>
      <c r="M9" s="4"/>
    </row>
    <row r="10" spans="1:13" ht="63.75" x14ac:dyDescent="0.25">
      <c r="A10" s="17"/>
      <c r="B10" s="19">
        <v>3000592</v>
      </c>
      <c r="C10" s="19" t="s">
        <v>1848</v>
      </c>
      <c r="D10" s="20">
        <v>28.90504399999999</v>
      </c>
      <c r="E10" s="21">
        <v>29.15385599999999</v>
      </c>
      <c r="F10" s="21">
        <f t="shared" si="0"/>
        <v>5.4339999999999996E-3</v>
      </c>
      <c r="G10" s="21">
        <v>0</v>
      </c>
      <c r="H10" s="21">
        <v>0</v>
      </c>
      <c r="I10" s="21">
        <v>5.4339999999999996E-3</v>
      </c>
      <c r="J10" s="22">
        <f t="shared" si="1"/>
        <v>0</v>
      </c>
      <c r="K10" s="22">
        <f t="shared" si="2"/>
        <v>0</v>
      </c>
      <c r="L10" s="23">
        <f t="shared" si="3"/>
        <v>1.8639043836945622E-4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2.9999999999986926E-2</v>
      </c>
      <c r="E11" s="45">
        <f t="shared" ref="E11:I11" ca="1" si="4">OFFSET(E11,-MATCH("PROYECTOS",$A$8:$A$50,0)-1,0)-(OFFSET(E11,-MATCH("PROYECTOS",$A$8:$A$50,0),0))</f>
        <v>1.1102669999999932</v>
      </c>
      <c r="F11" s="45">
        <f t="shared" ca="1" si="4"/>
        <v>6.3865239999999268E-2</v>
      </c>
      <c r="G11" s="45">
        <f t="shared" ca="1" si="4"/>
        <v>0</v>
      </c>
      <c r="H11" s="45">
        <f t="shared" ca="1" si="4"/>
        <v>0</v>
      </c>
      <c r="I11" s="45">
        <f t="shared" ca="1" si="4"/>
        <v>6.3865239999999934E-2</v>
      </c>
      <c r="J11" s="46">
        <f t="shared" ca="1" si="1"/>
        <v>0</v>
      </c>
      <c r="K11" s="46">
        <f t="shared" ca="1" si="2"/>
        <v>0</v>
      </c>
      <c r="L11" s="47">
        <f t="shared" ca="1" si="3"/>
        <v>5.7522415779267803E-2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1858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90"/>
      <c r="B16" s="91"/>
      <c r="C16" s="91"/>
      <c r="D16" s="93"/>
    </row>
    <row r="17" spans="1:4" ht="63.75" x14ac:dyDescent="0.25">
      <c r="A17" s="17"/>
      <c r="B17" s="19">
        <v>3000591</v>
      </c>
      <c r="C17" s="19" t="s">
        <v>1847</v>
      </c>
      <c r="D17" s="23">
        <v>9.2053180338970506E-4</v>
      </c>
    </row>
    <row r="18" spans="1:4" ht="64.5" thickBot="1" x14ac:dyDescent="0.3">
      <c r="A18" s="24"/>
      <c r="B18" s="26">
        <v>3000592</v>
      </c>
      <c r="C18" s="26" t="s">
        <v>1848</v>
      </c>
      <c r="D18" s="30">
        <v>1.8639043836945622E-4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topLeftCell="A11" workbookViewId="0">
      <selection activeCell="A3" sqref="A3:P1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118</v>
      </c>
      <c r="B1" s="49" t="s">
        <v>78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1846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113.06682299999997</v>
      </c>
      <c r="I6" s="14">
        <v>115.51761499999998</v>
      </c>
      <c r="J6" s="14">
        <v>4.1050313888019634</v>
      </c>
      <c r="K6" s="14">
        <v>1.2805470488019637</v>
      </c>
      <c r="L6" s="14">
        <v>1.4017089599999999</v>
      </c>
      <c r="M6" s="14">
        <v>1.4227753799999998</v>
      </c>
      <c r="N6" s="15">
        <v>1.1085296807780908E-2</v>
      </c>
      <c r="O6" s="15">
        <v>2.3219454529094664E-2</v>
      </c>
      <c r="P6" s="16">
        <v>3.5535977684459326E-2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SUM(H8:OFFSET(H6,MATCH("PROYECTOS",$A$8:$A$15,0),0))</f>
        <v>113.03682299999997</v>
      </c>
      <c r="I7" s="37">
        <f ca="1">SUM(I8:OFFSET(I6,MATCH("PROYECTOS",$A$8:$A$15,0),0))</f>
        <v>114.40734799999998</v>
      </c>
      <c r="J7" s="37">
        <f ca="1">SUM(J8:OFFSET(J6,MATCH("PROYECTOS",$A$8:$A$15,0),0))</f>
        <v>4.0411661488019641</v>
      </c>
      <c r="K7" s="38">
        <f>SUM(K8:K14)</f>
        <v>1.2805470488019637</v>
      </c>
      <c r="L7" s="38">
        <f t="shared" ref="L7:M7" si="0">SUM(L8:L14)</f>
        <v>1.4017089599999999</v>
      </c>
      <c r="M7" s="38">
        <f t="shared" si="0"/>
        <v>1.3589101399999999</v>
      </c>
      <c r="N7" s="39">
        <f ca="1">IFERROR(K7/I7,0)</f>
        <v>1.1192874157016242E-2</v>
      </c>
      <c r="O7" s="39">
        <f ca="1">IFERROR(SUM(K7,L7)/I7,0)</f>
        <v>2.3444787906472263E-2</v>
      </c>
      <c r="P7" s="40">
        <f ca="1">IFERROR(SUM(K7,L7,M7)/I7,0)</f>
        <v>3.5322610124674546E-2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13.376061999999994</v>
      </c>
      <c r="I8" s="21">
        <v>14.432581999999996</v>
      </c>
      <c r="J8" s="21">
        <f t="shared" ref="J8:J14" si="1">SUM(K8,L8,M8)</f>
        <v>3.9705392488019635</v>
      </c>
      <c r="K8" s="21">
        <v>1.2805470488019637</v>
      </c>
      <c r="L8" s="21">
        <v>1.3365160599999999</v>
      </c>
      <c r="M8" s="21">
        <v>1.3534761399999999</v>
      </c>
      <c r="N8" s="22">
        <f t="shared" ref="N8:N15" si="2">IFERROR(K8/I8,0)</f>
        <v>8.8726123212185037E-2</v>
      </c>
      <c r="O8" s="22">
        <f t="shared" ref="O8:O15" si="3">IFERROR(SUM(K8,L8)/I8,0)</f>
        <v>0.18133020888445078</v>
      </c>
      <c r="P8" s="23">
        <f t="shared" ref="P8:P15" si="4">IFERROR(SUM(K8,L8,M8)/I8,0)</f>
        <v>0.27510941900776759</v>
      </c>
      <c r="Q8" s="70">
        <v>162</v>
      </c>
      <c r="R8" s="21">
        <v>0</v>
      </c>
      <c r="S8" s="23">
        <f>IFERROR(R8/Q8,0)</f>
        <v>0</v>
      </c>
    </row>
    <row r="9" spans="1:19" ht="63.75" x14ac:dyDescent="0.25">
      <c r="A9" s="17"/>
      <c r="B9" s="19">
        <v>5004362</v>
      </c>
      <c r="C9" s="19" t="s">
        <v>1849</v>
      </c>
      <c r="D9" s="68">
        <v>3000591</v>
      </c>
      <c r="E9" s="19" t="s">
        <v>1847</v>
      </c>
      <c r="F9" s="69">
        <v>194</v>
      </c>
      <c r="G9" s="19" t="s">
        <v>1178</v>
      </c>
      <c r="H9" s="20">
        <v>0.04</v>
      </c>
      <c r="I9" s="21">
        <v>0.10519300000000001</v>
      </c>
      <c r="J9" s="21">
        <f t="shared" si="1"/>
        <v>6.5192899999999998E-2</v>
      </c>
      <c r="K9" s="21">
        <v>0</v>
      </c>
      <c r="L9" s="21">
        <v>6.5192899999999998E-2</v>
      </c>
      <c r="M9" s="21">
        <v>0</v>
      </c>
      <c r="N9" s="22">
        <f t="shared" si="2"/>
        <v>0</v>
      </c>
      <c r="O9" s="22">
        <f t="shared" si="3"/>
        <v>0.61974561044936438</v>
      </c>
      <c r="P9" s="23">
        <f t="shared" si="4"/>
        <v>0.61974561044936438</v>
      </c>
      <c r="Q9" s="70">
        <v>0</v>
      </c>
      <c r="R9" s="21">
        <v>0</v>
      </c>
      <c r="S9" s="23">
        <f t="shared" ref="S9:S14" si="5">IFERROR(R9/Q9,0)</f>
        <v>0</v>
      </c>
    </row>
    <row r="10" spans="1:19" ht="63.75" x14ac:dyDescent="0.25">
      <c r="A10" s="17"/>
      <c r="B10" s="19">
        <v>5004363</v>
      </c>
      <c r="C10" s="19" t="s">
        <v>1850</v>
      </c>
      <c r="D10" s="68">
        <v>3000591</v>
      </c>
      <c r="E10" s="19" t="s">
        <v>1847</v>
      </c>
      <c r="F10" s="69">
        <v>227</v>
      </c>
      <c r="G10" s="19" t="s">
        <v>774</v>
      </c>
      <c r="H10" s="20">
        <v>3.1975330000000004</v>
      </c>
      <c r="I10" s="21">
        <v>3.1975330000000004</v>
      </c>
      <c r="J10" s="21">
        <f t="shared" si="1"/>
        <v>0</v>
      </c>
      <c r="K10" s="21">
        <v>0</v>
      </c>
      <c r="L10" s="21">
        <v>0</v>
      </c>
      <c r="M10" s="21">
        <v>0</v>
      </c>
      <c r="N10" s="22">
        <f t="shared" si="2"/>
        <v>0</v>
      </c>
      <c r="O10" s="22">
        <f t="shared" si="3"/>
        <v>0</v>
      </c>
      <c r="P10" s="23">
        <f t="shared" si="4"/>
        <v>0</v>
      </c>
      <c r="Q10" s="70">
        <v>168</v>
      </c>
      <c r="R10" s="21">
        <v>0</v>
      </c>
      <c r="S10" s="23">
        <f t="shared" si="5"/>
        <v>0</v>
      </c>
    </row>
    <row r="11" spans="1:19" ht="63.75" x14ac:dyDescent="0.25">
      <c r="A11" s="17"/>
      <c r="B11" s="19">
        <v>5004364</v>
      </c>
      <c r="C11" s="19" t="s">
        <v>1851</v>
      </c>
      <c r="D11" s="68">
        <v>3000591</v>
      </c>
      <c r="E11" s="19" t="s">
        <v>1847</v>
      </c>
      <c r="F11" s="69">
        <v>217</v>
      </c>
      <c r="G11" s="19" t="s">
        <v>855</v>
      </c>
      <c r="H11" s="20">
        <v>67.518183999999991</v>
      </c>
      <c r="I11" s="21">
        <v>67.518183999999991</v>
      </c>
      <c r="J11" s="21">
        <f t="shared" si="1"/>
        <v>0</v>
      </c>
      <c r="K11" s="21">
        <v>0</v>
      </c>
      <c r="L11" s="21">
        <v>0</v>
      </c>
      <c r="M11" s="21">
        <v>0</v>
      </c>
      <c r="N11" s="22">
        <f t="shared" si="2"/>
        <v>0</v>
      </c>
      <c r="O11" s="22">
        <f t="shared" si="3"/>
        <v>0</v>
      </c>
      <c r="P11" s="23">
        <f t="shared" si="4"/>
        <v>0</v>
      </c>
      <c r="Q11" s="70">
        <v>0</v>
      </c>
      <c r="R11" s="21">
        <v>0</v>
      </c>
      <c r="S11" s="23">
        <f t="shared" si="5"/>
        <v>0</v>
      </c>
    </row>
    <row r="12" spans="1:19" ht="63.75" x14ac:dyDescent="0.25">
      <c r="A12" s="17"/>
      <c r="B12" s="19">
        <v>5004365</v>
      </c>
      <c r="C12" s="19" t="s">
        <v>1852</v>
      </c>
      <c r="D12" s="68">
        <v>3000592</v>
      </c>
      <c r="E12" s="19" t="s">
        <v>1848</v>
      </c>
      <c r="F12" s="69">
        <v>591</v>
      </c>
      <c r="G12" s="19" t="s">
        <v>1855</v>
      </c>
      <c r="H12" s="20">
        <v>1.4044109999999999</v>
      </c>
      <c r="I12" s="21">
        <v>1.4044109999999999</v>
      </c>
      <c r="J12" s="21">
        <f t="shared" si="1"/>
        <v>0</v>
      </c>
      <c r="K12" s="21">
        <v>0</v>
      </c>
      <c r="L12" s="21">
        <v>0</v>
      </c>
      <c r="M12" s="21">
        <v>0</v>
      </c>
      <c r="N12" s="22">
        <f t="shared" si="2"/>
        <v>0</v>
      </c>
      <c r="O12" s="22">
        <f t="shared" si="3"/>
        <v>0</v>
      </c>
      <c r="P12" s="23">
        <f t="shared" si="4"/>
        <v>0</v>
      </c>
      <c r="Q12" s="70">
        <v>0</v>
      </c>
      <c r="R12" s="21">
        <v>0</v>
      </c>
      <c r="S12" s="23">
        <f t="shared" si="5"/>
        <v>0</v>
      </c>
    </row>
    <row r="13" spans="1:19" ht="63.75" x14ac:dyDescent="0.25">
      <c r="A13" s="17"/>
      <c r="B13" s="19">
        <v>5004366</v>
      </c>
      <c r="C13" s="19" t="s">
        <v>1853</v>
      </c>
      <c r="D13" s="68">
        <v>3000592</v>
      </c>
      <c r="E13" s="19" t="s">
        <v>1848</v>
      </c>
      <c r="F13" s="69">
        <v>418</v>
      </c>
      <c r="G13" s="19" t="s">
        <v>1856</v>
      </c>
      <c r="H13" s="20">
        <v>26.049960999999996</v>
      </c>
      <c r="I13" s="21">
        <v>26.293338999999996</v>
      </c>
      <c r="J13" s="21">
        <f t="shared" si="1"/>
        <v>0</v>
      </c>
      <c r="K13" s="21">
        <v>0</v>
      </c>
      <c r="L13" s="21">
        <v>0</v>
      </c>
      <c r="M13" s="21">
        <v>0</v>
      </c>
      <c r="N13" s="22">
        <f t="shared" si="2"/>
        <v>0</v>
      </c>
      <c r="O13" s="22">
        <f t="shared" si="3"/>
        <v>0</v>
      </c>
      <c r="P13" s="23">
        <f t="shared" si="4"/>
        <v>0</v>
      </c>
      <c r="Q13" s="70">
        <v>0</v>
      </c>
      <c r="R13" s="21">
        <v>0</v>
      </c>
      <c r="S13" s="23">
        <f t="shared" si="5"/>
        <v>0</v>
      </c>
    </row>
    <row r="14" spans="1:19" ht="63.75" x14ac:dyDescent="0.25">
      <c r="A14" s="17"/>
      <c r="B14" s="19">
        <v>5004367</v>
      </c>
      <c r="C14" s="19" t="s">
        <v>1854</v>
      </c>
      <c r="D14" s="68">
        <v>3000592</v>
      </c>
      <c r="E14" s="19" t="s">
        <v>1848</v>
      </c>
      <c r="F14" s="69">
        <v>117</v>
      </c>
      <c r="G14" s="19" t="s">
        <v>687</v>
      </c>
      <c r="H14" s="20">
        <v>1.4506719999999997</v>
      </c>
      <c r="I14" s="21">
        <v>1.4561059999999997</v>
      </c>
      <c r="J14" s="21">
        <f t="shared" si="1"/>
        <v>5.4339999999999996E-3</v>
      </c>
      <c r="K14" s="21">
        <v>0</v>
      </c>
      <c r="L14" s="21">
        <v>0</v>
      </c>
      <c r="M14" s="21">
        <v>5.4339999999999996E-3</v>
      </c>
      <c r="N14" s="22">
        <f t="shared" si="2"/>
        <v>0</v>
      </c>
      <c r="O14" s="22">
        <f t="shared" si="3"/>
        <v>0</v>
      </c>
      <c r="P14" s="23">
        <f t="shared" si="4"/>
        <v>3.73187116871986E-3</v>
      </c>
      <c r="Q14" s="70">
        <v>0</v>
      </c>
      <c r="R14" s="21">
        <v>0</v>
      </c>
      <c r="S14" s="23">
        <f t="shared" si="5"/>
        <v>0</v>
      </c>
    </row>
    <row r="15" spans="1:19" ht="15.75" thickBot="1" x14ac:dyDescent="0.3">
      <c r="A15" s="41" t="s">
        <v>293</v>
      </c>
      <c r="B15" s="43"/>
      <c r="C15" s="43"/>
      <c r="D15" s="65"/>
      <c r="E15" s="43"/>
      <c r="F15" s="66"/>
      <c r="G15" s="43"/>
      <c r="H15" s="44">
        <f ca="1">OFFSET(H15,-MATCH("PROYECTOS",$A$8:$A$15,0)-1,0)-(OFFSET(H15,-MATCH("PROYECTOS",$A$8:$A$15,0),0))</f>
        <v>3.0000000000001137E-2</v>
      </c>
      <c r="I15" s="44">
        <f t="shared" ref="I15:J15" ca="1" si="6">OFFSET(I15,-MATCH("PROYECTOS",$A$8:$A$15,0)-1,0)-(OFFSET(I15,-MATCH("PROYECTOS",$A$8:$A$15,0),0))</f>
        <v>1.1102669999999932</v>
      </c>
      <c r="J15" s="44">
        <f t="shared" ca="1" si="6"/>
        <v>6.3865239999999268E-2</v>
      </c>
      <c r="K15" s="45">
        <f>K6-K7</f>
        <v>0</v>
      </c>
      <c r="L15" s="45">
        <f t="shared" ref="L15:M15" si="7">L6-L7</f>
        <v>0</v>
      </c>
      <c r="M15" s="45">
        <f t="shared" si="7"/>
        <v>6.3865239999999934E-2</v>
      </c>
      <c r="N15" s="46">
        <f t="shared" ca="1" si="2"/>
        <v>0</v>
      </c>
      <c r="O15" s="46">
        <f t="shared" ca="1" si="3"/>
        <v>0</v>
      </c>
      <c r="P15" s="47">
        <f t="shared" ca="1" si="4"/>
        <v>5.7522415779267803E-2</v>
      </c>
      <c r="Q15" s="67"/>
      <c r="R15" s="45"/>
      <c r="S15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119</v>
      </c>
      <c r="B1" s="50" t="s">
        <v>1859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1860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2.8535939999999997</v>
      </c>
      <c r="E6" s="14">
        <v>8.0911489999999997</v>
      </c>
      <c r="F6" s="14">
        <v>2.3773177520799273</v>
      </c>
      <c r="G6" s="14">
        <v>0.77750071207992733</v>
      </c>
      <c r="H6" s="14">
        <v>0.77793672000000003</v>
      </c>
      <c r="I6" s="14">
        <v>0.82188032</v>
      </c>
      <c r="J6" s="15">
        <v>9.6092744316033152E-2</v>
      </c>
      <c r="K6" s="15">
        <v>0.19223937565356014</v>
      </c>
      <c r="L6" s="16">
        <v>0.29381707741136981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2.8535939999999997</v>
      </c>
      <c r="E7" s="38">
        <f ca="1">SUM(E8:OFFSET(E6,MATCH("GOBIERNOS REGIONALES",$A$8:$A$50,0),0))</f>
        <v>8.0911489999999997</v>
      </c>
      <c r="F7" s="38">
        <f ca="1">SUM(F8:OFFSET(F6,MATCH("GOBIERNOS REGIONALES",$A$8:$A$50,0),0))</f>
        <v>2.3773177520799273</v>
      </c>
      <c r="G7" s="38">
        <f ca="1">SUM(G8:OFFSET(G6,MATCH("GOBIERNOS REGIONALES",$A$8:$A$50,0),0))</f>
        <v>0.77750071207992733</v>
      </c>
      <c r="H7" s="38">
        <f ca="1">SUM(H8:OFFSET(H6,MATCH("GOBIERNOS REGIONALES",$A$8:$A$50,0),0))</f>
        <v>0.77793672000000003</v>
      </c>
      <c r="I7" s="38">
        <f ca="1">SUM(I8:OFFSET(I6,MATCH("GOBIERNOS REGIONALES",$A$8:$A$50,0),0))</f>
        <v>0.82188032</v>
      </c>
      <c r="J7" s="39">
        <f ca="1">IFERROR(G7/E7,0)</f>
        <v>9.6092744316033152E-2</v>
      </c>
      <c r="K7" s="39">
        <f ca="1">IFERROR(SUM(G7,H7)/E7,0)</f>
        <v>0.19223937565356014</v>
      </c>
      <c r="L7" s="40">
        <f ca="1">IFERROR(SUM(G7,H7,I7)/E7,0)</f>
        <v>0.29381707741136981</v>
      </c>
      <c r="M7" s="4"/>
    </row>
    <row r="8" spans="1:13" x14ac:dyDescent="0.25">
      <c r="A8" s="17"/>
      <c r="B8" s="18">
        <v>4</v>
      </c>
      <c r="C8" s="19" t="s">
        <v>103</v>
      </c>
      <c r="D8" s="20">
        <v>2.8535939999999997</v>
      </c>
      <c r="E8" s="21">
        <v>8.0911489999999997</v>
      </c>
      <c r="F8" s="21">
        <f t="shared" ref="F8:F10" si="0">SUM(G8,H8,I8)</f>
        <v>2.3773177520799273</v>
      </c>
      <c r="G8" s="21">
        <v>0.77750071207992733</v>
      </c>
      <c r="H8" s="21">
        <v>0.77793672000000003</v>
      </c>
      <c r="I8" s="21">
        <v>0.82188032</v>
      </c>
      <c r="J8" s="22">
        <f t="shared" ref="J8:J10" si="1">IFERROR(G8/E8,0)</f>
        <v>9.6092744316033152E-2</v>
      </c>
      <c r="K8" s="22">
        <f t="shared" ref="K8:K10" si="2">IFERROR(SUM(G8,H8)/E8,0)</f>
        <v>0.19223937565356014</v>
      </c>
      <c r="L8" s="23">
        <f t="shared" ref="L8:L10" si="3">IFERROR(SUM(G8,H8,I8)/E8,0)</f>
        <v>0.29381707741136981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119</v>
      </c>
      <c r="B1" s="51" t="s">
        <v>1859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1861</v>
      </c>
      <c r="N2" s="72" t="s">
        <v>1873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2.8535939999999997</v>
      </c>
      <c r="E6" s="14">
        <f ca="1">SUM(E7:OFFSET(E7,50,0))</f>
        <v>8.0911489999999997</v>
      </c>
      <c r="F6" s="14">
        <f ca="1">SUM(F7:OFFSET(F7,50,0))</f>
        <v>2.3773177520799273</v>
      </c>
      <c r="G6" s="14">
        <f ca="1">SUM(G7:OFFSET(G7,50,0))</f>
        <v>0.77750071207992733</v>
      </c>
      <c r="H6" s="14">
        <f ca="1">SUM(H7:OFFSET(H7,50,0))</f>
        <v>0.77793672000000003</v>
      </c>
      <c r="I6" s="14">
        <f ca="1">SUM(I7:OFFSET(I7,50,0))</f>
        <v>0.82188032</v>
      </c>
      <c r="J6" s="15">
        <f ca="1">IFERROR(G6/E6,0)</f>
        <v>9.6092744316033152E-2</v>
      </c>
      <c r="K6" s="15">
        <f ca="1">IFERROR(SUM(G6,H6)/E6,0)</f>
        <v>0.19223937565356014</v>
      </c>
      <c r="L6" s="16">
        <f ca="1">IFERROR(SUM(G6,H6,I6)/E6,0)</f>
        <v>0.29381707741136981</v>
      </c>
      <c r="M6" s="4"/>
      <c r="O6" s="5" t="s">
        <v>312</v>
      </c>
      <c r="P6" s="71" t="s">
        <v>313</v>
      </c>
    </row>
    <row r="7" spans="1:16" ht="15.75" thickBot="1" x14ac:dyDescent="0.3">
      <c r="A7" s="24"/>
      <c r="B7" s="56">
        <v>15</v>
      </c>
      <c r="C7" s="26" t="s">
        <v>263</v>
      </c>
      <c r="D7" s="27">
        <v>2.8535939999999997</v>
      </c>
      <c r="E7" s="28">
        <v>8.0911489999999997</v>
      </c>
      <c r="F7" s="28">
        <f>SUM(G7,H7,I7)</f>
        <v>2.3773177520799273</v>
      </c>
      <c r="G7" s="28">
        <v>0.77750071207992733</v>
      </c>
      <c r="H7" s="28">
        <v>0.77793672000000003</v>
      </c>
      <c r="I7" s="28">
        <v>0.82188032</v>
      </c>
      <c r="J7" s="29">
        <f>IFERROR(G7/E7,0)</f>
        <v>9.6092744316033152E-2</v>
      </c>
      <c r="K7" s="29">
        <f>IFERROR(SUM(G7,H7)/E7,0)</f>
        <v>0.19223937565356014</v>
      </c>
      <c r="L7" s="30">
        <f>IFERROR(SUM(G7,H7,I7)/E7,0)</f>
        <v>0.29381707741136981</v>
      </c>
      <c r="M7" s="4"/>
      <c r="N7" t="s">
        <v>263</v>
      </c>
      <c r="O7" s="5">
        <v>2.3773177520799273</v>
      </c>
      <c r="P7" s="71">
        <v>0.29381707741136981</v>
      </c>
    </row>
    <row r="8" spans="1:16" x14ac:dyDescent="0.25">
      <c r="O8" s="5"/>
      <c r="P8" s="71"/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workbookViewId="0">
      <selection activeCell="A22" sqref="A22:D22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119</v>
      </c>
      <c r="B1" s="49" t="s">
        <v>1859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1862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2.8535939999999997</v>
      </c>
      <c r="E6" s="14">
        <v>8.0911489999999997</v>
      </c>
      <c r="F6" s="14">
        <v>2.3773177520799273</v>
      </c>
      <c r="G6" s="14">
        <v>0.77750071207992733</v>
      </c>
      <c r="H6" s="14">
        <v>0.77793672000000003</v>
      </c>
      <c r="I6" s="14">
        <v>0.82188032</v>
      </c>
      <c r="J6" s="15">
        <v>9.6092744316033152E-2</v>
      </c>
      <c r="K6" s="15">
        <v>0.19223937565356014</v>
      </c>
      <c r="L6" s="16">
        <v>0.29381707741136981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2.8535939999999997</v>
      </c>
      <c r="E7" s="38">
        <f ca="1">SUM(E8:OFFSET(E6,MATCH("PROYECTOS",$A$8:$A$50,0),0))</f>
        <v>8.0911489999999997</v>
      </c>
      <c r="F7" s="38">
        <f ca="1">SUM(F8:OFFSET(F6,MATCH("PROYECTOS",$A$8:$A$50,0),0))</f>
        <v>2.3773177520799273</v>
      </c>
      <c r="G7" s="38">
        <f ca="1">SUM(G8:OFFSET(G6,MATCH("PROYECTOS",$A$8:$A$50,0),0))</f>
        <v>0.77750071207992733</v>
      </c>
      <c r="H7" s="38">
        <f ca="1">SUM(H8:OFFSET(H6,MATCH("PROYECTOS",$A$8:$A$50,0),0))</f>
        <v>0.77793672000000003</v>
      </c>
      <c r="I7" s="38">
        <f ca="1">SUM(I8:OFFSET(I6,MATCH("PROYECTOS",$A$8:$A$50,0),0))</f>
        <v>0.82188032</v>
      </c>
      <c r="J7" s="39">
        <f ca="1">IFERROR(G7/E7,0)</f>
        <v>9.6092744316033152E-2</v>
      </c>
      <c r="K7" s="39">
        <f ca="1">IFERROR(SUM(G7,H7)/E7,0)</f>
        <v>0.19223937565356014</v>
      </c>
      <c r="L7" s="40">
        <f ca="1">IFERROR(SUM(G7,H7,I7)/E7,0)</f>
        <v>0.29381707741136981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0.67774999999999996</v>
      </c>
      <c r="E8" s="21">
        <v>0.67775000000000007</v>
      </c>
      <c r="F8" s="21">
        <f t="shared" ref="F8:F12" si="0">SUM(G8,H8,I8)</f>
        <v>8.4069599999999994E-2</v>
      </c>
      <c r="G8" s="21">
        <v>0</v>
      </c>
      <c r="H8" s="21">
        <v>2.8870380000000001E-2</v>
      </c>
      <c r="I8" s="21">
        <v>5.519922E-2</v>
      </c>
      <c r="J8" s="22">
        <f t="shared" ref="J8:J13" si="1">IFERROR(G8/E8,0)</f>
        <v>0</v>
      </c>
      <c r="K8" s="22">
        <f t="shared" ref="K8:K13" si="2">IFERROR(SUM(G8,H8)/E8,0)</f>
        <v>4.2597388417558092E-2</v>
      </c>
      <c r="L8" s="23">
        <f t="shared" ref="L8:L13" si="3">IFERROR(SUM(G8,H8,I8)/E8,0)</f>
        <v>0.12404219845075616</v>
      </c>
      <c r="M8" s="4"/>
    </row>
    <row r="9" spans="1:13" ht="25.5" x14ac:dyDescent="0.25">
      <c r="A9" s="17"/>
      <c r="B9" s="19">
        <v>3000512</v>
      </c>
      <c r="C9" s="19" t="s">
        <v>1092</v>
      </c>
      <c r="D9" s="20">
        <v>0.40214999999999995</v>
      </c>
      <c r="E9" s="21">
        <v>0.40214999999999995</v>
      </c>
      <c r="F9" s="21">
        <f t="shared" si="0"/>
        <v>9.9799999999999997E-4</v>
      </c>
      <c r="G9" s="21">
        <v>0</v>
      </c>
      <c r="H9" s="21">
        <v>0</v>
      </c>
      <c r="I9" s="21">
        <v>9.9799999999999997E-4</v>
      </c>
      <c r="J9" s="22">
        <f t="shared" si="1"/>
        <v>0</v>
      </c>
      <c r="K9" s="22">
        <f t="shared" si="2"/>
        <v>0</v>
      </c>
      <c r="L9" s="23">
        <f t="shared" si="3"/>
        <v>2.4816610717394009E-3</v>
      </c>
      <c r="M9" s="4"/>
    </row>
    <row r="10" spans="1:13" ht="25.5" x14ac:dyDescent="0.25">
      <c r="A10" s="17"/>
      <c r="B10" s="19">
        <v>3000513</v>
      </c>
      <c r="C10" s="19" t="s">
        <v>1093</v>
      </c>
      <c r="D10" s="20">
        <v>0.24899399999999999</v>
      </c>
      <c r="E10" s="21">
        <v>0.24899400000000002</v>
      </c>
      <c r="F10" s="21">
        <f t="shared" si="0"/>
        <v>2.7968699811026454E-2</v>
      </c>
      <c r="G10" s="21">
        <v>2.7968699811026454E-2</v>
      </c>
      <c r="H10" s="21">
        <v>0</v>
      </c>
      <c r="I10" s="21">
        <v>0</v>
      </c>
      <c r="J10" s="22">
        <f t="shared" si="1"/>
        <v>0.11232680229654711</v>
      </c>
      <c r="K10" s="22">
        <f t="shared" si="2"/>
        <v>0.11232680229654711</v>
      </c>
      <c r="L10" s="23">
        <f t="shared" si="3"/>
        <v>0.11232680229654711</v>
      </c>
      <c r="M10" s="4"/>
    </row>
    <row r="11" spans="1:13" x14ac:dyDescent="0.25">
      <c r="A11" s="17"/>
      <c r="B11" s="19">
        <v>3000593</v>
      </c>
      <c r="C11" s="19" t="s">
        <v>1864</v>
      </c>
      <c r="D11" s="20">
        <v>1.1228</v>
      </c>
      <c r="E11" s="21">
        <v>6.3603550000000002</v>
      </c>
      <c r="F11" s="21">
        <f t="shared" si="0"/>
        <v>2.263304412268901</v>
      </c>
      <c r="G11" s="21">
        <v>0.74953201226890087</v>
      </c>
      <c r="H11" s="21">
        <v>0.74906634000000005</v>
      </c>
      <c r="I11" s="21">
        <v>0.76470605999999997</v>
      </c>
      <c r="J11" s="22">
        <f t="shared" si="1"/>
        <v>0.11784436753434374</v>
      </c>
      <c r="K11" s="22">
        <f t="shared" si="2"/>
        <v>0.23561552024515942</v>
      </c>
      <c r="L11" s="23">
        <f t="shared" si="3"/>
        <v>0.35584561117561847</v>
      </c>
      <c r="M11" s="4"/>
    </row>
    <row r="12" spans="1:13" x14ac:dyDescent="0.25">
      <c r="A12" s="17"/>
      <c r="B12" s="19">
        <v>3000594</v>
      </c>
      <c r="C12" s="19" t="s">
        <v>1865</v>
      </c>
      <c r="D12" s="20">
        <v>0.40190000000000003</v>
      </c>
      <c r="E12" s="21">
        <v>0.40190000000000003</v>
      </c>
      <c r="F12" s="21">
        <f t="shared" si="0"/>
        <v>9.7703999999999998E-4</v>
      </c>
      <c r="G12" s="21">
        <v>0</v>
      </c>
      <c r="H12" s="21">
        <v>0</v>
      </c>
      <c r="I12" s="21">
        <v>9.7703999999999998E-4</v>
      </c>
      <c r="J12" s="22">
        <f t="shared" si="1"/>
        <v>0</v>
      </c>
      <c r="K12" s="22">
        <f t="shared" si="2"/>
        <v>0</v>
      </c>
      <c r="L12" s="23">
        <f t="shared" si="3"/>
        <v>2.4310525006220451E-3</v>
      </c>
      <c r="M12" s="4"/>
    </row>
    <row r="13" spans="1:13" ht="15.75" thickBot="1" x14ac:dyDescent="0.3">
      <c r="A13" s="41" t="s">
        <v>293</v>
      </c>
      <c r="B13" s="43"/>
      <c r="C13" s="43"/>
      <c r="D13" s="44">
        <f ca="1">OFFSET(D13,-MATCH("PROYECTOS",$A$8:$A$50,0)-1,0)-(OFFSET(D13,-MATCH("PROYECTOS",$A$8:$A$50,0),0))</f>
        <v>0</v>
      </c>
      <c r="E13" s="45">
        <f t="shared" ref="E13:I13" ca="1" si="4">OFFSET(E13,-MATCH("PROYECTOS",$A$8:$A$50,0)-1,0)-(OFFSET(E13,-MATCH("PROYECTOS",$A$8:$A$50,0),0))</f>
        <v>0</v>
      </c>
      <c r="F13" s="45">
        <f t="shared" ca="1" si="4"/>
        <v>0</v>
      </c>
      <c r="G13" s="45">
        <f t="shared" ca="1" si="4"/>
        <v>0</v>
      </c>
      <c r="H13" s="45">
        <f t="shared" ca="1" si="4"/>
        <v>0</v>
      </c>
      <c r="I13" s="45">
        <f t="shared" ca="1" si="4"/>
        <v>0</v>
      </c>
      <c r="J13" s="46">
        <f t="shared" ca="1" si="1"/>
        <v>0</v>
      </c>
      <c r="K13" s="46">
        <f t="shared" ca="1" si="2"/>
        <v>0</v>
      </c>
      <c r="L13" s="47">
        <f t="shared" ca="1" si="3"/>
        <v>0</v>
      </c>
      <c r="M13" s="4"/>
    </row>
    <row r="14" spans="1:13" ht="15.75" thickBot="1" x14ac:dyDescent="0.3"/>
    <row r="15" spans="1:13" ht="15.75" thickBot="1" x14ac:dyDescent="0.3">
      <c r="A15" s="87" t="s">
        <v>315</v>
      </c>
      <c r="B15" s="88"/>
      <c r="C15" s="88"/>
      <c r="D15" s="89"/>
    </row>
    <row r="16" spans="1:13" ht="15.75" thickBot="1" x14ac:dyDescent="0.3">
      <c r="A16" s="1" t="s">
        <v>1874</v>
      </c>
    </row>
    <row r="17" spans="1:4" ht="45" customHeight="1" x14ac:dyDescent="0.25">
      <c r="A17" s="80" t="s">
        <v>317</v>
      </c>
      <c r="B17" s="81"/>
      <c r="C17" s="81"/>
      <c r="D17" s="92" t="s">
        <v>318</v>
      </c>
    </row>
    <row r="18" spans="1:4" ht="15.75" thickBot="1" x14ac:dyDescent="0.3">
      <c r="A18" s="90"/>
      <c r="B18" s="91"/>
      <c r="C18" s="91"/>
      <c r="D18" s="93"/>
    </row>
    <row r="19" spans="1:4" x14ac:dyDescent="0.25">
      <c r="A19" s="17"/>
      <c r="B19" s="19">
        <v>3000001</v>
      </c>
      <c r="C19" s="19" t="s">
        <v>275</v>
      </c>
      <c r="D19" s="23">
        <v>0.12404219845075616</v>
      </c>
    </row>
    <row r="20" spans="1:4" ht="25.5" x14ac:dyDescent="0.25">
      <c r="A20" s="17"/>
      <c r="B20" s="19">
        <v>3000512</v>
      </c>
      <c r="C20" s="19" t="s">
        <v>1092</v>
      </c>
      <c r="D20" s="23">
        <v>2.4816610717394009E-3</v>
      </c>
    </row>
    <row r="21" spans="1:4" ht="25.5" x14ac:dyDescent="0.25">
      <c r="A21" s="17"/>
      <c r="B21" s="19">
        <v>3000513</v>
      </c>
      <c r="C21" s="19" t="s">
        <v>1093</v>
      </c>
      <c r="D21" s="23">
        <v>0.11232680229654711</v>
      </c>
    </row>
    <row r="22" spans="1:4" ht="15.75" thickBot="1" x14ac:dyDescent="0.3">
      <c r="A22" s="24"/>
      <c r="B22" s="26">
        <v>3000594</v>
      </c>
      <c r="C22" s="26" t="s">
        <v>1865</v>
      </c>
      <c r="D22" s="30">
        <v>2.4310525006220451E-3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workbookViewId="0">
      <selection activeCell="A17" sqref="A17:L1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30</v>
      </c>
      <c r="B1" s="50" t="s">
        <v>19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503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4209.2621859999999</v>
      </c>
      <c r="E6" s="14">
        <v>4449.6280660000029</v>
      </c>
      <c r="F6" s="14">
        <v>1146.2717486451777</v>
      </c>
      <c r="G6" s="14">
        <v>461.49996863517777</v>
      </c>
      <c r="H6" s="14">
        <v>316.61487269000003</v>
      </c>
      <c r="I6" s="14">
        <v>368.15690732000002</v>
      </c>
      <c r="J6" s="15">
        <v>0.10371652681749725</v>
      </c>
      <c r="K6" s="15">
        <v>0.17487188362344741</v>
      </c>
      <c r="L6" s="16">
        <v>0.25761068827391226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3724.9501799999989</v>
      </c>
      <c r="E7" s="38">
        <f ca="1">SUM(E8:OFFSET(E6,MATCH("GOBIERNOS REGIONALES",$A$8:$A$50,0),0))</f>
        <v>3844.6599540000011</v>
      </c>
      <c r="F7" s="38">
        <f ca="1">SUM(F8:OFFSET(F6,MATCH("GOBIERNOS REGIONALES",$A$8:$A$50,0),0))</f>
        <v>1034.1832323068486</v>
      </c>
      <c r="G7" s="38">
        <f ca="1">SUM(G8:OFFSET(G6,MATCH("GOBIERNOS REGIONALES",$A$8:$A$50,0),0))</f>
        <v>444.02279357684893</v>
      </c>
      <c r="H7" s="38">
        <f ca="1">SUM(H8:OFFSET(H6,MATCH("GOBIERNOS REGIONALES",$A$8:$A$50,0),0))</f>
        <v>273.41537876999996</v>
      </c>
      <c r="I7" s="38">
        <f ca="1">SUM(I8:OFFSET(I6,MATCH("GOBIERNOS REGIONALES",$A$8:$A$50,0),0))</f>
        <v>316.74505995999976</v>
      </c>
      <c r="J7" s="39">
        <f ca="1">IFERROR(G7/E7,0)</f>
        <v>0.11549078433188498</v>
      </c>
      <c r="K7" s="39">
        <f ca="1">IFERROR(SUM(G7,H7)/E7,0)</f>
        <v>0.18660640496968348</v>
      </c>
      <c r="L7" s="40">
        <f ca="1">IFERROR(SUM(G7,H7,I7)/E7,0)</f>
        <v>0.26899212015639506</v>
      </c>
      <c r="M7" s="4"/>
    </row>
    <row r="8" spans="1:13" x14ac:dyDescent="0.25">
      <c r="A8" s="17"/>
      <c r="B8" s="18">
        <v>7</v>
      </c>
      <c r="C8" s="19" t="s">
        <v>107</v>
      </c>
      <c r="D8" s="20">
        <v>3724.9501799999989</v>
      </c>
      <c r="E8" s="21">
        <v>3844.6599540000011</v>
      </c>
      <c r="F8" s="21">
        <f t="shared" ref="F8:F18" si="0">SUM(G8,H8,I8)</f>
        <v>1034.1832323068486</v>
      </c>
      <c r="G8" s="21">
        <v>444.02279357684893</v>
      </c>
      <c r="H8" s="21">
        <v>273.41537876999996</v>
      </c>
      <c r="I8" s="21">
        <v>316.74505995999976</v>
      </c>
      <c r="J8" s="22">
        <f t="shared" ref="J8:J18" si="1">IFERROR(G8/E8,0)</f>
        <v>0.11549078433188498</v>
      </c>
      <c r="K8" s="22">
        <f t="shared" ref="K8:K18" si="2">IFERROR(SUM(G8,H8)/E8,0)</f>
        <v>0.18660640496968348</v>
      </c>
      <c r="L8" s="23">
        <f t="shared" ref="L8:L18" si="3">IFERROR(SUM(G8,H8,I8)/E8,0)</f>
        <v>0.26899212015639506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4.1156139999999999</v>
      </c>
      <c r="E9" s="38">
        <f ca="1">SUM(E10:OFFSET(E8,(MATCH("GOBIERNOS LOCALES",$A$8:$A$50,0)-MATCH("GOBIERNOS REGIONALES",$A$8:$A$50,0)),0))</f>
        <v>7.3838939999999997</v>
      </c>
      <c r="F9" s="38">
        <f ca="1">SUM(F10:OFFSET(F8,(MATCH("GOBIERNOS LOCALES",$A$8:$A$50,0)-MATCH("GOBIERNOS REGIONALES",$A$8:$A$50,0)),0))</f>
        <v>0.22069782014828765</v>
      </c>
      <c r="G9" s="38">
        <f ca="1">SUM(G10:OFFSET(G8,(MATCH("GOBIERNOS LOCALES",$A$8:$A$50,0)-MATCH("GOBIERNOS REGIONALES",$A$8:$A$50,0)),0))</f>
        <v>7.615640148287639E-3</v>
      </c>
      <c r="H9" s="38">
        <f ca="1">SUM(H10:OFFSET(H8,(MATCH("GOBIERNOS LOCALES",$A$8:$A$50,0)-MATCH("GOBIERNOS REGIONALES",$A$8:$A$50,0)),0))</f>
        <v>3.1235450000000001E-2</v>
      </c>
      <c r="I9" s="38">
        <f ca="1">SUM(I10:OFFSET(I8,(MATCH("GOBIERNOS LOCALES",$A$8:$A$50,0)-MATCH("GOBIERNOS REGIONALES",$A$8:$A$50,0)),0))</f>
        <v>0.18184673000000001</v>
      </c>
      <c r="J9" s="39">
        <f t="shared" ca="1" si="1"/>
        <v>1.0313853568710005E-3</v>
      </c>
      <c r="K9" s="39">
        <f t="shared" ca="1" si="2"/>
        <v>5.2615991167109981E-3</v>
      </c>
      <c r="L9" s="40">
        <f t="shared" ca="1" si="3"/>
        <v>2.9889082934869821E-2</v>
      </c>
      <c r="M9" s="4"/>
    </row>
    <row r="10" spans="1:13" x14ac:dyDescent="0.25">
      <c r="A10" s="17"/>
      <c r="B10" s="18">
        <v>445</v>
      </c>
      <c r="C10" s="19" t="s">
        <v>211</v>
      </c>
      <c r="D10" s="20">
        <v>0.27495700000000006</v>
      </c>
      <c r="E10" s="21">
        <v>0.19869000000000001</v>
      </c>
      <c r="F10" s="21">
        <f t="shared" si="0"/>
        <v>2.713294014828764E-2</v>
      </c>
      <c r="G10" s="21">
        <v>7.615640148287639E-3</v>
      </c>
      <c r="H10" s="21">
        <v>7.7997699999999993E-3</v>
      </c>
      <c r="I10" s="21">
        <v>1.1717530000000002E-2</v>
      </c>
      <c r="J10" s="22">
        <f t="shared" si="1"/>
        <v>3.8329257377259243E-2</v>
      </c>
      <c r="K10" s="22">
        <f t="shared" si="2"/>
        <v>7.7585234024297331E-2</v>
      </c>
      <c r="L10" s="23">
        <f t="shared" si="3"/>
        <v>0.13655916326079642</v>
      </c>
      <c r="M10" s="4"/>
    </row>
    <row r="11" spans="1:13" x14ac:dyDescent="0.25">
      <c r="A11" s="17"/>
      <c r="B11" s="18">
        <v>448</v>
      </c>
      <c r="C11" s="19" t="s">
        <v>214</v>
      </c>
      <c r="D11" s="20">
        <v>0</v>
      </c>
      <c r="E11" s="21">
        <v>1.6121590000000001</v>
      </c>
      <c r="F11" s="21">
        <f t="shared" si="0"/>
        <v>9.0070529999999996E-2</v>
      </c>
      <c r="G11" s="21">
        <v>0</v>
      </c>
      <c r="H11" s="21">
        <v>2.5799999999999998E-3</v>
      </c>
      <c r="I11" s="21">
        <v>8.7490529999999997E-2</v>
      </c>
      <c r="J11" s="22">
        <f t="shared" si="1"/>
        <v>0</v>
      </c>
      <c r="K11" s="22">
        <f t="shared" si="2"/>
        <v>1.6003384281575203E-3</v>
      </c>
      <c r="L11" s="23">
        <f t="shared" si="3"/>
        <v>5.5869507908339062E-2</v>
      </c>
      <c r="M11" s="4"/>
    </row>
    <row r="12" spans="1:13" x14ac:dyDescent="0.25">
      <c r="A12" s="17"/>
      <c r="B12" s="18">
        <v>451</v>
      </c>
      <c r="C12" s="19" t="s">
        <v>217</v>
      </c>
      <c r="D12" s="20">
        <v>0.59054399999999996</v>
      </c>
      <c r="E12" s="21">
        <v>0.59054399999999996</v>
      </c>
      <c r="F12" s="21">
        <f t="shared" si="0"/>
        <v>0</v>
      </c>
      <c r="G12" s="21">
        <v>0</v>
      </c>
      <c r="H12" s="21">
        <v>0</v>
      </c>
      <c r="I12" s="21">
        <v>0</v>
      </c>
      <c r="J12" s="22">
        <f t="shared" si="1"/>
        <v>0</v>
      </c>
      <c r="K12" s="22">
        <f t="shared" si="2"/>
        <v>0</v>
      </c>
      <c r="L12" s="23">
        <f t="shared" si="3"/>
        <v>0</v>
      </c>
      <c r="M12" s="4"/>
    </row>
    <row r="13" spans="1:13" x14ac:dyDescent="0.25">
      <c r="A13" s="17"/>
      <c r="B13" s="18">
        <v>452</v>
      </c>
      <c r="C13" s="19" t="s">
        <v>218</v>
      </c>
      <c r="D13" s="20">
        <v>0</v>
      </c>
      <c r="E13" s="21">
        <v>0.62187300000000001</v>
      </c>
      <c r="F13" s="21">
        <f t="shared" si="0"/>
        <v>2.5161299999999998E-2</v>
      </c>
      <c r="G13" s="21">
        <v>0</v>
      </c>
      <c r="H13" s="21">
        <v>0</v>
      </c>
      <c r="I13" s="21">
        <v>2.5161299999999998E-2</v>
      </c>
      <c r="J13" s="22">
        <f t="shared" si="1"/>
        <v>0</v>
      </c>
      <c r="K13" s="22">
        <f t="shared" si="2"/>
        <v>0</v>
      </c>
      <c r="L13" s="23">
        <f t="shared" si="3"/>
        <v>4.0460512033807544E-2</v>
      </c>
      <c r="M13" s="4"/>
    </row>
    <row r="14" spans="1:13" x14ac:dyDescent="0.25">
      <c r="A14" s="17"/>
      <c r="B14" s="18">
        <v>456</v>
      </c>
      <c r="C14" s="19" t="s">
        <v>222</v>
      </c>
      <c r="D14" s="20">
        <v>0</v>
      </c>
      <c r="E14" s="21">
        <v>9.9999999999999985E-3</v>
      </c>
      <c r="F14" s="21">
        <f t="shared" si="0"/>
        <v>0</v>
      </c>
      <c r="G14" s="21">
        <v>0</v>
      </c>
      <c r="H14" s="21">
        <v>0</v>
      </c>
      <c r="I14" s="21">
        <v>0</v>
      </c>
      <c r="J14" s="22">
        <f t="shared" si="1"/>
        <v>0</v>
      </c>
      <c r="K14" s="22">
        <f t="shared" si="2"/>
        <v>0</v>
      </c>
      <c r="L14" s="23">
        <f t="shared" si="3"/>
        <v>0</v>
      </c>
      <c r="M14" s="4"/>
    </row>
    <row r="15" spans="1:13" x14ac:dyDescent="0.25">
      <c r="A15" s="17"/>
      <c r="B15" s="18">
        <v>458</v>
      </c>
      <c r="C15" s="19" t="s">
        <v>224</v>
      </c>
      <c r="D15" s="20">
        <v>3.2201129999999996</v>
      </c>
      <c r="E15" s="21">
        <v>3.2728739999999998</v>
      </c>
      <c r="F15" s="21">
        <f t="shared" si="0"/>
        <v>6.8133050000000001E-2</v>
      </c>
      <c r="G15" s="21">
        <v>0</v>
      </c>
      <c r="H15" s="21">
        <v>2.0855680000000001E-2</v>
      </c>
      <c r="I15" s="21">
        <v>4.7277369999999999E-2</v>
      </c>
      <c r="J15" s="22">
        <f t="shared" si="1"/>
        <v>0</v>
      </c>
      <c r="K15" s="22">
        <f t="shared" si="2"/>
        <v>6.3722831981921704E-3</v>
      </c>
      <c r="L15" s="23">
        <f t="shared" si="3"/>
        <v>2.0817498626589354E-2</v>
      </c>
      <c r="M15" s="4"/>
    </row>
    <row r="16" spans="1:13" x14ac:dyDescent="0.25">
      <c r="A16" s="17"/>
      <c r="B16" s="18">
        <v>461</v>
      </c>
      <c r="C16" s="19" t="s">
        <v>227</v>
      </c>
      <c r="D16" s="20">
        <v>0.03</v>
      </c>
      <c r="E16" s="21">
        <v>1.0672540000000001</v>
      </c>
      <c r="F16" s="21">
        <f t="shared" si="0"/>
        <v>1.0200000000000001E-2</v>
      </c>
      <c r="G16" s="21">
        <v>0</v>
      </c>
      <c r="H16" s="21">
        <v>0</v>
      </c>
      <c r="I16" s="21">
        <v>1.0200000000000001E-2</v>
      </c>
      <c r="J16" s="22">
        <f t="shared" si="1"/>
        <v>0</v>
      </c>
      <c r="K16" s="22">
        <f t="shared" si="2"/>
        <v>0</v>
      </c>
      <c r="L16" s="23">
        <f t="shared" si="3"/>
        <v>9.5572375460761909E-3</v>
      </c>
      <c r="M16" s="4"/>
    </row>
    <row r="17" spans="1:13" x14ac:dyDescent="0.25">
      <c r="A17" s="17"/>
      <c r="B17" s="18">
        <v>463</v>
      </c>
      <c r="C17" s="19" t="s">
        <v>229</v>
      </c>
      <c r="D17" s="20">
        <v>0</v>
      </c>
      <c r="E17" s="21">
        <v>1.0500000000000001E-2</v>
      </c>
      <c r="F17" s="21">
        <f t="shared" si="0"/>
        <v>0</v>
      </c>
      <c r="G17" s="21">
        <v>0</v>
      </c>
      <c r="H17" s="21">
        <v>0</v>
      </c>
      <c r="I17" s="21">
        <v>0</v>
      </c>
      <c r="J17" s="22">
        <f t="shared" si="1"/>
        <v>0</v>
      </c>
      <c r="K17" s="22">
        <f t="shared" si="2"/>
        <v>0</v>
      </c>
      <c r="L17" s="23">
        <f t="shared" si="3"/>
        <v>0</v>
      </c>
      <c r="M17" s="4"/>
    </row>
    <row r="18" spans="1:13" ht="15.75" thickBot="1" x14ac:dyDescent="0.3">
      <c r="A18" s="41" t="s">
        <v>232</v>
      </c>
      <c r="B18" s="58"/>
      <c r="C18" s="43"/>
      <c r="D18" s="44">
        <v>480.19639199999972</v>
      </c>
      <c r="E18" s="45">
        <v>597.58421799999883</v>
      </c>
      <c r="F18" s="45">
        <f t="shared" si="0"/>
        <v>111.86781851818053</v>
      </c>
      <c r="G18" s="45">
        <v>17.469559418180552</v>
      </c>
      <c r="H18" s="45">
        <v>43.168258469999998</v>
      </c>
      <c r="I18" s="45">
        <v>51.230000629999978</v>
      </c>
      <c r="J18" s="46">
        <f t="shared" si="1"/>
        <v>2.923363584909899E-2</v>
      </c>
      <c r="K18" s="46">
        <f t="shared" si="2"/>
        <v>0.10147158519534508</v>
      </c>
      <c r="L18" s="47">
        <f t="shared" si="3"/>
        <v>0.18720008853744652</v>
      </c>
      <c r="M18" s="4"/>
    </row>
    <row r="19" spans="1:13" x14ac:dyDescent="0.25">
      <c r="D19" s="5"/>
      <c r="E19" s="5"/>
      <c r="F19" s="5"/>
      <c r="G19" s="5"/>
      <c r="H19" s="5"/>
      <c r="I19" s="5"/>
      <c r="J19" s="4"/>
      <c r="K19" s="4"/>
      <c r="L19" s="4"/>
      <c r="M1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topLeftCell="A15" workbookViewId="0">
      <selection activeCell="A3" sqref="A3:P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119</v>
      </c>
      <c r="B1" s="49" t="s">
        <v>1859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1863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2.8535939999999997</v>
      </c>
      <c r="I6" s="14">
        <v>8.0911489999999997</v>
      </c>
      <c r="J6" s="14">
        <v>2.3773177520799273</v>
      </c>
      <c r="K6" s="14">
        <v>0.77750071207992733</v>
      </c>
      <c r="L6" s="14">
        <v>0.77793672000000003</v>
      </c>
      <c r="M6" s="14">
        <v>0.82188032</v>
      </c>
      <c r="N6" s="15">
        <v>9.6092744316033152E-2</v>
      </c>
      <c r="O6" s="15">
        <v>0.19223937565356014</v>
      </c>
      <c r="P6" s="16">
        <v>0.29381707741136981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SUM(H8:OFFSET(H6,MATCH("PROYECTOS",$A$8:$A$18,0),0))</f>
        <v>2.8535939999999997</v>
      </c>
      <c r="I7" s="37">
        <f ca="1">SUM(I8:OFFSET(I6,MATCH("PROYECTOS",$A$8:$A$18,0),0))</f>
        <v>8.0911489999999997</v>
      </c>
      <c r="J7" s="37">
        <f ca="1">SUM(J8:OFFSET(J6,MATCH("PROYECTOS",$A$8:$A$18,0),0))</f>
        <v>2.3773177520799273</v>
      </c>
      <c r="K7" s="38">
        <f>SUM(K8:K17)</f>
        <v>0.77750071207992733</v>
      </c>
      <c r="L7" s="38">
        <f>SUM(L8:L17)</f>
        <v>0.77793672000000003</v>
      </c>
      <c r="M7" s="38">
        <f>SUM(M8:M17)</f>
        <v>0.82188032</v>
      </c>
      <c r="N7" s="39">
        <f ca="1">IFERROR(K7/I7,0)</f>
        <v>9.6092744316033152E-2</v>
      </c>
      <c r="O7" s="39">
        <f ca="1">IFERROR(SUM(K7,L7)/I7,0)</f>
        <v>0.19223937565356014</v>
      </c>
      <c r="P7" s="40">
        <f ca="1">IFERROR(SUM(K7,L7,M7)/I7,0)</f>
        <v>0.29381707741136981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60</v>
      </c>
      <c r="G8" s="19" t="s">
        <v>309</v>
      </c>
      <c r="H8" s="20">
        <v>0.67774999999999996</v>
      </c>
      <c r="I8" s="21">
        <v>0.67775000000000007</v>
      </c>
      <c r="J8" s="21">
        <f t="shared" ref="J8:J17" si="0">SUM(K8,L8,M8)</f>
        <v>8.4069599999999994E-2</v>
      </c>
      <c r="K8" s="21">
        <v>0</v>
      </c>
      <c r="L8" s="21">
        <v>2.8870380000000001E-2</v>
      </c>
      <c r="M8" s="21">
        <v>5.519922E-2</v>
      </c>
      <c r="N8" s="22">
        <f t="shared" ref="N8:N18" si="1">IFERROR(K8/I8,0)</f>
        <v>0</v>
      </c>
      <c r="O8" s="22">
        <f t="shared" ref="O8:O18" si="2">IFERROR(SUM(K8,L8)/I8,0)</f>
        <v>4.2597388417558092E-2</v>
      </c>
      <c r="P8" s="23">
        <f t="shared" ref="P8:P18" si="3">IFERROR(SUM(K8,L8,M8)/I8,0)</f>
        <v>0.12404219845075616</v>
      </c>
      <c r="Q8" s="70">
        <v>2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5002360</v>
      </c>
      <c r="C9" s="19" t="s">
        <v>1095</v>
      </c>
      <c r="D9" s="68">
        <v>3000593</v>
      </c>
      <c r="E9" s="19" t="s">
        <v>1864</v>
      </c>
      <c r="F9" s="69">
        <v>105</v>
      </c>
      <c r="G9" s="19" t="s">
        <v>662</v>
      </c>
      <c r="H9" s="20">
        <v>0</v>
      </c>
      <c r="I9" s="21">
        <v>5.2375550000000004</v>
      </c>
      <c r="J9" s="21">
        <f t="shared" si="0"/>
        <v>2.251417092268901</v>
      </c>
      <c r="K9" s="21">
        <v>0.74953201226890087</v>
      </c>
      <c r="L9" s="21">
        <v>0.74906634000000005</v>
      </c>
      <c r="M9" s="21">
        <v>0.75281873999999993</v>
      </c>
      <c r="N9" s="22">
        <f t="shared" si="1"/>
        <v>0.14310723462930716</v>
      </c>
      <c r="O9" s="22">
        <f t="shared" si="2"/>
        <v>0.2861255590192181</v>
      </c>
      <c r="P9" s="23">
        <f t="shared" si="3"/>
        <v>0.42986032457299272</v>
      </c>
      <c r="Q9" s="70">
        <v>1</v>
      </c>
      <c r="R9" s="21">
        <v>0</v>
      </c>
      <c r="S9" s="23">
        <f t="shared" ref="S9:S17" si="4">IFERROR(R9/Q9,0)</f>
        <v>0</v>
      </c>
    </row>
    <row r="10" spans="1:19" ht="25.5" x14ac:dyDescent="0.25">
      <c r="A10" s="17"/>
      <c r="B10" s="19">
        <v>5004132</v>
      </c>
      <c r="C10" s="19" t="s">
        <v>1101</v>
      </c>
      <c r="D10" s="68">
        <v>3000513</v>
      </c>
      <c r="E10" s="19" t="s">
        <v>1093</v>
      </c>
      <c r="F10" s="69">
        <v>538</v>
      </c>
      <c r="G10" s="19" t="s">
        <v>1103</v>
      </c>
      <c r="H10" s="20">
        <v>0.24899399999999999</v>
      </c>
      <c r="I10" s="21">
        <v>0.24899400000000002</v>
      </c>
      <c r="J10" s="21">
        <f t="shared" si="0"/>
        <v>2.7968699811026454E-2</v>
      </c>
      <c r="K10" s="21">
        <v>2.7968699811026454E-2</v>
      </c>
      <c r="L10" s="21">
        <v>0</v>
      </c>
      <c r="M10" s="21">
        <v>0</v>
      </c>
      <c r="N10" s="22">
        <f t="shared" si="1"/>
        <v>0.11232680229654711</v>
      </c>
      <c r="O10" s="22">
        <f t="shared" si="2"/>
        <v>0.11232680229654711</v>
      </c>
      <c r="P10" s="23">
        <f t="shared" si="3"/>
        <v>0.11232680229654711</v>
      </c>
      <c r="Q10" s="70">
        <v>0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5004147</v>
      </c>
      <c r="C11" s="19" t="s">
        <v>1577</v>
      </c>
      <c r="D11" s="68">
        <v>3000512</v>
      </c>
      <c r="E11" s="19" t="s">
        <v>1092</v>
      </c>
      <c r="F11" s="69">
        <v>117</v>
      </c>
      <c r="G11" s="19" t="s">
        <v>687</v>
      </c>
      <c r="H11" s="20">
        <v>7.3000000000000009E-2</v>
      </c>
      <c r="I11" s="21">
        <v>7.3000000000000009E-2</v>
      </c>
      <c r="J11" s="21">
        <f t="shared" si="0"/>
        <v>9.9799999999999997E-4</v>
      </c>
      <c r="K11" s="21">
        <v>0</v>
      </c>
      <c r="L11" s="21">
        <v>0</v>
      </c>
      <c r="M11" s="21">
        <v>9.9799999999999997E-4</v>
      </c>
      <c r="N11" s="22">
        <f t="shared" si="1"/>
        <v>0</v>
      </c>
      <c r="O11" s="22">
        <f t="shared" si="2"/>
        <v>0</v>
      </c>
      <c r="P11" s="23">
        <f t="shared" si="3"/>
        <v>1.3671232876712326E-2</v>
      </c>
      <c r="Q11" s="70">
        <v>0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5004368</v>
      </c>
      <c r="C12" s="19" t="s">
        <v>1866</v>
      </c>
      <c r="D12" s="68">
        <v>3000593</v>
      </c>
      <c r="E12" s="19" t="s">
        <v>1864</v>
      </c>
      <c r="F12" s="69">
        <v>470</v>
      </c>
      <c r="G12" s="19" t="s">
        <v>1872</v>
      </c>
      <c r="H12" s="20">
        <v>0.33840000000000003</v>
      </c>
      <c r="I12" s="21">
        <v>0.33839999999999998</v>
      </c>
      <c r="J12" s="21">
        <f t="shared" si="0"/>
        <v>8.1419999999999999E-3</v>
      </c>
      <c r="K12" s="21">
        <v>0</v>
      </c>
      <c r="L12" s="21">
        <v>0</v>
      </c>
      <c r="M12" s="21">
        <v>8.1419999999999999E-3</v>
      </c>
      <c r="N12" s="22">
        <f t="shared" si="1"/>
        <v>0</v>
      </c>
      <c r="O12" s="22">
        <f t="shared" si="2"/>
        <v>0</v>
      </c>
      <c r="P12" s="23">
        <f t="shared" si="3"/>
        <v>2.4060283687943263E-2</v>
      </c>
      <c r="Q12" s="70">
        <v>0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5004369</v>
      </c>
      <c r="C13" s="19" t="s">
        <v>1867</v>
      </c>
      <c r="D13" s="68">
        <v>3000593</v>
      </c>
      <c r="E13" s="19" t="s">
        <v>1864</v>
      </c>
      <c r="F13" s="69">
        <v>51</v>
      </c>
      <c r="G13" s="19" t="s">
        <v>1821</v>
      </c>
      <c r="H13" s="20">
        <v>0.35980000000000001</v>
      </c>
      <c r="I13" s="21">
        <v>0.35980000000000001</v>
      </c>
      <c r="J13" s="21">
        <f t="shared" si="0"/>
        <v>0</v>
      </c>
      <c r="K13" s="21">
        <v>0</v>
      </c>
      <c r="L13" s="21">
        <v>0</v>
      </c>
      <c r="M13" s="21">
        <v>0</v>
      </c>
      <c r="N13" s="22">
        <f t="shared" si="1"/>
        <v>0</v>
      </c>
      <c r="O13" s="22">
        <f t="shared" si="2"/>
        <v>0</v>
      </c>
      <c r="P13" s="23">
        <f t="shared" si="3"/>
        <v>0</v>
      </c>
      <c r="Q13" s="70">
        <v>0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5004370</v>
      </c>
      <c r="C14" s="19" t="s">
        <v>1868</v>
      </c>
      <c r="D14" s="68">
        <v>3000593</v>
      </c>
      <c r="E14" s="19" t="s">
        <v>1864</v>
      </c>
      <c r="F14" s="69">
        <v>152</v>
      </c>
      <c r="G14" s="19" t="s">
        <v>1078</v>
      </c>
      <c r="H14" s="20">
        <v>0.42459999999999998</v>
      </c>
      <c r="I14" s="21">
        <v>0.42460000000000003</v>
      </c>
      <c r="J14" s="21">
        <f t="shared" si="0"/>
        <v>3.7453200000000003E-3</v>
      </c>
      <c r="K14" s="21">
        <v>0</v>
      </c>
      <c r="L14" s="21">
        <v>0</v>
      </c>
      <c r="M14" s="21">
        <v>3.7453200000000003E-3</v>
      </c>
      <c r="N14" s="22">
        <f t="shared" si="1"/>
        <v>0</v>
      </c>
      <c r="O14" s="22">
        <f t="shared" si="2"/>
        <v>0</v>
      </c>
      <c r="P14" s="23">
        <f t="shared" si="3"/>
        <v>8.8208195949128591E-3</v>
      </c>
      <c r="Q14" s="70">
        <v>0</v>
      </c>
      <c r="R14" s="21">
        <v>0</v>
      </c>
      <c r="S14" s="23">
        <f t="shared" si="4"/>
        <v>0</v>
      </c>
    </row>
    <row r="15" spans="1:19" ht="25.5" x14ac:dyDescent="0.25">
      <c r="A15" s="17"/>
      <c r="B15" s="19">
        <v>5004371</v>
      </c>
      <c r="C15" s="19" t="s">
        <v>1869</v>
      </c>
      <c r="D15" s="68">
        <v>3000594</v>
      </c>
      <c r="E15" s="19" t="s">
        <v>1865</v>
      </c>
      <c r="F15" s="69">
        <v>6</v>
      </c>
      <c r="G15" s="19" t="s">
        <v>634</v>
      </c>
      <c r="H15" s="20">
        <v>0.1134</v>
      </c>
      <c r="I15" s="21">
        <v>0.1134</v>
      </c>
      <c r="J15" s="21">
        <f t="shared" si="0"/>
        <v>0</v>
      </c>
      <c r="K15" s="21">
        <v>0</v>
      </c>
      <c r="L15" s="21">
        <v>0</v>
      </c>
      <c r="M15" s="21">
        <v>0</v>
      </c>
      <c r="N15" s="22">
        <f t="shared" si="1"/>
        <v>0</v>
      </c>
      <c r="O15" s="22">
        <f t="shared" si="2"/>
        <v>0</v>
      </c>
      <c r="P15" s="23">
        <f t="shared" si="3"/>
        <v>0</v>
      </c>
      <c r="Q15" s="70">
        <v>0</v>
      </c>
      <c r="R15" s="21">
        <v>0</v>
      </c>
      <c r="S15" s="23">
        <f t="shared" si="4"/>
        <v>0</v>
      </c>
    </row>
    <row r="16" spans="1:19" ht="25.5" x14ac:dyDescent="0.25">
      <c r="A16" s="17"/>
      <c r="B16" s="19">
        <v>5004372</v>
      </c>
      <c r="C16" s="19" t="s">
        <v>1870</v>
      </c>
      <c r="D16" s="68">
        <v>3000594</v>
      </c>
      <c r="E16" s="19" t="s">
        <v>1865</v>
      </c>
      <c r="F16" s="69">
        <v>533</v>
      </c>
      <c r="G16" s="19" t="s">
        <v>905</v>
      </c>
      <c r="H16" s="20">
        <v>0.28850000000000003</v>
      </c>
      <c r="I16" s="21">
        <v>0.28850000000000003</v>
      </c>
      <c r="J16" s="21">
        <f t="shared" si="0"/>
        <v>9.7703999999999998E-4</v>
      </c>
      <c r="K16" s="21">
        <v>0</v>
      </c>
      <c r="L16" s="21">
        <v>0</v>
      </c>
      <c r="M16" s="21">
        <v>9.7703999999999998E-4</v>
      </c>
      <c r="N16" s="22">
        <f t="shared" si="1"/>
        <v>0</v>
      </c>
      <c r="O16" s="22">
        <f t="shared" si="2"/>
        <v>0</v>
      </c>
      <c r="P16" s="23">
        <f t="shared" si="3"/>
        <v>3.3866204506065854E-3</v>
      </c>
      <c r="Q16" s="70">
        <v>0</v>
      </c>
      <c r="R16" s="21">
        <v>0</v>
      </c>
      <c r="S16" s="23">
        <f t="shared" si="4"/>
        <v>0</v>
      </c>
    </row>
    <row r="17" spans="1:19" ht="25.5" x14ac:dyDescent="0.25">
      <c r="A17" s="17"/>
      <c r="B17" s="19">
        <v>5004373</v>
      </c>
      <c r="C17" s="19" t="s">
        <v>1871</v>
      </c>
      <c r="D17" s="68">
        <v>3000512</v>
      </c>
      <c r="E17" s="19" t="s">
        <v>1092</v>
      </c>
      <c r="F17" s="69">
        <v>86</v>
      </c>
      <c r="G17" s="19" t="s">
        <v>500</v>
      </c>
      <c r="H17" s="20">
        <v>0.32914999999999994</v>
      </c>
      <c r="I17" s="21">
        <v>0.32914999999999994</v>
      </c>
      <c r="J17" s="21">
        <f t="shared" si="0"/>
        <v>0</v>
      </c>
      <c r="K17" s="21">
        <v>0</v>
      </c>
      <c r="L17" s="21">
        <v>0</v>
      </c>
      <c r="M17" s="21">
        <v>0</v>
      </c>
      <c r="N17" s="22">
        <f t="shared" si="1"/>
        <v>0</v>
      </c>
      <c r="O17" s="22">
        <f t="shared" si="2"/>
        <v>0</v>
      </c>
      <c r="P17" s="23">
        <f t="shared" si="3"/>
        <v>0</v>
      </c>
      <c r="Q17" s="70">
        <v>0</v>
      </c>
      <c r="R17" s="21">
        <v>0</v>
      </c>
      <c r="S17" s="23">
        <f t="shared" si="4"/>
        <v>0</v>
      </c>
    </row>
    <row r="18" spans="1:19" ht="15.75" thickBot="1" x14ac:dyDescent="0.3">
      <c r="A18" s="41" t="s">
        <v>293</v>
      </c>
      <c r="B18" s="43"/>
      <c r="C18" s="43"/>
      <c r="D18" s="65"/>
      <c r="E18" s="43"/>
      <c r="F18" s="66"/>
      <c r="G18" s="43"/>
      <c r="H18" s="44">
        <f ca="1">OFFSET(H18,-MATCH("PROYECTOS",$A$8:$A$18,0)-1,0)-(OFFSET(H18,-MATCH("PROYECTOS",$A$8:$A$18,0),0))</f>
        <v>0</v>
      </c>
      <c r="I18" s="44">
        <f t="shared" ref="I18:J18" ca="1" si="5">OFFSET(I18,-MATCH("PROYECTOS",$A$8:$A$18,0)-1,0)-(OFFSET(I18,-MATCH("PROYECTOS",$A$8:$A$18,0),0))</f>
        <v>0</v>
      </c>
      <c r="J18" s="44">
        <f t="shared" ca="1" si="5"/>
        <v>0</v>
      </c>
      <c r="K18" s="45">
        <f>K6-K7</f>
        <v>0</v>
      </c>
      <c r="L18" s="45">
        <f>L6-L7</f>
        <v>0</v>
      </c>
      <c r="M18" s="45">
        <f>M6-M7</f>
        <v>0</v>
      </c>
      <c r="N18" s="46">
        <f t="shared" ca="1" si="1"/>
        <v>0</v>
      </c>
      <c r="O18" s="46">
        <f t="shared" ca="1" si="2"/>
        <v>0</v>
      </c>
      <c r="P18" s="47">
        <f t="shared" ca="1" si="3"/>
        <v>0</v>
      </c>
      <c r="Q18" s="67"/>
      <c r="R18" s="45"/>
      <c r="S18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120</v>
      </c>
      <c r="B1" s="50" t="s">
        <v>80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1875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6.2700000000000005</v>
      </c>
      <c r="E6" s="14">
        <v>6.1015999999999995</v>
      </c>
      <c r="F6" s="14">
        <v>0.27009101086080756</v>
      </c>
      <c r="G6" s="14">
        <v>3.8373850860807579E-2</v>
      </c>
      <c r="H6" s="14">
        <v>5.6246160000000003E-2</v>
      </c>
      <c r="I6" s="14">
        <v>0.17547099999999999</v>
      </c>
      <c r="J6" s="15">
        <v>6.2891456111196379E-3</v>
      </c>
      <c r="K6" s="15">
        <v>1.5507409673005046E-2</v>
      </c>
      <c r="L6" s="16">
        <v>4.4265604244920605E-2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6.27</v>
      </c>
      <c r="E7" s="38">
        <f ca="1">SUM(E8:OFFSET(E6,MATCH("GOBIERNOS REGIONALES",$A$8:$A$50,0),0))</f>
        <v>6.1015999999999995</v>
      </c>
      <c r="F7" s="38">
        <f ca="1">SUM(F8:OFFSET(F6,MATCH("GOBIERNOS REGIONALES",$A$8:$A$50,0),0))</f>
        <v>0.27009101086080756</v>
      </c>
      <c r="G7" s="38">
        <f ca="1">SUM(G8:OFFSET(G6,MATCH("GOBIERNOS REGIONALES",$A$8:$A$50,0),0))</f>
        <v>3.8373850860807579E-2</v>
      </c>
      <c r="H7" s="38">
        <f ca="1">SUM(H8:OFFSET(H6,MATCH("GOBIERNOS REGIONALES",$A$8:$A$50,0),0))</f>
        <v>5.6246160000000003E-2</v>
      </c>
      <c r="I7" s="38">
        <f ca="1">SUM(I8:OFFSET(I6,MATCH("GOBIERNOS REGIONALES",$A$8:$A$50,0),0))</f>
        <v>0.17547099999999999</v>
      </c>
      <c r="J7" s="39">
        <f ca="1">IFERROR(G7/E7,0)</f>
        <v>6.2891456111196379E-3</v>
      </c>
      <c r="K7" s="39">
        <f ca="1">IFERROR(SUM(G7,H7)/E7,0)</f>
        <v>1.5507409673005046E-2</v>
      </c>
      <c r="L7" s="40">
        <f ca="1">IFERROR(SUM(G7,H7,I7)/E7,0)</f>
        <v>4.4265604244920605E-2</v>
      </c>
      <c r="M7" s="4"/>
    </row>
    <row r="8" spans="1:13" x14ac:dyDescent="0.25">
      <c r="A8" s="17"/>
      <c r="B8" s="18">
        <v>16</v>
      </c>
      <c r="C8" s="19" t="s">
        <v>115</v>
      </c>
      <c r="D8" s="20">
        <v>6.27</v>
      </c>
      <c r="E8" s="21">
        <v>6.1015999999999995</v>
      </c>
      <c r="F8" s="21">
        <f t="shared" ref="F8:F10" si="0">SUM(G8,H8,I8)</f>
        <v>0.27009101086080756</v>
      </c>
      <c r="G8" s="21">
        <v>3.8373850860807579E-2</v>
      </c>
      <c r="H8" s="21">
        <v>5.6246160000000003E-2</v>
      </c>
      <c r="I8" s="21">
        <v>0.17547099999999999</v>
      </c>
      <c r="J8" s="22">
        <f t="shared" ref="J8:J10" si="1">IFERROR(G8/E8,0)</f>
        <v>6.2891456111196379E-3</v>
      </c>
      <c r="K8" s="22">
        <f t="shared" ref="K8:K10" si="2">IFERROR(SUM(G8,H8)/E8,0)</f>
        <v>1.5507409673005046E-2</v>
      </c>
      <c r="L8" s="23">
        <f t="shared" ref="L8:L10" si="3">IFERROR(SUM(G8,H8,I8)/E8,0)</f>
        <v>4.4265604244920605E-2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120</v>
      </c>
      <c r="B1" s="51" t="s">
        <v>80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1876</v>
      </c>
      <c r="N2" s="72" t="s">
        <v>1885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6.2700000000000005</v>
      </c>
      <c r="E6" s="14">
        <f ca="1">SUM(E7:OFFSET(E7,50,0))</f>
        <v>6.1015999999999995</v>
      </c>
      <c r="F6" s="14">
        <f ca="1">SUM(F7:OFFSET(F7,50,0))</f>
        <v>0.27009101086080756</v>
      </c>
      <c r="G6" s="14">
        <f ca="1">SUM(G7:OFFSET(G7,50,0))</f>
        <v>3.8373850860807579E-2</v>
      </c>
      <c r="H6" s="14">
        <f ca="1">SUM(H7:OFFSET(H7,50,0))</f>
        <v>5.6246160000000003E-2</v>
      </c>
      <c r="I6" s="14">
        <f ca="1">SUM(I7:OFFSET(I7,50,0))</f>
        <v>0.17547099999999999</v>
      </c>
      <c r="J6" s="15">
        <f ca="1">IFERROR(G6/E6,0)</f>
        <v>6.2891456111196379E-3</v>
      </c>
      <c r="K6" s="15">
        <f ca="1">IFERROR(SUM(G6,H6)/E6,0)</f>
        <v>1.5507409673005046E-2</v>
      </c>
      <c r="L6" s="16">
        <f ca="1">IFERROR(SUM(G6,H6,I6)/E6,0)</f>
        <v>4.4265604244920605E-2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15</v>
      </c>
      <c r="C7" s="19" t="s">
        <v>263</v>
      </c>
      <c r="D7" s="20">
        <v>4.6638700000000002</v>
      </c>
      <c r="E7" s="21">
        <v>3.927608999999999</v>
      </c>
      <c r="F7" s="21">
        <f t="shared" ref="F7:F9" si="0">SUM(G7,H7,I7)</f>
        <v>0.10929009075649944</v>
      </c>
      <c r="G7" s="21">
        <v>2.6373850756499451E-2</v>
      </c>
      <c r="H7" s="21">
        <v>3.699997E-2</v>
      </c>
      <c r="I7" s="21">
        <v>4.5916269999999995E-2</v>
      </c>
      <c r="J7" s="22">
        <f t="shared" ref="J7:J9" si="1">IFERROR(G7/E7,0)</f>
        <v>6.7149888791118101E-3</v>
      </c>
      <c r="K7" s="22">
        <f t="shared" ref="K7:K9" si="2">IFERROR(SUM(G7,H7)/E7,0)</f>
        <v>1.6135470907745517E-2</v>
      </c>
      <c r="L7" s="23">
        <f t="shared" ref="L7:L9" si="3">IFERROR(SUM(G7,H7,I7)/E7,0)</f>
        <v>2.7826112720614367E-2</v>
      </c>
      <c r="M7" s="4"/>
      <c r="N7" t="s">
        <v>271</v>
      </c>
      <c r="O7" s="5">
        <v>5.5500000000000001E-2</v>
      </c>
      <c r="P7" s="71">
        <v>0.42857142857142855</v>
      </c>
    </row>
    <row r="8" spans="1:16" x14ac:dyDescent="0.25">
      <c r="A8" s="17"/>
      <c r="B8" s="55">
        <v>21</v>
      </c>
      <c r="C8" s="19" t="s">
        <v>269</v>
      </c>
      <c r="D8" s="20">
        <v>1.6061300000000003</v>
      </c>
      <c r="E8" s="21">
        <v>2.0444910000000003</v>
      </c>
      <c r="F8" s="21">
        <f t="shared" si="0"/>
        <v>0.10530092010430812</v>
      </c>
      <c r="G8" s="21">
        <v>1.2000000104308128E-2</v>
      </c>
      <c r="H8" s="21">
        <v>1.924619E-2</v>
      </c>
      <c r="I8" s="21">
        <v>7.4054729999999999E-2</v>
      </c>
      <c r="J8" s="22">
        <f t="shared" si="1"/>
        <v>5.8694316112460881E-3</v>
      </c>
      <c r="K8" s="22">
        <f t="shared" si="2"/>
        <v>1.5283114527923148E-2</v>
      </c>
      <c r="L8" s="23">
        <f t="shared" si="3"/>
        <v>5.1504711981763728E-2</v>
      </c>
      <c r="M8" s="4"/>
      <c r="N8" t="s">
        <v>269</v>
      </c>
      <c r="O8" s="5">
        <v>0.10530092010430812</v>
      </c>
      <c r="P8" s="71">
        <v>5.1504711981763728E-2</v>
      </c>
    </row>
    <row r="9" spans="1:16" ht="15.75" thickBot="1" x14ac:dyDescent="0.3">
      <c r="A9" s="24"/>
      <c r="B9" s="56">
        <v>23</v>
      </c>
      <c r="C9" s="26" t="s">
        <v>271</v>
      </c>
      <c r="D9" s="27">
        <v>0</v>
      </c>
      <c r="E9" s="28">
        <v>0.1295</v>
      </c>
      <c r="F9" s="28">
        <f t="shared" si="0"/>
        <v>5.5500000000000001E-2</v>
      </c>
      <c r="G9" s="28">
        <v>0</v>
      </c>
      <c r="H9" s="28">
        <v>0</v>
      </c>
      <c r="I9" s="28">
        <v>5.5500000000000001E-2</v>
      </c>
      <c r="J9" s="29">
        <f t="shared" si="1"/>
        <v>0</v>
      </c>
      <c r="K9" s="29">
        <f t="shared" si="2"/>
        <v>0</v>
      </c>
      <c r="L9" s="30">
        <f t="shared" si="3"/>
        <v>0.42857142857142855</v>
      </c>
      <c r="M9" s="4"/>
      <c r="N9" t="s">
        <v>263</v>
      </c>
      <c r="O9" s="5">
        <v>0.10929009075649944</v>
      </c>
      <c r="P9" s="71">
        <v>2.7826112720614367E-2</v>
      </c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120</v>
      </c>
      <c r="B1" s="49" t="s">
        <v>80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1877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6.2700000000000005</v>
      </c>
      <c r="E6" s="14">
        <v>6.1015999999999995</v>
      </c>
      <c r="F6" s="14">
        <v>0.27009101086080756</v>
      </c>
      <c r="G6" s="14">
        <v>3.8373850860807579E-2</v>
      </c>
      <c r="H6" s="14">
        <v>5.6246160000000003E-2</v>
      </c>
      <c r="I6" s="14">
        <v>0.17547099999999999</v>
      </c>
      <c r="J6" s="15">
        <v>6.2891456111196379E-3</v>
      </c>
      <c r="K6" s="15">
        <v>1.5507409673005046E-2</v>
      </c>
      <c r="L6" s="16">
        <v>4.4265604244920605E-2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6.27</v>
      </c>
      <c r="E7" s="38">
        <f ca="1">SUM(E8:OFFSET(E6,MATCH("PROYECTOS",$A$8:$A$50,0),0))</f>
        <v>5.5337389999999997</v>
      </c>
      <c r="F7" s="38">
        <f ca="1">SUM(F8:OFFSET(F6,MATCH("PROYECTOS",$A$8:$A$50,0),0))</f>
        <v>0.15787151086080756</v>
      </c>
      <c r="G7" s="38">
        <f ca="1">SUM(G8:OFFSET(G6,MATCH("PROYECTOS",$A$8:$A$50,0),0))</f>
        <v>3.8373850860807579E-2</v>
      </c>
      <c r="H7" s="38">
        <f ca="1">SUM(H8:OFFSET(H6,MATCH("PROYECTOS",$A$8:$A$50,0),0))</f>
        <v>5.6246160000000003E-2</v>
      </c>
      <c r="I7" s="38">
        <f ca="1">SUM(I8:OFFSET(I6,MATCH("PROYECTOS",$A$8:$A$50,0),0))</f>
        <v>6.3251499999999988E-2</v>
      </c>
      <c r="J7" s="39">
        <f ca="1">IFERROR(G7/E7,0)</f>
        <v>6.9345248955195718E-3</v>
      </c>
      <c r="K7" s="39">
        <f ca="1">IFERROR(SUM(G7,H7)/E7,0)</f>
        <v>1.7098748397929065E-2</v>
      </c>
      <c r="L7" s="40">
        <f ca="1">IFERROR(SUM(G7,H7,I7)/E7,0)</f>
        <v>2.8528904391914325E-2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2.9837099999999994</v>
      </c>
      <c r="E8" s="21">
        <v>2.8153099999999993</v>
      </c>
      <c r="F8" s="21">
        <f t="shared" ref="F8:F10" si="0">SUM(G8,H8,I8)</f>
        <v>0.10929009075649944</v>
      </c>
      <c r="G8" s="21">
        <v>2.6373850756499451E-2</v>
      </c>
      <c r="H8" s="21">
        <v>3.699997E-2</v>
      </c>
      <c r="I8" s="21">
        <v>4.5916269999999995E-2</v>
      </c>
      <c r="J8" s="22">
        <f t="shared" ref="J8:J11" si="1">IFERROR(G8/E8,0)</f>
        <v>9.3680094755104974E-3</v>
      </c>
      <c r="K8" s="22">
        <f t="shared" ref="K8:K11" si="2">IFERROR(SUM(G8,H8)/E8,0)</f>
        <v>2.2510423632388425E-2</v>
      </c>
      <c r="L8" s="23">
        <f t="shared" ref="L8:L11" si="3">IFERROR(SUM(G8,H8,I8)/E8,0)</f>
        <v>3.8819913528705355E-2</v>
      </c>
      <c r="M8" s="4"/>
    </row>
    <row r="9" spans="1:13" ht="25.5" x14ac:dyDescent="0.25">
      <c r="A9" s="17"/>
      <c r="B9" s="19">
        <v>3000517</v>
      </c>
      <c r="C9" s="19" t="s">
        <v>1879</v>
      </c>
      <c r="D9" s="20">
        <v>1.5806300000000002</v>
      </c>
      <c r="E9" s="21">
        <v>1.012769</v>
      </c>
      <c r="F9" s="21">
        <f t="shared" si="0"/>
        <v>4.1220510104308127E-2</v>
      </c>
      <c r="G9" s="21">
        <v>1.2000000104308128E-2</v>
      </c>
      <c r="H9" s="21">
        <v>7.7995099999999999E-3</v>
      </c>
      <c r="I9" s="21">
        <v>2.1420999999999999E-2</v>
      </c>
      <c r="J9" s="22">
        <f t="shared" si="1"/>
        <v>1.184870400289516E-2</v>
      </c>
      <c r="K9" s="22">
        <f t="shared" si="2"/>
        <v>1.9549877715755642E-2</v>
      </c>
      <c r="L9" s="23">
        <f t="shared" si="3"/>
        <v>4.0700801569072638E-2</v>
      </c>
      <c r="M9" s="4"/>
    </row>
    <row r="10" spans="1:13" ht="51" x14ac:dyDescent="0.25">
      <c r="A10" s="17"/>
      <c r="B10" s="19">
        <v>3000518</v>
      </c>
      <c r="C10" s="19" t="s">
        <v>1880</v>
      </c>
      <c r="D10" s="20">
        <v>1.7056600000000004</v>
      </c>
      <c r="E10" s="21">
        <v>1.7056600000000004</v>
      </c>
      <c r="F10" s="21">
        <f t="shared" si="0"/>
        <v>7.3609099999999992E-3</v>
      </c>
      <c r="G10" s="21">
        <v>0</v>
      </c>
      <c r="H10" s="21">
        <v>1.1446679999999999E-2</v>
      </c>
      <c r="I10" s="21">
        <v>-4.0857699999999999E-3</v>
      </c>
      <c r="J10" s="22">
        <f t="shared" si="1"/>
        <v>0</v>
      </c>
      <c r="K10" s="22">
        <f t="shared" si="2"/>
        <v>6.7109975024330732E-3</v>
      </c>
      <c r="L10" s="23">
        <f t="shared" si="3"/>
        <v>4.3155787202607777E-3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0.56786099999999973</v>
      </c>
      <c r="F11" s="45">
        <f t="shared" ca="1" si="4"/>
        <v>0.1122195</v>
      </c>
      <c r="G11" s="45">
        <f t="shared" ca="1" si="4"/>
        <v>0</v>
      </c>
      <c r="H11" s="45">
        <f t="shared" ca="1" si="4"/>
        <v>0</v>
      </c>
      <c r="I11" s="45">
        <f t="shared" ca="1" si="4"/>
        <v>0.1122195</v>
      </c>
      <c r="J11" s="46">
        <f t="shared" ca="1" si="1"/>
        <v>0</v>
      </c>
      <c r="K11" s="46">
        <f t="shared" ca="1" si="2"/>
        <v>0</v>
      </c>
      <c r="L11" s="47">
        <f t="shared" ca="1" si="3"/>
        <v>0.19761790297273463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1886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90"/>
      <c r="B16" s="91"/>
      <c r="C16" s="91"/>
      <c r="D16" s="93"/>
    </row>
    <row r="17" spans="1:4" x14ac:dyDescent="0.25">
      <c r="A17" s="17"/>
      <c r="B17" s="19">
        <v>3000001</v>
      </c>
      <c r="C17" s="19" t="s">
        <v>275</v>
      </c>
      <c r="D17" s="23">
        <v>3.8819913528705355E-2</v>
      </c>
    </row>
    <row r="18" spans="1:4" ht="25.5" x14ac:dyDescent="0.25">
      <c r="A18" s="17"/>
      <c r="B18" s="19">
        <v>3000517</v>
      </c>
      <c r="C18" s="19" t="s">
        <v>1879</v>
      </c>
      <c r="D18" s="23">
        <v>4.0700801569072638E-2</v>
      </c>
    </row>
    <row r="19" spans="1:4" ht="51.75" thickBot="1" x14ac:dyDescent="0.3">
      <c r="A19" s="24"/>
      <c r="B19" s="26">
        <v>3000518</v>
      </c>
      <c r="C19" s="26" t="s">
        <v>1880</v>
      </c>
      <c r="D19" s="30">
        <v>4.3155787202607777E-3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"/>
  <sheetViews>
    <sheetView topLeftCell="A13" workbookViewId="0">
      <selection activeCell="A3" sqref="A3:P14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120</v>
      </c>
      <c r="B1" s="49" t="s">
        <v>80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1878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6.2700000000000005</v>
      </c>
      <c r="I6" s="14">
        <v>6.1015999999999995</v>
      </c>
      <c r="J6" s="14">
        <v>0.27009101086080756</v>
      </c>
      <c r="K6" s="14">
        <v>3.8373850860807579E-2</v>
      </c>
      <c r="L6" s="14">
        <v>5.6246160000000003E-2</v>
      </c>
      <c r="M6" s="14">
        <v>0.17547099999999999</v>
      </c>
      <c r="N6" s="15">
        <v>6.2891456111196379E-3</v>
      </c>
      <c r="O6" s="15">
        <v>1.5507409673005046E-2</v>
      </c>
      <c r="P6" s="16">
        <v>4.4265604244920605E-2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SUM(H8:OFFSET(H6,MATCH("PROYECTOS",$A$8:$A$14,0),0))</f>
        <v>6.2700000000000005</v>
      </c>
      <c r="I7" s="37">
        <f ca="1">SUM(I8:OFFSET(I6,MATCH("PROYECTOS",$A$8:$A$14,0),0))</f>
        <v>5.5337389999999997</v>
      </c>
      <c r="J7" s="37">
        <f ca="1">SUM(J8:OFFSET(J6,MATCH("PROYECTOS",$A$8:$A$14,0),0))</f>
        <v>0.15787151086080756</v>
      </c>
      <c r="K7" s="38">
        <f>SUM(K8:K13)</f>
        <v>3.8373850860807579E-2</v>
      </c>
      <c r="L7" s="38">
        <f t="shared" ref="L7:M7" si="0">SUM(L8:L13)</f>
        <v>5.6246160000000003E-2</v>
      </c>
      <c r="M7" s="38">
        <f t="shared" si="0"/>
        <v>6.3251499999999988E-2</v>
      </c>
      <c r="N7" s="39">
        <f ca="1">IFERROR(K7/I7,0)</f>
        <v>6.9345248955195718E-3</v>
      </c>
      <c r="O7" s="39">
        <f ca="1">IFERROR(SUM(K7,L7)/I7,0)</f>
        <v>1.7098748397929065E-2</v>
      </c>
      <c r="P7" s="40">
        <f ca="1">IFERROR(SUM(K7,L7,M7)/I7,0)</f>
        <v>2.8528904391914325E-2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2.9837099999999994</v>
      </c>
      <c r="I8" s="21">
        <v>2.8153099999999993</v>
      </c>
      <c r="J8" s="21">
        <f t="shared" ref="J8:J13" si="1">SUM(K8,L8,M8)</f>
        <v>0.10929009075649944</v>
      </c>
      <c r="K8" s="21">
        <v>2.6373850756499451E-2</v>
      </c>
      <c r="L8" s="21">
        <v>3.699997E-2</v>
      </c>
      <c r="M8" s="21">
        <v>4.5916269999999995E-2</v>
      </c>
      <c r="N8" s="22">
        <f t="shared" ref="N8:N14" si="2">IFERROR(K8/I8,0)</f>
        <v>9.3680094755104974E-3</v>
      </c>
      <c r="O8" s="22">
        <f t="shared" ref="O8:O14" si="3">IFERROR(SUM(K8,L8)/I8,0)</f>
        <v>2.2510423632388425E-2</v>
      </c>
      <c r="P8" s="23">
        <f t="shared" ref="P8:P14" si="4">IFERROR(SUM(K8,L8,M8)/I8,0)</f>
        <v>3.8819913528705355E-2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5004349</v>
      </c>
      <c r="C9" s="19" t="s">
        <v>1881</v>
      </c>
      <c r="D9" s="68">
        <v>3000517</v>
      </c>
      <c r="E9" s="19" t="s">
        <v>1879</v>
      </c>
      <c r="F9" s="69">
        <v>60</v>
      </c>
      <c r="G9" s="19" t="s">
        <v>309</v>
      </c>
      <c r="H9" s="20">
        <v>0.20855000000000001</v>
      </c>
      <c r="I9" s="21">
        <v>0.20855000000000004</v>
      </c>
      <c r="J9" s="21">
        <f t="shared" si="1"/>
        <v>4.1220510104308127E-2</v>
      </c>
      <c r="K9" s="21">
        <v>1.2000000104308128E-2</v>
      </c>
      <c r="L9" s="21">
        <v>7.7995099999999999E-3</v>
      </c>
      <c r="M9" s="21">
        <v>2.1420999999999999E-2</v>
      </c>
      <c r="N9" s="22">
        <f t="shared" si="2"/>
        <v>5.7540158735593989E-2</v>
      </c>
      <c r="O9" s="22">
        <f t="shared" si="3"/>
        <v>9.4938912032165534E-2</v>
      </c>
      <c r="P9" s="23">
        <f t="shared" si="4"/>
        <v>0.19765288949560353</v>
      </c>
      <c r="Q9" s="70">
        <v>0</v>
      </c>
      <c r="R9" s="21">
        <v>0</v>
      </c>
      <c r="S9" s="23">
        <f t="shared" ref="S9:S13" si="5">IFERROR(R9/Q9,0)</f>
        <v>0</v>
      </c>
    </row>
    <row r="10" spans="1:19" ht="38.25" x14ac:dyDescent="0.25">
      <c r="A10" s="17"/>
      <c r="B10" s="19">
        <v>5004375</v>
      </c>
      <c r="C10" s="19" t="s">
        <v>786</v>
      </c>
      <c r="D10" s="68">
        <v>3000517</v>
      </c>
      <c r="E10" s="19" t="s">
        <v>1879</v>
      </c>
      <c r="F10" s="69">
        <v>120</v>
      </c>
      <c r="G10" s="19" t="s">
        <v>689</v>
      </c>
      <c r="H10" s="20">
        <v>1.1200000000000001</v>
      </c>
      <c r="I10" s="21">
        <v>0.55213900000000005</v>
      </c>
      <c r="J10" s="21">
        <f t="shared" si="1"/>
        <v>0</v>
      </c>
      <c r="K10" s="21">
        <v>0</v>
      </c>
      <c r="L10" s="21">
        <v>0</v>
      </c>
      <c r="M10" s="21">
        <v>0</v>
      </c>
      <c r="N10" s="22">
        <f t="shared" si="2"/>
        <v>0</v>
      </c>
      <c r="O10" s="22">
        <f t="shared" si="3"/>
        <v>0</v>
      </c>
      <c r="P10" s="23">
        <f t="shared" si="4"/>
        <v>0</v>
      </c>
      <c r="Q10" s="70">
        <v>0</v>
      </c>
      <c r="R10" s="21">
        <v>0</v>
      </c>
      <c r="S10" s="23">
        <f t="shared" si="5"/>
        <v>0</v>
      </c>
    </row>
    <row r="11" spans="1:19" ht="25.5" x14ac:dyDescent="0.25">
      <c r="A11" s="17"/>
      <c r="B11" s="19">
        <v>5004376</v>
      </c>
      <c r="C11" s="19" t="s">
        <v>1882</v>
      </c>
      <c r="D11" s="68">
        <v>3000517</v>
      </c>
      <c r="E11" s="19" t="s">
        <v>1879</v>
      </c>
      <c r="F11" s="69">
        <v>60</v>
      </c>
      <c r="G11" s="19" t="s">
        <v>309</v>
      </c>
      <c r="H11" s="20">
        <v>0.25207999999999997</v>
      </c>
      <c r="I11" s="21">
        <v>0.25207999999999997</v>
      </c>
      <c r="J11" s="21">
        <f t="shared" si="1"/>
        <v>0</v>
      </c>
      <c r="K11" s="21">
        <v>0</v>
      </c>
      <c r="L11" s="21">
        <v>0</v>
      </c>
      <c r="M11" s="21">
        <v>0</v>
      </c>
      <c r="N11" s="22">
        <f t="shared" si="2"/>
        <v>0</v>
      </c>
      <c r="O11" s="22">
        <f t="shared" si="3"/>
        <v>0</v>
      </c>
      <c r="P11" s="23">
        <f t="shared" si="4"/>
        <v>0</v>
      </c>
      <c r="Q11" s="70">
        <v>0</v>
      </c>
      <c r="R11" s="21">
        <v>0</v>
      </c>
      <c r="S11" s="23">
        <f t="shared" si="5"/>
        <v>0</v>
      </c>
    </row>
    <row r="12" spans="1:19" ht="51" x14ac:dyDescent="0.25">
      <c r="A12" s="17"/>
      <c r="B12" s="19">
        <v>5004377</v>
      </c>
      <c r="C12" s="19" t="s">
        <v>1883</v>
      </c>
      <c r="D12" s="68">
        <v>3000518</v>
      </c>
      <c r="E12" s="19" t="s">
        <v>1880</v>
      </c>
      <c r="F12" s="69">
        <v>86</v>
      </c>
      <c r="G12" s="19" t="s">
        <v>500</v>
      </c>
      <c r="H12" s="20">
        <v>1.3975800000000003</v>
      </c>
      <c r="I12" s="21">
        <v>1.3975800000000003</v>
      </c>
      <c r="J12" s="21">
        <f t="shared" si="1"/>
        <v>7.3609099999999992E-3</v>
      </c>
      <c r="K12" s="21">
        <v>0</v>
      </c>
      <c r="L12" s="21">
        <v>1.1446679999999999E-2</v>
      </c>
      <c r="M12" s="21">
        <v>-4.0857699999999999E-3</v>
      </c>
      <c r="N12" s="22">
        <f t="shared" si="2"/>
        <v>0</v>
      </c>
      <c r="O12" s="22">
        <f t="shared" si="3"/>
        <v>8.1903576181685464E-3</v>
      </c>
      <c r="P12" s="23">
        <f t="shared" si="4"/>
        <v>5.2668970649265142E-3</v>
      </c>
      <c r="Q12" s="70">
        <v>0</v>
      </c>
      <c r="R12" s="21">
        <v>0</v>
      </c>
      <c r="S12" s="23">
        <f t="shared" si="5"/>
        <v>0</v>
      </c>
    </row>
    <row r="13" spans="1:19" ht="51" x14ac:dyDescent="0.25">
      <c r="A13" s="17"/>
      <c r="B13" s="19">
        <v>5004378</v>
      </c>
      <c r="C13" s="19" t="s">
        <v>1884</v>
      </c>
      <c r="D13" s="68">
        <v>3000518</v>
      </c>
      <c r="E13" s="19" t="s">
        <v>1880</v>
      </c>
      <c r="F13" s="69">
        <v>60</v>
      </c>
      <c r="G13" s="19" t="s">
        <v>309</v>
      </c>
      <c r="H13" s="20">
        <v>0.30808000000000002</v>
      </c>
      <c r="I13" s="21">
        <v>0.30808000000000002</v>
      </c>
      <c r="J13" s="21">
        <f t="shared" si="1"/>
        <v>0</v>
      </c>
      <c r="K13" s="21">
        <v>0</v>
      </c>
      <c r="L13" s="21">
        <v>0</v>
      </c>
      <c r="M13" s="21">
        <v>0</v>
      </c>
      <c r="N13" s="22">
        <f t="shared" si="2"/>
        <v>0</v>
      </c>
      <c r="O13" s="22">
        <f t="shared" si="3"/>
        <v>0</v>
      </c>
      <c r="P13" s="23">
        <f t="shared" si="4"/>
        <v>0</v>
      </c>
      <c r="Q13" s="70">
        <v>0</v>
      </c>
      <c r="R13" s="21">
        <v>0</v>
      </c>
      <c r="S13" s="23">
        <f t="shared" si="5"/>
        <v>0</v>
      </c>
    </row>
    <row r="14" spans="1:19" ht="15.75" thickBot="1" x14ac:dyDescent="0.3">
      <c r="A14" s="41" t="s">
        <v>293</v>
      </c>
      <c r="B14" s="43"/>
      <c r="C14" s="43"/>
      <c r="D14" s="65"/>
      <c r="E14" s="43"/>
      <c r="F14" s="66"/>
      <c r="G14" s="43"/>
      <c r="H14" s="44">
        <f ca="1">OFFSET(H14,-MATCH("PROYECTOS",$A$8:$A$14,0)-1,0)-(OFFSET(H14,-MATCH("PROYECTOS",$A$8:$A$14,0),0))</f>
        <v>0</v>
      </c>
      <c r="I14" s="44">
        <f t="shared" ref="I14:J14" ca="1" si="6">OFFSET(I14,-MATCH("PROYECTOS",$A$8:$A$14,0)-1,0)-(OFFSET(I14,-MATCH("PROYECTOS",$A$8:$A$14,0),0))</f>
        <v>0.56786099999999973</v>
      </c>
      <c r="J14" s="44">
        <f t="shared" ca="1" si="6"/>
        <v>0.1122195</v>
      </c>
      <c r="K14" s="45">
        <f>K6-K7</f>
        <v>0</v>
      </c>
      <c r="L14" s="45">
        <f t="shared" ref="L14:M14" si="7">L6-L7</f>
        <v>0</v>
      </c>
      <c r="M14" s="45">
        <f t="shared" si="7"/>
        <v>0.1122195</v>
      </c>
      <c r="N14" s="46">
        <f t="shared" ca="1" si="2"/>
        <v>0</v>
      </c>
      <c r="O14" s="46">
        <f t="shared" ca="1" si="3"/>
        <v>0</v>
      </c>
      <c r="P14" s="47">
        <f t="shared" ca="1" si="4"/>
        <v>0.19761790297273463</v>
      </c>
      <c r="Q14" s="67"/>
      <c r="R14" s="45"/>
      <c r="S14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topLeftCell="A13" workbookViewId="0">
      <selection activeCell="A36" sqref="A36:L3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121</v>
      </c>
      <c r="B1" s="50" t="s">
        <v>81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1887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363.91546999999997</v>
      </c>
      <c r="E6" s="14">
        <v>409.94993299999999</v>
      </c>
      <c r="F6" s="14">
        <v>202.92605295194332</v>
      </c>
      <c r="G6" s="14">
        <v>115.97772552194328</v>
      </c>
      <c r="H6" s="14">
        <v>16.73082956</v>
      </c>
      <c r="I6" s="14">
        <v>70.217497869999988</v>
      </c>
      <c r="J6" s="15">
        <v>0.28290704836374075</v>
      </c>
      <c r="K6" s="15">
        <v>0.3237189334580115</v>
      </c>
      <c r="L6" s="16">
        <v>0.49500203955867766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322.14326299999982</v>
      </c>
      <c r="E7" s="38">
        <f ca="1">SUM(E8:OFFSET(E6,MATCH("GOBIERNOS REGIONALES",$A$8:$A$50,0),0))</f>
        <v>365.76365599999997</v>
      </c>
      <c r="F7" s="38">
        <f ca="1">SUM(F8:OFFSET(F6,MATCH("GOBIERNOS REGIONALES",$A$8:$A$50,0),0))</f>
        <v>196.91637370304983</v>
      </c>
      <c r="G7" s="38">
        <f ca="1">SUM(G8:OFFSET(G6,MATCH("GOBIERNOS REGIONALES",$A$8:$A$50,0),0))</f>
        <v>114.69684286304982</v>
      </c>
      <c r="H7" s="38">
        <f ca="1">SUM(H8:OFFSET(H6,MATCH("GOBIERNOS REGIONALES",$A$8:$A$50,0),0))</f>
        <v>14.923959809999996</v>
      </c>
      <c r="I7" s="38">
        <f ca="1">SUM(I8:OFFSET(I6,MATCH("GOBIERNOS REGIONALES",$A$8:$A$50,0),0))</f>
        <v>67.295571030000005</v>
      </c>
      <c r="J7" s="39">
        <f ca="1">IFERROR(G7/E7,0)</f>
        <v>0.31358184713423204</v>
      </c>
      <c r="K7" s="39">
        <f ca="1">IFERROR(SUM(G7,H7)/E7,0)</f>
        <v>0.35438404157095865</v>
      </c>
      <c r="L7" s="40">
        <f ca="1">IFERROR(SUM(G7,H7,I7)/E7,0)</f>
        <v>0.53837053100499921</v>
      </c>
      <c r="M7" s="4"/>
    </row>
    <row r="8" spans="1:13" x14ac:dyDescent="0.25">
      <c r="A8" s="17"/>
      <c r="B8" s="18">
        <v>13</v>
      </c>
      <c r="C8" s="19" t="s">
        <v>114</v>
      </c>
      <c r="D8" s="20">
        <v>298.70002099999982</v>
      </c>
      <c r="E8" s="21">
        <v>341.44496399999997</v>
      </c>
      <c r="F8" s="21">
        <f t="shared" ref="F8:F37" si="0">SUM(G8,H8,I8)</f>
        <v>193.23278496246155</v>
      </c>
      <c r="G8" s="21">
        <v>113.64692212246155</v>
      </c>
      <c r="H8" s="21">
        <v>13.730754659999995</v>
      </c>
      <c r="I8" s="21">
        <v>65.855108180000002</v>
      </c>
      <c r="J8" s="22">
        <f t="shared" ref="J8:J37" si="1">IFERROR(G8/E8,0)</f>
        <v>0.33284111380966674</v>
      </c>
      <c r="K8" s="22">
        <f t="shared" ref="K8:K37" si="2">IFERROR(SUM(G8,H8)/E8,0)</f>
        <v>0.37305478250504104</v>
      </c>
      <c r="L8" s="23">
        <f t="shared" ref="L8:L37" si="3">IFERROR(SUM(G8,H8,I8)/E8,0)</f>
        <v>0.56592659238184451</v>
      </c>
      <c r="M8" s="4"/>
    </row>
    <row r="9" spans="1:13" ht="25.5" x14ac:dyDescent="0.25">
      <c r="A9" s="17"/>
      <c r="B9" s="18">
        <v>163</v>
      </c>
      <c r="C9" s="19" t="s">
        <v>148</v>
      </c>
      <c r="D9" s="20">
        <v>23.443242000000012</v>
      </c>
      <c r="E9" s="21">
        <v>24.318691999999977</v>
      </c>
      <c r="F9" s="21">
        <f t="shared" si="0"/>
        <v>3.6835887405882763</v>
      </c>
      <c r="G9" s="21">
        <v>1.0499207405882771</v>
      </c>
      <c r="H9" s="21">
        <v>1.1932051499999998</v>
      </c>
      <c r="I9" s="21">
        <v>1.4404628499999996</v>
      </c>
      <c r="J9" s="22">
        <f t="shared" si="1"/>
        <v>4.3173405074100127E-2</v>
      </c>
      <c r="K9" s="22">
        <f t="shared" si="2"/>
        <v>9.2238755710557091E-2</v>
      </c>
      <c r="L9" s="23">
        <f t="shared" si="3"/>
        <v>0.15147149939594942</v>
      </c>
      <c r="M9" s="4"/>
    </row>
    <row r="10" spans="1:13" x14ac:dyDescent="0.25">
      <c r="A10" s="34" t="s">
        <v>205</v>
      </c>
      <c r="B10" s="57"/>
      <c r="C10" s="36"/>
      <c r="D10" s="37">
        <f ca="1">SUM(D11:OFFSET(D9,(MATCH("GOBIERNOS LOCALES",$A$8:$A$50,0)-MATCH("GOBIERNOS REGIONALES",$A$8:$A$50,0)),0))</f>
        <v>38.286427000000003</v>
      </c>
      <c r="E10" s="38">
        <f ca="1">SUM(E11:OFFSET(E9,(MATCH("GOBIERNOS LOCALES",$A$8:$A$50,0)-MATCH("GOBIERNOS REGIONALES",$A$8:$A$50,0)),0))</f>
        <v>39.010795000000009</v>
      </c>
      <c r="F10" s="38">
        <f ca="1">SUM(F11:OFFSET(F9,(MATCH("GOBIERNOS LOCALES",$A$8:$A$50,0)-MATCH("GOBIERNOS REGIONALES",$A$8:$A$50,0)),0))</f>
        <v>5.7057743588934597</v>
      </c>
      <c r="G10" s="38">
        <f ca="1">SUM(G11:OFFSET(G9,(MATCH("GOBIERNOS LOCALES",$A$8:$A$50,0)-MATCH("GOBIERNOS REGIONALES",$A$8:$A$50,0)),0))</f>
        <v>1.2808826588934608</v>
      </c>
      <c r="H10" s="38">
        <f ca="1">SUM(H11:OFFSET(H9,(MATCH("GOBIERNOS LOCALES",$A$8:$A$50,0)-MATCH("GOBIERNOS REGIONALES",$A$8:$A$50,0)),0))</f>
        <v>1.7386773500000001</v>
      </c>
      <c r="I10" s="38">
        <f ca="1">SUM(I11:OFFSET(I9,(MATCH("GOBIERNOS LOCALES",$A$8:$A$50,0)-MATCH("GOBIERNOS REGIONALES",$A$8:$A$50,0)),0))</f>
        <v>2.6862143500000002</v>
      </c>
      <c r="J10" s="39">
        <f t="shared" ca="1" si="1"/>
        <v>3.28340568012895E-2</v>
      </c>
      <c r="K10" s="39">
        <f t="shared" ca="1" si="2"/>
        <v>7.7403190806377059E-2</v>
      </c>
      <c r="L10" s="40">
        <f t="shared" ca="1" si="3"/>
        <v>0.14626142222668007</v>
      </c>
      <c r="M10" s="4"/>
    </row>
    <row r="11" spans="1:13" x14ac:dyDescent="0.25">
      <c r="A11" s="17"/>
      <c r="B11" s="18">
        <v>440</v>
      </c>
      <c r="C11" s="19" t="s">
        <v>206</v>
      </c>
      <c r="D11" s="20">
        <v>4.0801999999999998E-2</v>
      </c>
      <c r="E11" s="21">
        <v>4.0801999999999998E-2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</row>
    <row r="12" spans="1:13" x14ac:dyDescent="0.25">
      <c r="A12" s="17"/>
      <c r="B12" s="18">
        <v>441</v>
      </c>
      <c r="C12" s="19" t="s">
        <v>207</v>
      </c>
      <c r="D12" s="20">
        <v>5.8636000000000001E-2</v>
      </c>
      <c r="E12" s="21">
        <v>5.8636000000000001E-2</v>
      </c>
      <c r="F12" s="21">
        <f t="shared" si="0"/>
        <v>0</v>
      </c>
      <c r="G12" s="21">
        <v>0</v>
      </c>
      <c r="H12" s="21">
        <v>0</v>
      </c>
      <c r="I12" s="21">
        <v>0</v>
      </c>
      <c r="J12" s="22">
        <f t="shared" si="1"/>
        <v>0</v>
      </c>
      <c r="K12" s="22">
        <f t="shared" si="2"/>
        <v>0</v>
      </c>
      <c r="L12" s="23">
        <f t="shared" si="3"/>
        <v>0</v>
      </c>
      <c r="M12" s="4"/>
    </row>
    <row r="13" spans="1:13" x14ac:dyDescent="0.25">
      <c r="A13" s="17"/>
      <c r="B13" s="18">
        <v>442</v>
      </c>
      <c r="C13" s="19" t="s">
        <v>208</v>
      </c>
      <c r="D13" s="20">
        <v>2.4456130000000003</v>
      </c>
      <c r="E13" s="21">
        <v>2.6228739999999999</v>
      </c>
      <c r="F13" s="21">
        <f t="shared" si="0"/>
        <v>0.59828648868461043</v>
      </c>
      <c r="G13" s="21">
        <v>0.10186369868461043</v>
      </c>
      <c r="H13" s="21">
        <v>0.11745216</v>
      </c>
      <c r="I13" s="21">
        <v>0.37897062999999998</v>
      </c>
      <c r="J13" s="22">
        <f t="shared" si="1"/>
        <v>3.8836672552555108E-2</v>
      </c>
      <c r="K13" s="22">
        <f t="shared" si="2"/>
        <v>8.3616620045267306E-2</v>
      </c>
      <c r="L13" s="23">
        <f t="shared" si="3"/>
        <v>0.22810340438946378</v>
      </c>
      <c r="M13" s="4"/>
    </row>
    <row r="14" spans="1:13" x14ac:dyDescent="0.25">
      <c r="A14" s="17"/>
      <c r="B14" s="18">
        <v>443</v>
      </c>
      <c r="C14" s="19" t="s">
        <v>209</v>
      </c>
      <c r="D14" s="20">
        <v>5.9178000000000001E-2</v>
      </c>
      <c r="E14" s="21">
        <v>5.9178000000000001E-2</v>
      </c>
      <c r="F14" s="21">
        <f t="shared" si="0"/>
        <v>0</v>
      </c>
      <c r="G14" s="21">
        <v>0</v>
      </c>
      <c r="H14" s="21">
        <v>0</v>
      </c>
      <c r="I14" s="21">
        <v>0</v>
      </c>
      <c r="J14" s="22">
        <f t="shared" si="1"/>
        <v>0</v>
      </c>
      <c r="K14" s="22">
        <f t="shared" si="2"/>
        <v>0</v>
      </c>
      <c r="L14" s="23">
        <f t="shared" si="3"/>
        <v>0</v>
      </c>
      <c r="M14" s="4"/>
    </row>
    <row r="15" spans="1:13" x14ac:dyDescent="0.25">
      <c r="A15" s="17"/>
      <c r="B15" s="18">
        <v>444</v>
      </c>
      <c r="C15" s="19" t="s">
        <v>210</v>
      </c>
      <c r="D15" s="20">
        <v>4.2719230000000001</v>
      </c>
      <c r="E15" s="21">
        <v>4.1432390000000012</v>
      </c>
      <c r="F15" s="21">
        <f t="shared" si="0"/>
        <v>0.26997082999999999</v>
      </c>
      <c r="G15" s="21">
        <v>0</v>
      </c>
      <c r="H15" s="21">
        <v>1.4999999999999999E-4</v>
      </c>
      <c r="I15" s="21">
        <v>0.26982083000000001</v>
      </c>
      <c r="J15" s="22">
        <f t="shared" si="1"/>
        <v>0</v>
      </c>
      <c r="K15" s="22">
        <f t="shared" si="2"/>
        <v>3.6203559582249528E-5</v>
      </c>
      <c r="L15" s="23">
        <f t="shared" si="3"/>
        <v>6.5159366862495724E-2</v>
      </c>
      <c r="M15" s="4"/>
    </row>
    <row r="16" spans="1:13" x14ac:dyDescent="0.25">
      <c r="A16" s="17"/>
      <c r="B16" s="18">
        <v>445</v>
      </c>
      <c r="C16" s="19" t="s">
        <v>211</v>
      </c>
      <c r="D16" s="20">
        <v>11.571582000000001</v>
      </c>
      <c r="E16" s="21">
        <v>9.7345010000000016</v>
      </c>
      <c r="F16" s="21">
        <f t="shared" si="0"/>
        <v>1.3279681987745799</v>
      </c>
      <c r="G16" s="21">
        <v>0.31487468877458014</v>
      </c>
      <c r="H16" s="21">
        <v>0.47137236999999993</v>
      </c>
      <c r="I16" s="21">
        <v>0.54172113999999993</v>
      </c>
      <c r="J16" s="22">
        <f t="shared" si="1"/>
        <v>3.2346258814353206E-2</v>
      </c>
      <c r="K16" s="22">
        <f t="shared" si="2"/>
        <v>8.0769117880267291E-2</v>
      </c>
      <c r="L16" s="23">
        <f t="shared" si="3"/>
        <v>0.1364187233402698</v>
      </c>
      <c r="M16" s="4"/>
    </row>
    <row r="17" spans="1:13" x14ac:dyDescent="0.25">
      <c r="A17" s="17"/>
      <c r="B17" s="18">
        <v>446</v>
      </c>
      <c r="C17" s="19" t="s">
        <v>212</v>
      </c>
      <c r="D17" s="20">
        <v>2.5658259999999999</v>
      </c>
      <c r="E17" s="21">
        <v>3.371054</v>
      </c>
      <c r="F17" s="21">
        <f t="shared" si="0"/>
        <v>0.46065386999999997</v>
      </c>
      <c r="G17" s="21">
        <v>0</v>
      </c>
      <c r="H17" s="21">
        <v>0.13011792</v>
      </c>
      <c r="I17" s="21">
        <v>0.33053594999999997</v>
      </c>
      <c r="J17" s="22">
        <f t="shared" si="1"/>
        <v>0</v>
      </c>
      <c r="K17" s="22">
        <f t="shared" si="2"/>
        <v>3.8598586673485501E-2</v>
      </c>
      <c r="L17" s="23">
        <f t="shared" si="3"/>
        <v>0.13664980448251496</v>
      </c>
      <c r="M17" s="4"/>
    </row>
    <row r="18" spans="1:13" x14ac:dyDescent="0.25">
      <c r="A18" s="17"/>
      <c r="B18" s="18">
        <v>447</v>
      </c>
      <c r="C18" s="19" t="s">
        <v>213</v>
      </c>
      <c r="D18" s="20">
        <v>0.18534100000000001</v>
      </c>
      <c r="E18" s="21">
        <v>0.18534100000000001</v>
      </c>
      <c r="F18" s="21">
        <f t="shared" si="0"/>
        <v>2.3929139964223804E-2</v>
      </c>
      <c r="G18" s="21">
        <v>4.7118499642238021E-3</v>
      </c>
      <c r="H18" s="21">
        <v>7.86041E-3</v>
      </c>
      <c r="I18" s="21">
        <v>1.1356880000000001E-2</v>
      </c>
      <c r="J18" s="22">
        <f t="shared" si="1"/>
        <v>2.542259923181488E-2</v>
      </c>
      <c r="K18" s="22">
        <f t="shared" si="2"/>
        <v>6.7833129012057777E-2</v>
      </c>
      <c r="L18" s="23">
        <f t="shared" si="3"/>
        <v>0.12910872372666493</v>
      </c>
      <c r="M18" s="4"/>
    </row>
    <row r="19" spans="1:13" x14ac:dyDescent="0.25">
      <c r="A19" s="17"/>
      <c r="B19" s="18">
        <v>448</v>
      </c>
      <c r="C19" s="19" t="s">
        <v>214</v>
      </c>
      <c r="D19" s="20">
        <v>2.637257</v>
      </c>
      <c r="E19" s="21">
        <v>2.637257</v>
      </c>
      <c r="F19" s="21">
        <f t="shared" si="0"/>
        <v>0.46118621269108723</v>
      </c>
      <c r="G19" s="21">
        <v>0.16014121269108728</v>
      </c>
      <c r="H19" s="21">
        <v>0.12715253999999998</v>
      </c>
      <c r="I19" s="21">
        <v>0.17389245999999997</v>
      </c>
      <c r="J19" s="22">
        <f t="shared" si="1"/>
        <v>6.0722642006860644E-2</v>
      </c>
      <c r="K19" s="22">
        <f t="shared" si="2"/>
        <v>0.1089365779258856</v>
      </c>
      <c r="L19" s="23">
        <f t="shared" si="3"/>
        <v>0.17487344338875097</v>
      </c>
      <c r="M19" s="4"/>
    </row>
    <row r="20" spans="1:13" x14ac:dyDescent="0.25">
      <c r="A20" s="17"/>
      <c r="B20" s="18">
        <v>449</v>
      </c>
      <c r="C20" s="19" t="s">
        <v>215</v>
      </c>
      <c r="D20" s="20">
        <v>0.86020600000000025</v>
      </c>
      <c r="E20" s="21">
        <v>0.86020600000000003</v>
      </c>
      <c r="F20" s="21">
        <f t="shared" si="0"/>
        <v>0.19696591030086258</v>
      </c>
      <c r="G20" s="21">
        <v>3.1335760300862603E-2</v>
      </c>
      <c r="H20" s="21">
        <v>6.5266679999999994E-2</v>
      </c>
      <c r="I20" s="21">
        <v>0.10036346999999998</v>
      </c>
      <c r="J20" s="22">
        <f t="shared" si="1"/>
        <v>3.6428204756607838E-2</v>
      </c>
      <c r="K20" s="22">
        <f t="shared" si="2"/>
        <v>0.11230151882323838</v>
      </c>
      <c r="L20" s="23">
        <f t="shared" si="3"/>
        <v>0.22897528068958201</v>
      </c>
      <c r="M20" s="4"/>
    </row>
    <row r="21" spans="1:13" x14ac:dyDescent="0.25">
      <c r="A21" s="17"/>
      <c r="B21" s="18">
        <v>450</v>
      </c>
      <c r="C21" s="19" t="s">
        <v>216</v>
      </c>
      <c r="D21" s="20">
        <v>0.54825500000000005</v>
      </c>
      <c r="E21" s="21">
        <v>0.54825500000000005</v>
      </c>
      <c r="F21" s="21">
        <f t="shared" si="0"/>
        <v>9.0384990703150481E-2</v>
      </c>
      <c r="G21" s="21">
        <v>2.2416830703150481E-2</v>
      </c>
      <c r="H21" s="21">
        <v>2.7284409999999999E-2</v>
      </c>
      <c r="I21" s="21">
        <v>4.0683750000000005E-2</v>
      </c>
      <c r="J21" s="22">
        <f t="shared" si="1"/>
        <v>4.0887599206848049E-2</v>
      </c>
      <c r="K21" s="22">
        <f t="shared" si="2"/>
        <v>9.0653511054437211E-2</v>
      </c>
      <c r="L21" s="23">
        <f t="shared" si="3"/>
        <v>0.16485940064960733</v>
      </c>
      <c r="M21" s="4"/>
    </row>
    <row r="22" spans="1:13" x14ac:dyDescent="0.25">
      <c r="A22" s="17"/>
      <c r="B22" s="18">
        <v>451</v>
      </c>
      <c r="C22" s="19" t="s">
        <v>217</v>
      </c>
      <c r="D22" s="20">
        <v>2.8226330000000002</v>
      </c>
      <c r="E22" s="21">
        <v>4.1364730000000005</v>
      </c>
      <c r="F22" s="21">
        <f t="shared" si="0"/>
        <v>0.62113955593675885</v>
      </c>
      <c r="G22" s="21">
        <v>0.22727738593675895</v>
      </c>
      <c r="H22" s="21">
        <v>0.19510973000000001</v>
      </c>
      <c r="I22" s="21">
        <v>0.19875243999999995</v>
      </c>
      <c r="J22" s="22">
        <f t="shared" si="1"/>
        <v>5.4944728501010141E-2</v>
      </c>
      <c r="K22" s="22">
        <f t="shared" si="2"/>
        <v>0.10211286667089545</v>
      </c>
      <c r="L22" s="23">
        <f t="shared" si="3"/>
        <v>0.15016163672209604</v>
      </c>
      <c r="M22" s="4"/>
    </row>
    <row r="23" spans="1:13" x14ac:dyDescent="0.25">
      <c r="A23" s="17"/>
      <c r="B23" s="18">
        <v>452</v>
      </c>
      <c r="C23" s="19" t="s">
        <v>218</v>
      </c>
      <c r="D23" s="20">
        <v>1.7267100000000002</v>
      </c>
      <c r="E23" s="21">
        <v>1.72671</v>
      </c>
      <c r="F23" s="21">
        <f t="shared" si="0"/>
        <v>0.5179166011035764</v>
      </c>
      <c r="G23" s="21">
        <v>0.16406066110357642</v>
      </c>
      <c r="H23" s="21">
        <v>0.20504393999999998</v>
      </c>
      <c r="I23" s="21">
        <v>0.148812</v>
      </c>
      <c r="J23" s="22">
        <f t="shared" si="1"/>
        <v>9.5013442386721811E-2</v>
      </c>
      <c r="K23" s="22">
        <f t="shared" si="2"/>
        <v>0.21376177881843297</v>
      </c>
      <c r="L23" s="23">
        <f t="shared" si="3"/>
        <v>0.29994417192439748</v>
      </c>
      <c r="M23" s="4"/>
    </row>
    <row r="24" spans="1:13" x14ac:dyDescent="0.25">
      <c r="A24" s="17"/>
      <c r="B24" s="18">
        <v>453</v>
      </c>
      <c r="C24" s="19" t="s">
        <v>219</v>
      </c>
      <c r="D24" s="20">
        <v>2.2250550000000002</v>
      </c>
      <c r="E24" s="21">
        <v>2.2250550000000002</v>
      </c>
      <c r="F24" s="21">
        <f t="shared" si="0"/>
        <v>0.47983812983959295</v>
      </c>
      <c r="G24" s="21">
        <v>0.147393049839593</v>
      </c>
      <c r="H24" s="21">
        <v>0.15390877999999997</v>
      </c>
      <c r="I24" s="21">
        <v>0.17853630000000001</v>
      </c>
      <c r="J24" s="22">
        <f t="shared" si="1"/>
        <v>6.6242429890314161E-2</v>
      </c>
      <c r="K24" s="22">
        <f t="shared" si="2"/>
        <v>0.13541320544417687</v>
      </c>
      <c r="L24" s="23">
        <f t="shared" si="3"/>
        <v>0.21565225571484431</v>
      </c>
      <c r="M24" s="4"/>
    </row>
    <row r="25" spans="1:13" x14ac:dyDescent="0.25">
      <c r="A25" s="17"/>
      <c r="B25" s="18">
        <v>454</v>
      </c>
      <c r="C25" s="19" t="s">
        <v>220</v>
      </c>
      <c r="D25" s="20">
        <v>0.89753800000000006</v>
      </c>
      <c r="E25" s="21">
        <v>1.2605450000000002</v>
      </c>
      <c r="F25" s="21">
        <f t="shared" si="0"/>
        <v>0.3758813409050068</v>
      </c>
      <c r="G25" s="21">
        <v>4.7907350905006751E-2</v>
      </c>
      <c r="H25" s="21">
        <v>0.15140751999999999</v>
      </c>
      <c r="I25" s="21">
        <v>0.17656647000000003</v>
      </c>
      <c r="J25" s="22">
        <f t="shared" si="1"/>
        <v>3.8005268280788658E-2</v>
      </c>
      <c r="K25" s="22">
        <f t="shared" si="2"/>
        <v>0.15811801316494589</v>
      </c>
      <c r="L25" s="23">
        <f t="shared" si="3"/>
        <v>0.29818954571634232</v>
      </c>
      <c r="M25" s="4"/>
    </row>
    <row r="26" spans="1:13" x14ac:dyDescent="0.25">
      <c r="A26" s="17"/>
      <c r="B26" s="18">
        <v>455</v>
      </c>
      <c r="C26" s="19" t="s">
        <v>221</v>
      </c>
      <c r="D26" s="20">
        <v>7.1593999999999991E-2</v>
      </c>
      <c r="E26" s="21">
        <v>7.1593999999999991E-2</v>
      </c>
      <c r="F26" s="21">
        <f t="shared" si="0"/>
        <v>1.549E-3</v>
      </c>
      <c r="G26" s="21">
        <v>0</v>
      </c>
      <c r="H26" s="21">
        <v>0</v>
      </c>
      <c r="I26" s="21">
        <v>1.549E-3</v>
      </c>
      <c r="J26" s="22">
        <f t="shared" si="1"/>
        <v>0</v>
      </c>
      <c r="K26" s="22">
        <f t="shared" si="2"/>
        <v>0</v>
      </c>
      <c r="L26" s="23">
        <f t="shared" si="3"/>
        <v>2.1635891275805237E-2</v>
      </c>
      <c r="M26" s="4"/>
    </row>
    <row r="27" spans="1:13" x14ac:dyDescent="0.25">
      <c r="A27" s="17"/>
      <c r="B27" s="18">
        <v>456</v>
      </c>
      <c r="C27" s="19" t="s">
        <v>222</v>
      </c>
      <c r="D27" s="20">
        <v>3.1105999999999998E-2</v>
      </c>
      <c r="E27" s="21">
        <v>3.1105999999999998E-2</v>
      </c>
      <c r="F27" s="21">
        <f t="shared" si="0"/>
        <v>0</v>
      </c>
      <c r="G27" s="21">
        <v>0</v>
      </c>
      <c r="H27" s="21">
        <v>0</v>
      </c>
      <c r="I27" s="21">
        <v>0</v>
      </c>
      <c r="J27" s="22">
        <f t="shared" si="1"/>
        <v>0</v>
      </c>
      <c r="K27" s="22">
        <f t="shared" si="2"/>
        <v>0</v>
      </c>
      <c r="L27" s="23">
        <f t="shared" si="3"/>
        <v>0</v>
      </c>
      <c r="M27" s="4"/>
    </row>
    <row r="28" spans="1:13" x14ac:dyDescent="0.25">
      <c r="A28" s="17"/>
      <c r="B28" s="18">
        <v>457</v>
      </c>
      <c r="C28" s="19" t="s">
        <v>223</v>
      </c>
      <c r="D28" s="20">
        <v>3.4114180000000003</v>
      </c>
      <c r="E28" s="21">
        <v>3.4114180000000003</v>
      </c>
      <c r="F28" s="21">
        <f t="shared" si="0"/>
        <v>4.705E-3</v>
      </c>
      <c r="G28" s="21">
        <v>0</v>
      </c>
      <c r="H28" s="21">
        <v>2.4550000000000002E-3</v>
      </c>
      <c r="I28" s="21">
        <v>2.2499999999999998E-3</v>
      </c>
      <c r="J28" s="22">
        <f t="shared" si="1"/>
        <v>0</v>
      </c>
      <c r="K28" s="22">
        <f t="shared" si="2"/>
        <v>7.1964209604334617E-4</v>
      </c>
      <c r="L28" s="23">
        <f t="shared" si="3"/>
        <v>1.3791918785677978E-3</v>
      </c>
      <c r="M28" s="4"/>
    </row>
    <row r="29" spans="1:13" x14ac:dyDescent="0.25">
      <c r="A29" s="17"/>
      <c r="B29" s="18">
        <v>458</v>
      </c>
      <c r="C29" s="19" t="s">
        <v>224</v>
      </c>
      <c r="D29" s="20">
        <v>1.1976800000000003</v>
      </c>
      <c r="E29" s="21">
        <v>1.1976800000000001</v>
      </c>
      <c r="F29" s="21">
        <f t="shared" si="0"/>
        <v>0.14918848011371011</v>
      </c>
      <c r="G29" s="21">
        <v>3.9435570113710128E-2</v>
      </c>
      <c r="H29" s="21">
        <v>3.7069160000000004E-2</v>
      </c>
      <c r="I29" s="21">
        <v>7.2683749999999991E-2</v>
      </c>
      <c r="J29" s="22">
        <f t="shared" si="1"/>
        <v>3.2926633252379704E-2</v>
      </c>
      <c r="K29" s="22">
        <f t="shared" si="2"/>
        <v>6.3877438141832651E-2</v>
      </c>
      <c r="L29" s="23">
        <f t="shared" si="3"/>
        <v>0.12456455824069042</v>
      </c>
      <c r="M29" s="4"/>
    </row>
    <row r="30" spans="1:13" x14ac:dyDescent="0.25">
      <c r="A30" s="17"/>
      <c r="B30" s="18">
        <v>459</v>
      </c>
      <c r="C30" s="19" t="s">
        <v>225</v>
      </c>
      <c r="D30" s="20">
        <v>6.3323000000000004E-2</v>
      </c>
      <c r="E30" s="21">
        <v>6.332299999999999E-2</v>
      </c>
      <c r="F30" s="21">
        <f t="shared" si="0"/>
        <v>3.7215E-3</v>
      </c>
      <c r="G30" s="21">
        <v>0</v>
      </c>
      <c r="H30" s="21">
        <v>0</v>
      </c>
      <c r="I30" s="21">
        <v>3.7215E-3</v>
      </c>
      <c r="J30" s="22">
        <f t="shared" si="1"/>
        <v>0</v>
      </c>
      <c r="K30" s="22">
        <f t="shared" si="2"/>
        <v>0</v>
      </c>
      <c r="L30" s="23">
        <f t="shared" si="3"/>
        <v>5.8770115124046562E-2</v>
      </c>
      <c r="M30" s="4"/>
    </row>
    <row r="31" spans="1:13" x14ac:dyDescent="0.25">
      <c r="A31" s="17"/>
      <c r="B31" s="18">
        <v>460</v>
      </c>
      <c r="C31" s="19" t="s">
        <v>226</v>
      </c>
      <c r="D31" s="20">
        <v>2.7441E-2</v>
      </c>
      <c r="E31" s="21">
        <v>2.7440999999999997E-2</v>
      </c>
      <c r="F31" s="21">
        <f t="shared" si="0"/>
        <v>8.0000000474974506E-3</v>
      </c>
      <c r="G31" s="21">
        <v>1.0000000474974513E-3</v>
      </c>
      <c r="H31" s="21">
        <v>3.0000000000000001E-3</v>
      </c>
      <c r="I31" s="21">
        <v>4.0000000000000001E-3</v>
      </c>
      <c r="J31" s="22">
        <f t="shared" si="1"/>
        <v>3.6441822364252446E-2</v>
      </c>
      <c r="K31" s="22">
        <f t="shared" si="2"/>
        <v>0.145767284264329</v>
      </c>
      <c r="L31" s="23">
        <f t="shared" si="3"/>
        <v>0.29153456679776435</v>
      </c>
      <c r="M31" s="4"/>
    </row>
    <row r="32" spans="1:13" x14ac:dyDescent="0.25">
      <c r="A32" s="17"/>
      <c r="B32" s="18">
        <v>461</v>
      </c>
      <c r="C32" s="19" t="s">
        <v>227</v>
      </c>
      <c r="D32" s="20">
        <v>1.9626999999999999E-2</v>
      </c>
      <c r="E32" s="21">
        <v>1.9626999999999999E-2</v>
      </c>
      <c r="F32" s="21">
        <f t="shared" si="0"/>
        <v>0</v>
      </c>
      <c r="G32" s="21">
        <v>0</v>
      </c>
      <c r="H32" s="21">
        <v>0</v>
      </c>
      <c r="I32" s="21">
        <v>0</v>
      </c>
      <c r="J32" s="22">
        <f t="shared" si="1"/>
        <v>0</v>
      </c>
      <c r="K32" s="22">
        <f t="shared" si="2"/>
        <v>0</v>
      </c>
      <c r="L32" s="23">
        <f t="shared" si="3"/>
        <v>0</v>
      </c>
      <c r="M32" s="4"/>
    </row>
    <row r="33" spans="1:13" x14ac:dyDescent="0.25">
      <c r="A33" s="17"/>
      <c r="B33" s="18">
        <v>462</v>
      </c>
      <c r="C33" s="19" t="s">
        <v>228</v>
      </c>
      <c r="D33" s="20">
        <v>0.45059100000000002</v>
      </c>
      <c r="E33" s="21">
        <v>0.48138800000000004</v>
      </c>
      <c r="F33" s="21">
        <f t="shared" si="0"/>
        <v>0.11048910982880333</v>
      </c>
      <c r="G33" s="21">
        <v>1.846459982880333E-2</v>
      </c>
      <c r="H33" s="21">
        <v>4.002673000000001E-2</v>
      </c>
      <c r="I33" s="21">
        <v>5.199778E-2</v>
      </c>
      <c r="J33" s="22">
        <f t="shared" si="1"/>
        <v>3.8357000649794609E-2</v>
      </c>
      <c r="K33" s="22">
        <f t="shared" si="2"/>
        <v>0.12150558349772603</v>
      </c>
      <c r="L33" s="23">
        <f t="shared" si="3"/>
        <v>0.22952194452043534</v>
      </c>
      <c r="M33" s="4"/>
    </row>
    <row r="34" spans="1:13" x14ac:dyDescent="0.25">
      <c r="A34" s="17"/>
      <c r="B34" s="18">
        <v>463</v>
      </c>
      <c r="C34" s="19" t="s">
        <v>229</v>
      </c>
      <c r="D34" s="20">
        <v>6.5722000000000003E-2</v>
      </c>
      <c r="E34" s="21">
        <v>6.5722000000000003E-2</v>
      </c>
      <c r="F34" s="21">
        <f t="shared" si="0"/>
        <v>0</v>
      </c>
      <c r="G34" s="21">
        <v>0</v>
      </c>
      <c r="H34" s="21">
        <v>0</v>
      </c>
      <c r="I34" s="21">
        <v>0</v>
      </c>
      <c r="J34" s="22">
        <f t="shared" si="1"/>
        <v>0</v>
      </c>
      <c r="K34" s="22">
        <f t="shared" si="2"/>
        <v>0</v>
      </c>
      <c r="L34" s="23">
        <f t="shared" si="3"/>
        <v>0</v>
      </c>
      <c r="M34" s="4"/>
    </row>
    <row r="35" spans="1:13" x14ac:dyDescent="0.25">
      <c r="A35" s="17"/>
      <c r="B35" s="18">
        <v>464</v>
      </c>
      <c r="C35" s="19" t="s">
        <v>230</v>
      </c>
      <c r="D35" s="20">
        <v>3.1650000000000003E-3</v>
      </c>
      <c r="E35" s="21">
        <v>3.1650000000000003E-3</v>
      </c>
      <c r="F35" s="21">
        <f t="shared" si="0"/>
        <v>0</v>
      </c>
      <c r="G35" s="21">
        <v>0</v>
      </c>
      <c r="H35" s="21">
        <v>0</v>
      </c>
      <c r="I35" s="21">
        <v>0</v>
      </c>
      <c r="J35" s="22">
        <f t="shared" si="1"/>
        <v>0</v>
      </c>
      <c r="K35" s="22">
        <f t="shared" si="2"/>
        <v>0</v>
      </c>
      <c r="L35" s="23">
        <f t="shared" si="3"/>
        <v>0</v>
      </c>
      <c r="M35" s="4"/>
    </row>
    <row r="36" spans="1:13" x14ac:dyDescent="0.25">
      <c r="A36" s="17"/>
      <c r="B36" s="18">
        <v>465</v>
      </c>
      <c r="C36" s="19" t="s">
        <v>231</v>
      </c>
      <c r="D36" s="20">
        <v>2.8205000000000001E-2</v>
      </c>
      <c r="E36" s="21">
        <v>2.8205000000000001E-2</v>
      </c>
      <c r="F36" s="21">
        <f t="shared" si="0"/>
        <v>4.0000000000000001E-3</v>
      </c>
      <c r="G36" s="21">
        <v>0</v>
      </c>
      <c r="H36" s="21">
        <v>4.0000000000000001E-3</v>
      </c>
      <c r="I36" s="21">
        <v>0</v>
      </c>
      <c r="J36" s="22">
        <f t="shared" si="1"/>
        <v>0</v>
      </c>
      <c r="K36" s="22">
        <f t="shared" si="2"/>
        <v>0.14181882644921112</v>
      </c>
      <c r="L36" s="23">
        <f t="shared" si="3"/>
        <v>0.14181882644921112</v>
      </c>
      <c r="M36" s="4"/>
    </row>
    <row r="37" spans="1:13" ht="15.75" thickBot="1" x14ac:dyDescent="0.3">
      <c r="A37" s="41" t="s">
        <v>232</v>
      </c>
      <c r="B37" s="58"/>
      <c r="C37" s="43"/>
      <c r="D37" s="44">
        <v>3.4857800000000001</v>
      </c>
      <c r="E37" s="45">
        <v>5.1754819999999997</v>
      </c>
      <c r="F37" s="45">
        <f t="shared" si="0"/>
        <v>0.30390488999999998</v>
      </c>
      <c r="G37" s="45">
        <v>0</v>
      </c>
      <c r="H37" s="45">
        <v>6.8192399999999986E-2</v>
      </c>
      <c r="I37" s="45">
        <v>0.23571249</v>
      </c>
      <c r="J37" s="46">
        <f t="shared" si="1"/>
        <v>0</v>
      </c>
      <c r="K37" s="46">
        <f t="shared" si="2"/>
        <v>1.3176048143921665E-2</v>
      </c>
      <c r="L37" s="47">
        <f t="shared" si="3"/>
        <v>5.8720113411659051E-2</v>
      </c>
      <c r="M37" s="4"/>
    </row>
    <row r="38" spans="1:13" x14ac:dyDescent="0.25">
      <c r="D38" s="5"/>
      <c r="E38" s="5"/>
      <c r="F38" s="5"/>
      <c r="G38" s="5"/>
      <c r="H38" s="5"/>
      <c r="I38" s="5"/>
      <c r="J38" s="4"/>
      <c r="K38" s="4"/>
      <c r="L38" s="4"/>
      <c r="M38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121</v>
      </c>
      <c r="B1" s="51" t="s">
        <v>81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1888</v>
      </c>
      <c r="N2" s="72" t="s">
        <v>1922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363.91546999999997</v>
      </c>
      <c r="E6" s="14">
        <f ca="1">SUM(E7:OFFSET(E7,50,0))</f>
        <v>409.94993299999999</v>
      </c>
      <c r="F6" s="14">
        <f ca="1">SUM(F7:OFFSET(F7,50,0))</f>
        <v>202.92605295194332</v>
      </c>
      <c r="G6" s="14">
        <f ca="1">SUM(G7:OFFSET(G7,50,0))</f>
        <v>115.97772552194328</v>
      </c>
      <c r="H6" s="14">
        <f ca="1">SUM(H7:OFFSET(H7,50,0))</f>
        <v>16.73082956</v>
      </c>
      <c r="I6" s="14">
        <f ca="1">SUM(I7:OFFSET(I7,50,0))</f>
        <v>70.217497869999988</v>
      </c>
      <c r="J6" s="15">
        <f ca="1">IFERROR(G6/E6,0)</f>
        <v>0.28290704836374075</v>
      </c>
      <c r="K6" s="15">
        <f ca="1">IFERROR(SUM(G6,H6)/E6,0)</f>
        <v>0.3237189334580115</v>
      </c>
      <c r="L6" s="16">
        <f ca="1">IFERROR(SUM(G6,H6,I6)/E6,0)</f>
        <v>0.49500203955867766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27.497581</v>
      </c>
      <c r="E7" s="21">
        <v>25.574488999999993</v>
      </c>
      <c r="F7" s="21">
        <f t="shared" ref="F7:F31" si="0">SUM(G7,H7,I7)</f>
        <v>19.787840342740115</v>
      </c>
      <c r="G7" s="21">
        <v>16.548265312740114</v>
      </c>
      <c r="H7" s="21">
        <v>1.5051119999999998</v>
      </c>
      <c r="I7" s="21">
        <v>1.7344630299999997</v>
      </c>
      <c r="J7" s="22">
        <f t="shared" ref="J7:J31" si="1">IFERROR(G7/E7,0)</f>
        <v>0.64706142565507829</v>
      </c>
      <c r="K7" s="22">
        <f t="shared" ref="K7:K31" si="2">IFERROR(SUM(G7,H7)/E7,0)</f>
        <v>0.70591351063710872</v>
      </c>
      <c r="L7" s="23">
        <f t="shared" ref="L7:L31" si="3">IFERROR(SUM(G7,H7,I7)/E7,0)</f>
        <v>0.7737335570122289</v>
      </c>
      <c r="M7" s="4"/>
      <c r="N7" t="s">
        <v>271</v>
      </c>
      <c r="O7" s="5">
        <v>0.95949871844725099</v>
      </c>
      <c r="P7" s="71">
        <v>0.93514292106803421</v>
      </c>
    </row>
    <row r="8" spans="1:16" x14ac:dyDescent="0.25">
      <c r="A8" s="17"/>
      <c r="B8" s="55">
        <v>2</v>
      </c>
      <c r="C8" s="19" t="s">
        <v>250</v>
      </c>
      <c r="D8" s="20">
        <v>0.36769600000000002</v>
      </c>
      <c r="E8" s="21">
        <v>0.35228199999999998</v>
      </c>
      <c r="F8" s="21">
        <f t="shared" si="0"/>
        <v>0.24242470000819566</v>
      </c>
      <c r="G8" s="21">
        <v>6.3000000081956387E-3</v>
      </c>
      <c r="H8" s="21">
        <v>0.22905077000000001</v>
      </c>
      <c r="I8" s="21">
        <v>7.0739300000000008E-3</v>
      </c>
      <c r="J8" s="22">
        <f t="shared" si="1"/>
        <v>1.7883400253761585E-2</v>
      </c>
      <c r="K8" s="22">
        <f t="shared" si="2"/>
        <v>0.66807492295432536</v>
      </c>
      <c r="L8" s="23">
        <f t="shared" si="3"/>
        <v>0.68815522793726525</v>
      </c>
      <c r="M8" s="4"/>
      <c r="N8" t="s">
        <v>270</v>
      </c>
      <c r="O8" s="5">
        <v>34.441438300018618</v>
      </c>
      <c r="P8" s="71">
        <v>0.80945573801697412</v>
      </c>
    </row>
    <row r="9" spans="1:16" x14ac:dyDescent="0.25">
      <c r="A9" s="17"/>
      <c r="B9" s="55">
        <v>3</v>
      </c>
      <c r="C9" s="19" t="s">
        <v>251</v>
      </c>
      <c r="D9" s="20">
        <v>9.7280219999999993</v>
      </c>
      <c r="E9" s="21">
        <v>8.8801749999999995</v>
      </c>
      <c r="F9" s="21">
        <f t="shared" si="0"/>
        <v>1.6637689390462935</v>
      </c>
      <c r="G9" s="21">
        <v>0.36429576904629357</v>
      </c>
      <c r="H9" s="21">
        <v>0.65252677999999997</v>
      </c>
      <c r="I9" s="21">
        <v>0.64694638999999987</v>
      </c>
      <c r="J9" s="22">
        <f t="shared" si="1"/>
        <v>4.1023489857609063E-2</v>
      </c>
      <c r="K9" s="22">
        <f t="shared" si="2"/>
        <v>0.11450478724195116</v>
      </c>
      <c r="L9" s="23">
        <f t="shared" si="3"/>
        <v>0.18735767471320031</v>
      </c>
      <c r="M9" s="4"/>
      <c r="N9" t="s">
        <v>249</v>
      </c>
      <c r="O9" s="5">
        <v>19.787840342740115</v>
      </c>
      <c r="P9" s="71">
        <v>0.7737335570122289</v>
      </c>
    </row>
    <row r="10" spans="1:16" x14ac:dyDescent="0.25">
      <c r="A10" s="17"/>
      <c r="B10" s="55">
        <v>4</v>
      </c>
      <c r="C10" s="19" t="s">
        <v>252</v>
      </c>
      <c r="D10" s="20">
        <v>4.6223250000000009</v>
      </c>
      <c r="E10" s="21">
        <v>5.752923</v>
      </c>
      <c r="F10" s="21">
        <f t="shared" si="0"/>
        <v>2.5084467916865618</v>
      </c>
      <c r="G10" s="21">
        <v>1.602799161686562</v>
      </c>
      <c r="H10" s="21">
        <v>6.113615E-2</v>
      </c>
      <c r="I10" s="21">
        <v>0.84451147999999998</v>
      </c>
      <c r="J10" s="22">
        <f t="shared" si="1"/>
        <v>0.27860605151269396</v>
      </c>
      <c r="K10" s="22">
        <f t="shared" si="2"/>
        <v>0.28923302322776823</v>
      </c>
      <c r="L10" s="23">
        <f t="shared" si="3"/>
        <v>0.436029961062674</v>
      </c>
      <c r="M10" s="4"/>
      <c r="N10" t="s">
        <v>266</v>
      </c>
      <c r="O10" s="5">
        <v>0.5423011316769123</v>
      </c>
      <c r="P10" s="71">
        <v>0.76220806799971386</v>
      </c>
    </row>
    <row r="11" spans="1:16" x14ac:dyDescent="0.25">
      <c r="A11" s="17"/>
      <c r="B11" s="55">
        <v>5</v>
      </c>
      <c r="C11" s="19" t="s">
        <v>253</v>
      </c>
      <c r="D11" s="20">
        <v>14.456624</v>
      </c>
      <c r="E11" s="21">
        <v>24.157522</v>
      </c>
      <c r="F11" s="21">
        <f t="shared" si="0"/>
        <v>8.3076217752302117</v>
      </c>
      <c r="G11" s="21">
        <v>0.45901231523021124</v>
      </c>
      <c r="H11" s="21">
        <v>0.98020457000000005</v>
      </c>
      <c r="I11" s="21">
        <v>6.8684048900000008</v>
      </c>
      <c r="J11" s="22">
        <f t="shared" si="1"/>
        <v>1.9000802947844207E-2</v>
      </c>
      <c r="K11" s="22">
        <f t="shared" si="2"/>
        <v>5.9576345836721639E-2</v>
      </c>
      <c r="L11" s="23">
        <f t="shared" si="3"/>
        <v>0.3438937890744842</v>
      </c>
      <c r="M11" s="4"/>
      <c r="N11" t="s">
        <v>269</v>
      </c>
      <c r="O11" s="5">
        <v>12.288472035035586</v>
      </c>
      <c r="P11" s="71">
        <v>0.71550332951503126</v>
      </c>
    </row>
    <row r="12" spans="1:16" x14ac:dyDescent="0.25">
      <c r="A12" s="17"/>
      <c r="B12" s="55">
        <v>6</v>
      </c>
      <c r="C12" s="19" t="s">
        <v>254</v>
      </c>
      <c r="D12" s="20">
        <v>52.729903999999991</v>
      </c>
      <c r="E12" s="21">
        <v>32.501162000000001</v>
      </c>
      <c r="F12" s="21">
        <f t="shared" si="0"/>
        <v>8.4650637786700429</v>
      </c>
      <c r="G12" s="21">
        <v>2.8773072586700437</v>
      </c>
      <c r="H12" s="21">
        <v>2.2386992199999995</v>
      </c>
      <c r="I12" s="21">
        <v>3.3490572999999997</v>
      </c>
      <c r="J12" s="22">
        <f t="shared" si="1"/>
        <v>8.8529365770677479E-2</v>
      </c>
      <c r="K12" s="22">
        <f t="shared" si="2"/>
        <v>0.15740995594773019</v>
      </c>
      <c r="L12" s="23">
        <f t="shared" si="3"/>
        <v>0.26045418864316427</v>
      </c>
      <c r="M12" s="4"/>
      <c r="N12" t="s">
        <v>273</v>
      </c>
      <c r="O12" s="5">
        <v>7.0995751404553227</v>
      </c>
      <c r="P12" s="71">
        <v>0.71202466405020293</v>
      </c>
    </row>
    <row r="13" spans="1:16" x14ac:dyDescent="0.25">
      <c r="A13" s="17"/>
      <c r="B13" s="55">
        <v>7</v>
      </c>
      <c r="C13" s="19" t="s">
        <v>255</v>
      </c>
      <c r="D13" s="20">
        <v>3.1650000000000003E-3</v>
      </c>
      <c r="E13" s="21">
        <v>3.1650000000000003E-3</v>
      </c>
      <c r="F13" s="21">
        <f t="shared" si="0"/>
        <v>0</v>
      </c>
      <c r="G13" s="21">
        <v>0</v>
      </c>
      <c r="H13" s="21">
        <v>0</v>
      </c>
      <c r="I13" s="21">
        <v>0</v>
      </c>
      <c r="J13" s="22">
        <f t="shared" si="1"/>
        <v>0</v>
      </c>
      <c r="K13" s="22">
        <f t="shared" si="2"/>
        <v>0</v>
      </c>
      <c r="L13" s="23">
        <f t="shared" si="3"/>
        <v>0</v>
      </c>
      <c r="M13" s="4"/>
      <c r="N13" t="s">
        <v>250</v>
      </c>
      <c r="O13" s="5">
        <v>0.24242470000819566</v>
      </c>
      <c r="P13" s="71">
        <v>0.68815522793726525</v>
      </c>
    </row>
    <row r="14" spans="1:16" x14ac:dyDescent="0.25">
      <c r="A14" s="17"/>
      <c r="B14" s="55">
        <v>8</v>
      </c>
      <c r="C14" s="19" t="s">
        <v>256</v>
      </c>
      <c r="D14" s="20">
        <v>25.166337000000002</v>
      </c>
      <c r="E14" s="21">
        <v>23.733836999999998</v>
      </c>
      <c r="F14" s="21">
        <f t="shared" si="0"/>
        <v>10.813239053924898</v>
      </c>
      <c r="G14" s="21">
        <v>0.42708120392489946</v>
      </c>
      <c r="H14" s="21">
        <v>0.59524295999999999</v>
      </c>
      <c r="I14" s="21">
        <v>9.790914889999998</v>
      </c>
      <c r="J14" s="22">
        <f t="shared" si="1"/>
        <v>1.7994612667344919E-2</v>
      </c>
      <c r="K14" s="22">
        <f t="shared" si="2"/>
        <v>4.3074542221087114E-2</v>
      </c>
      <c r="L14" s="23">
        <f t="shared" si="3"/>
        <v>0.45560433628683383</v>
      </c>
      <c r="M14" s="4"/>
      <c r="N14" t="s">
        <v>259</v>
      </c>
      <c r="O14" s="5">
        <v>1.4383614209385565</v>
      </c>
      <c r="P14" s="71">
        <v>0.55703742209091989</v>
      </c>
    </row>
    <row r="15" spans="1:16" x14ac:dyDescent="0.25">
      <c r="A15" s="17"/>
      <c r="B15" s="55">
        <v>9</v>
      </c>
      <c r="C15" s="19" t="s">
        <v>257</v>
      </c>
      <c r="D15" s="20">
        <v>6.4602170000000001</v>
      </c>
      <c r="E15" s="21">
        <v>7.4889790000000005</v>
      </c>
      <c r="F15" s="21">
        <f t="shared" si="0"/>
        <v>0.80858711996422383</v>
      </c>
      <c r="G15" s="21">
        <v>4.7118499642238021E-3</v>
      </c>
      <c r="H15" s="21">
        <v>0.19525039000000002</v>
      </c>
      <c r="I15" s="21">
        <v>0.60862488000000003</v>
      </c>
      <c r="J15" s="22">
        <f t="shared" si="1"/>
        <v>6.291712080143103E-4</v>
      </c>
      <c r="K15" s="22">
        <f t="shared" si="2"/>
        <v>2.6700868030772127E-2</v>
      </c>
      <c r="L15" s="23">
        <f t="shared" si="3"/>
        <v>0.10797027471491424</v>
      </c>
      <c r="M15" s="4"/>
      <c r="N15" t="s">
        <v>263</v>
      </c>
      <c r="O15" s="5">
        <v>69.884915827008641</v>
      </c>
      <c r="P15" s="71">
        <v>0.52969945321632184</v>
      </c>
    </row>
    <row r="16" spans="1:16" x14ac:dyDescent="0.25">
      <c r="A16" s="17"/>
      <c r="B16" s="55">
        <v>10</v>
      </c>
      <c r="C16" s="19" t="s">
        <v>258</v>
      </c>
      <c r="D16" s="20">
        <v>21.35430599999999</v>
      </c>
      <c r="E16" s="21">
        <v>23.650305999999997</v>
      </c>
      <c r="F16" s="21">
        <f t="shared" si="0"/>
        <v>10.923433216771512</v>
      </c>
      <c r="G16" s="21">
        <v>10.496501456771512</v>
      </c>
      <c r="H16" s="21">
        <v>0.18022704000000001</v>
      </c>
      <c r="I16" s="21">
        <v>0.24670471999999999</v>
      </c>
      <c r="J16" s="22">
        <f t="shared" si="1"/>
        <v>0.44382095761346652</v>
      </c>
      <c r="K16" s="22">
        <f t="shared" si="2"/>
        <v>0.45144145267175456</v>
      </c>
      <c r="L16" s="23">
        <f t="shared" si="3"/>
        <v>0.46187280692146282</v>
      </c>
      <c r="M16" s="4"/>
      <c r="N16" t="s">
        <v>258</v>
      </c>
      <c r="O16" s="5">
        <v>10.923433216771512</v>
      </c>
      <c r="P16" s="71">
        <v>0.46187280692146282</v>
      </c>
    </row>
    <row r="17" spans="1:16" x14ac:dyDescent="0.25">
      <c r="A17" s="17"/>
      <c r="B17" s="55">
        <v>11</v>
      </c>
      <c r="C17" s="19" t="s">
        <v>259</v>
      </c>
      <c r="D17" s="20">
        <v>1.9609359999999998</v>
      </c>
      <c r="E17" s="21">
        <v>2.5821630000000009</v>
      </c>
      <c r="F17" s="21">
        <f t="shared" si="0"/>
        <v>1.4383614209385565</v>
      </c>
      <c r="G17" s="21">
        <v>0.51917865093855653</v>
      </c>
      <c r="H17" s="21">
        <v>0.58066627999999998</v>
      </c>
      <c r="I17" s="21">
        <v>0.33851649</v>
      </c>
      <c r="J17" s="22">
        <f t="shared" si="1"/>
        <v>0.20106346924596022</v>
      </c>
      <c r="K17" s="22">
        <f t="shared" si="2"/>
        <v>0.42593938916271207</v>
      </c>
      <c r="L17" s="23">
        <f t="shared" si="3"/>
        <v>0.55703742209091989</v>
      </c>
      <c r="M17" s="4"/>
      <c r="N17" t="s">
        <v>256</v>
      </c>
      <c r="O17" s="5">
        <v>10.813239053924898</v>
      </c>
      <c r="P17" s="71">
        <v>0.45560433628683383</v>
      </c>
    </row>
    <row r="18" spans="1:16" x14ac:dyDescent="0.25">
      <c r="A18" s="17"/>
      <c r="B18" s="55">
        <v>12</v>
      </c>
      <c r="C18" s="19" t="s">
        <v>260</v>
      </c>
      <c r="D18" s="20">
        <v>20.064874000000003</v>
      </c>
      <c r="E18" s="21">
        <v>15.777070000000002</v>
      </c>
      <c r="F18" s="21">
        <f t="shared" si="0"/>
        <v>3.761262838755302</v>
      </c>
      <c r="G18" s="21">
        <v>0.66689197875530226</v>
      </c>
      <c r="H18" s="21">
        <v>1.5601664099999999</v>
      </c>
      <c r="I18" s="21">
        <v>1.5342044499999998</v>
      </c>
      <c r="J18" s="22">
        <f t="shared" si="1"/>
        <v>4.2269697653322336E-2</v>
      </c>
      <c r="K18" s="22">
        <f t="shared" si="2"/>
        <v>0.14115792024471602</v>
      </c>
      <c r="L18" s="23">
        <f t="shared" si="3"/>
        <v>0.23840059268009214</v>
      </c>
      <c r="M18" s="4"/>
      <c r="N18" t="s">
        <v>252</v>
      </c>
      <c r="O18" s="5">
        <v>2.5084467916865618</v>
      </c>
      <c r="P18" s="71">
        <v>0.436029961062674</v>
      </c>
    </row>
    <row r="19" spans="1:16" x14ac:dyDescent="0.25">
      <c r="A19" s="17"/>
      <c r="B19" s="55">
        <v>13</v>
      </c>
      <c r="C19" s="19" t="s">
        <v>261</v>
      </c>
      <c r="D19" s="20">
        <v>5.6617820000000005</v>
      </c>
      <c r="E19" s="21">
        <v>7.8737270000000041</v>
      </c>
      <c r="F19" s="21">
        <f t="shared" si="0"/>
        <v>2.2379492270397963</v>
      </c>
      <c r="G19" s="21">
        <v>0.27459728703979636</v>
      </c>
      <c r="H19" s="21">
        <v>0.99713123000000004</v>
      </c>
      <c r="I19" s="21">
        <v>0.96622070999999998</v>
      </c>
      <c r="J19" s="22">
        <f t="shared" si="1"/>
        <v>3.4875134360106239E-2</v>
      </c>
      <c r="K19" s="22">
        <f t="shared" si="2"/>
        <v>0.16151544459692285</v>
      </c>
      <c r="L19" s="23">
        <f t="shared" si="3"/>
        <v>0.28422997483146101</v>
      </c>
      <c r="M19" s="4"/>
      <c r="N19" t="s">
        <v>272</v>
      </c>
      <c r="O19" s="5">
        <v>0.93661832601028439</v>
      </c>
      <c r="P19" s="71">
        <v>0.37561687267586469</v>
      </c>
    </row>
    <row r="20" spans="1:16" x14ac:dyDescent="0.25">
      <c r="A20" s="17"/>
      <c r="B20" s="55">
        <v>14</v>
      </c>
      <c r="C20" s="19" t="s">
        <v>262</v>
      </c>
      <c r="D20" s="20">
        <v>4.7965270000000002</v>
      </c>
      <c r="E20" s="21">
        <v>5.3066649999999989</v>
      </c>
      <c r="F20" s="21">
        <f t="shared" si="0"/>
        <v>1.2203668938256331</v>
      </c>
      <c r="G20" s="21">
        <v>0.55683784382563317</v>
      </c>
      <c r="H20" s="21">
        <v>0.36533865999999998</v>
      </c>
      <c r="I20" s="21">
        <v>0.29819038999999997</v>
      </c>
      <c r="J20" s="22">
        <f t="shared" si="1"/>
        <v>0.10493178744571841</v>
      </c>
      <c r="K20" s="22">
        <f t="shared" si="2"/>
        <v>0.17377703394234106</v>
      </c>
      <c r="L20" s="23">
        <f t="shared" si="3"/>
        <v>0.22996870799751509</v>
      </c>
      <c r="M20" s="4"/>
      <c r="N20" t="s">
        <v>253</v>
      </c>
      <c r="O20" s="5">
        <v>8.3076217752302117</v>
      </c>
      <c r="P20" s="71">
        <v>0.3438937890744842</v>
      </c>
    </row>
    <row r="21" spans="1:16" x14ac:dyDescent="0.25">
      <c r="A21" s="17"/>
      <c r="B21" s="55">
        <v>15</v>
      </c>
      <c r="C21" s="19" t="s">
        <v>263</v>
      </c>
      <c r="D21" s="20">
        <v>72.234234999999998</v>
      </c>
      <c r="E21" s="21">
        <v>131.93314700000005</v>
      </c>
      <c r="F21" s="21">
        <f t="shared" si="0"/>
        <v>69.884915827008641</v>
      </c>
      <c r="G21" s="21">
        <v>31.101488797008642</v>
      </c>
      <c r="H21" s="21">
        <v>1.5835004200000002</v>
      </c>
      <c r="I21" s="21">
        <v>37.199926609999999</v>
      </c>
      <c r="J21" s="22">
        <f t="shared" si="1"/>
        <v>0.23573673109615609</v>
      </c>
      <c r="K21" s="22">
        <f t="shared" si="2"/>
        <v>0.24773902510647025</v>
      </c>
      <c r="L21" s="23">
        <f t="shared" si="3"/>
        <v>0.52969945321632184</v>
      </c>
      <c r="M21" s="4"/>
      <c r="N21" t="s">
        <v>265</v>
      </c>
      <c r="O21" s="5">
        <v>0.38227577090500675</v>
      </c>
      <c r="P21" s="71">
        <v>0.29552568399630991</v>
      </c>
    </row>
    <row r="22" spans="1:16" x14ac:dyDescent="0.25">
      <c r="A22" s="17"/>
      <c r="B22" s="55">
        <v>16</v>
      </c>
      <c r="C22" s="19" t="s">
        <v>264</v>
      </c>
      <c r="D22" s="20">
        <v>3.3710720000000003</v>
      </c>
      <c r="E22" s="21">
        <v>7.1796879999999996</v>
      </c>
      <c r="F22" s="21">
        <f t="shared" si="0"/>
        <v>1.2477375207409078</v>
      </c>
      <c r="G22" s="21">
        <v>0.22858235074090771</v>
      </c>
      <c r="H22" s="21">
        <v>0.51261067000000005</v>
      </c>
      <c r="I22" s="21">
        <v>0.50654450000000006</v>
      </c>
      <c r="J22" s="22">
        <f t="shared" si="1"/>
        <v>3.1837365459461156E-2</v>
      </c>
      <c r="K22" s="22">
        <f t="shared" si="2"/>
        <v>0.10323471169511932</v>
      </c>
      <c r="L22" s="23">
        <f t="shared" si="3"/>
        <v>0.17378715074260997</v>
      </c>
      <c r="M22" s="4"/>
      <c r="N22" t="s">
        <v>268</v>
      </c>
      <c r="O22" s="5">
        <v>2.8118740830434117</v>
      </c>
      <c r="P22" s="71">
        <v>0.29361927789222581</v>
      </c>
    </row>
    <row r="23" spans="1:16" x14ac:dyDescent="0.25">
      <c r="A23" s="17"/>
      <c r="B23" s="55">
        <v>17</v>
      </c>
      <c r="C23" s="19" t="s">
        <v>265</v>
      </c>
      <c r="D23" s="20">
        <v>1.465538</v>
      </c>
      <c r="E23" s="21">
        <v>1.2935450000000002</v>
      </c>
      <c r="F23" s="21">
        <f t="shared" si="0"/>
        <v>0.38227577090500675</v>
      </c>
      <c r="G23" s="21">
        <v>4.7907350905006751E-2</v>
      </c>
      <c r="H23" s="21">
        <v>0.15412192</v>
      </c>
      <c r="I23" s="21">
        <v>0.18024649999999998</v>
      </c>
      <c r="J23" s="22">
        <f t="shared" si="1"/>
        <v>3.7035704907836017E-2</v>
      </c>
      <c r="K23" s="22">
        <f t="shared" si="2"/>
        <v>0.15618263833496843</v>
      </c>
      <c r="L23" s="23">
        <f t="shared" si="3"/>
        <v>0.29552568399630991</v>
      </c>
      <c r="M23" s="4"/>
      <c r="N23" t="s">
        <v>261</v>
      </c>
      <c r="O23" s="5">
        <v>2.2379492270397963</v>
      </c>
      <c r="P23" s="71">
        <v>0.28422997483146101</v>
      </c>
    </row>
    <row r="24" spans="1:16" x14ac:dyDescent="0.25">
      <c r="A24" s="17"/>
      <c r="B24" s="55">
        <v>18</v>
      </c>
      <c r="C24" s="19" t="s">
        <v>266</v>
      </c>
      <c r="D24" s="20">
        <v>1.794654</v>
      </c>
      <c r="E24" s="21">
        <v>0.71148699999999987</v>
      </c>
      <c r="F24" s="21">
        <f t="shared" si="0"/>
        <v>0.5423011316769123</v>
      </c>
      <c r="G24" s="21">
        <v>0.36660813167691231</v>
      </c>
      <c r="H24" s="21">
        <v>1.581333E-2</v>
      </c>
      <c r="I24" s="21">
        <v>0.15987967</v>
      </c>
      <c r="J24" s="22">
        <f t="shared" si="1"/>
        <v>0.51527031650179467</v>
      </c>
      <c r="K24" s="22">
        <f t="shared" si="2"/>
        <v>0.53749606342338285</v>
      </c>
      <c r="L24" s="23">
        <f t="shared" si="3"/>
        <v>0.76220806799971386</v>
      </c>
      <c r="M24" s="4"/>
      <c r="N24" t="s">
        <v>254</v>
      </c>
      <c r="O24" s="5">
        <v>8.4650637786700429</v>
      </c>
      <c r="P24" s="71">
        <v>0.26045418864316427</v>
      </c>
    </row>
    <row r="25" spans="1:16" x14ac:dyDescent="0.25">
      <c r="A25" s="17"/>
      <c r="B25" s="55">
        <v>19</v>
      </c>
      <c r="C25" s="19" t="s">
        <v>267</v>
      </c>
      <c r="D25" s="20">
        <v>5.0709020000000002</v>
      </c>
      <c r="E25" s="21">
        <v>2.4069739999999999</v>
      </c>
      <c r="F25" s="21">
        <f t="shared" si="0"/>
        <v>0.15298</v>
      </c>
      <c r="G25" s="21">
        <v>0</v>
      </c>
      <c r="H25" s="21">
        <v>0.13218000000000002</v>
      </c>
      <c r="I25" s="21">
        <v>2.0799999999999999E-2</v>
      </c>
      <c r="J25" s="22">
        <f t="shared" si="1"/>
        <v>0</v>
      </c>
      <c r="K25" s="22">
        <f t="shared" si="2"/>
        <v>5.4915424927730848E-2</v>
      </c>
      <c r="L25" s="23">
        <f t="shared" si="3"/>
        <v>6.3556980673659128E-2</v>
      </c>
      <c r="M25" s="4"/>
      <c r="N25" t="s">
        <v>260</v>
      </c>
      <c r="O25" s="5">
        <v>3.761262838755302</v>
      </c>
      <c r="P25" s="71">
        <v>0.23840059268009214</v>
      </c>
    </row>
    <row r="26" spans="1:16" x14ac:dyDescent="0.25">
      <c r="A26" s="17"/>
      <c r="B26" s="55">
        <v>20</v>
      </c>
      <c r="C26" s="19" t="s">
        <v>268</v>
      </c>
      <c r="D26" s="20">
        <v>8.6165529999999997</v>
      </c>
      <c r="E26" s="21">
        <v>9.5765989999999999</v>
      </c>
      <c r="F26" s="21">
        <f t="shared" si="0"/>
        <v>2.8118740830434117</v>
      </c>
      <c r="G26" s="21">
        <v>1.9917375230434118</v>
      </c>
      <c r="H26" s="21">
        <v>5.0279979999999988E-2</v>
      </c>
      <c r="I26" s="21">
        <v>0.7698565799999999</v>
      </c>
      <c r="J26" s="22">
        <f t="shared" si="1"/>
        <v>0.20797963066464534</v>
      </c>
      <c r="K26" s="22">
        <f t="shared" si="2"/>
        <v>0.21322992672486463</v>
      </c>
      <c r="L26" s="23">
        <f t="shared" si="3"/>
        <v>0.29361927789222581</v>
      </c>
      <c r="M26" s="4"/>
      <c r="N26" t="s">
        <v>262</v>
      </c>
      <c r="O26" s="5">
        <v>1.2203668938256331</v>
      </c>
      <c r="P26" s="71">
        <v>0.22996870799751509</v>
      </c>
    </row>
    <row r="27" spans="1:16" x14ac:dyDescent="0.25">
      <c r="A27" s="17"/>
      <c r="B27" s="55">
        <v>21</v>
      </c>
      <c r="C27" s="19" t="s">
        <v>269</v>
      </c>
      <c r="D27" s="20">
        <v>19.341097999999999</v>
      </c>
      <c r="E27" s="21">
        <v>17.174584000000003</v>
      </c>
      <c r="F27" s="21">
        <f t="shared" si="0"/>
        <v>12.288472035035586</v>
      </c>
      <c r="G27" s="21">
        <v>10.437042765035585</v>
      </c>
      <c r="H27" s="21">
        <v>1.16726832</v>
      </c>
      <c r="I27" s="21">
        <v>0.68416094999999988</v>
      </c>
      <c r="J27" s="22">
        <f t="shared" si="1"/>
        <v>0.60770279880057554</v>
      </c>
      <c r="K27" s="22">
        <f t="shared" si="2"/>
        <v>0.67566766595543637</v>
      </c>
      <c r="L27" s="23">
        <f t="shared" si="3"/>
        <v>0.71550332951503126</v>
      </c>
      <c r="M27" s="4"/>
      <c r="N27" t="s">
        <v>251</v>
      </c>
      <c r="O27" s="5">
        <v>1.6637689390462935</v>
      </c>
      <c r="P27" s="71">
        <v>0.18735767471320031</v>
      </c>
    </row>
    <row r="28" spans="1:16" x14ac:dyDescent="0.25">
      <c r="A28" s="17"/>
      <c r="B28" s="55">
        <v>22</v>
      </c>
      <c r="C28" s="19" t="s">
        <v>270</v>
      </c>
      <c r="D28" s="20">
        <v>41.441747999999997</v>
      </c>
      <c r="E28" s="21">
        <v>42.548883999999994</v>
      </c>
      <c r="F28" s="21">
        <f t="shared" si="0"/>
        <v>34.441438300018618</v>
      </c>
      <c r="G28" s="21">
        <v>31.044786340018618</v>
      </c>
      <c r="H28" s="21">
        <v>1.1927516200000001</v>
      </c>
      <c r="I28" s="21">
        <v>2.2039003400000001</v>
      </c>
      <c r="J28" s="22">
        <f t="shared" si="1"/>
        <v>0.7296263361459403</v>
      </c>
      <c r="K28" s="22">
        <f t="shared" si="2"/>
        <v>0.75765883683385504</v>
      </c>
      <c r="L28" s="23">
        <f t="shared" si="3"/>
        <v>0.80945573801697412</v>
      </c>
      <c r="M28" s="4"/>
      <c r="N28" t="s">
        <v>264</v>
      </c>
      <c r="O28" s="5">
        <v>1.2477375207409078</v>
      </c>
      <c r="P28" s="71">
        <v>0.17378715074260997</v>
      </c>
    </row>
    <row r="29" spans="1:16" x14ac:dyDescent="0.25">
      <c r="A29" s="17"/>
      <c r="B29" s="55">
        <v>23</v>
      </c>
      <c r="C29" s="19" t="s">
        <v>271</v>
      </c>
      <c r="D29" s="20">
        <v>2.1959429999999998</v>
      </c>
      <c r="E29" s="21">
        <v>1.0260449999999999</v>
      </c>
      <c r="F29" s="21">
        <f t="shared" si="0"/>
        <v>0.95949871844725099</v>
      </c>
      <c r="G29" s="21">
        <v>0.26981197844725102</v>
      </c>
      <c r="H29" s="21">
        <v>9.8593280000000005E-2</v>
      </c>
      <c r="I29" s="21">
        <v>0.59109345999999996</v>
      </c>
      <c r="J29" s="22">
        <f t="shared" si="1"/>
        <v>0.26296310439332687</v>
      </c>
      <c r="K29" s="22">
        <f t="shared" si="2"/>
        <v>0.35905370470812786</v>
      </c>
      <c r="L29" s="23">
        <f t="shared" si="3"/>
        <v>0.93514292106803421</v>
      </c>
      <c r="M29" s="4"/>
      <c r="N29" t="s">
        <v>257</v>
      </c>
      <c r="O29" s="5">
        <v>0.80858711996422383</v>
      </c>
      <c r="P29" s="71">
        <v>0.10797027471491424</v>
      </c>
    </row>
    <row r="30" spans="1:16" x14ac:dyDescent="0.25">
      <c r="A30" s="17"/>
      <c r="B30" s="55">
        <v>24</v>
      </c>
      <c r="C30" s="19" t="s">
        <v>272</v>
      </c>
      <c r="D30" s="20">
        <v>2.6616269999999997</v>
      </c>
      <c r="E30" s="21">
        <v>2.493547</v>
      </c>
      <c r="F30" s="21">
        <f t="shared" si="0"/>
        <v>0.93661832601028439</v>
      </c>
      <c r="G30" s="21">
        <v>0.53484326601028442</v>
      </c>
      <c r="H30" s="21">
        <v>0.2178794</v>
      </c>
      <c r="I30" s="21">
        <v>0.18389566000000002</v>
      </c>
      <c r="J30" s="22">
        <f t="shared" si="1"/>
        <v>0.21449095044540345</v>
      </c>
      <c r="K30" s="22">
        <f t="shared" si="2"/>
        <v>0.30186824872772977</v>
      </c>
      <c r="L30" s="23">
        <f t="shared" si="3"/>
        <v>0.37561687267586469</v>
      </c>
      <c r="M30" s="4"/>
      <c r="N30" t="s">
        <v>267</v>
      </c>
      <c r="O30" s="5">
        <v>0.15298</v>
      </c>
      <c r="P30" s="71">
        <v>6.3556980673659128E-2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10.851804</v>
      </c>
      <c r="E31" s="28">
        <v>9.9709679999999992</v>
      </c>
      <c r="F31" s="28">
        <f t="shared" si="0"/>
        <v>7.0995751404553227</v>
      </c>
      <c r="G31" s="28">
        <v>5.1511369304553227</v>
      </c>
      <c r="H31" s="28">
        <v>1.46507816</v>
      </c>
      <c r="I31" s="28">
        <v>0.48336004999999993</v>
      </c>
      <c r="J31" s="29">
        <f t="shared" si="1"/>
        <v>0.51661352543256811</v>
      </c>
      <c r="K31" s="29">
        <f t="shared" si="2"/>
        <v>0.66354792137085616</v>
      </c>
      <c r="L31" s="30">
        <f t="shared" si="3"/>
        <v>0.71202466405020293</v>
      </c>
      <c r="M31" s="4"/>
      <c r="N31" t="s">
        <v>255</v>
      </c>
      <c r="O31" s="5">
        <v>0</v>
      </c>
      <c r="P31" s="71">
        <v>0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"/>
  <sheetViews>
    <sheetView topLeftCell="A20" workbookViewId="0">
      <selection activeCell="A25" sqref="A25:D2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121</v>
      </c>
      <c r="B1" s="49" t="s">
        <v>81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1889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363.91546999999997</v>
      </c>
      <c r="E6" s="14">
        <v>409.94993299999999</v>
      </c>
      <c r="F6" s="14">
        <v>202.92605295194332</v>
      </c>
      <c r="G6" s="14">
        <v>115.97772552194328</v>
      </c>
      <c r="H6" s="14">
        <v>16.73082956</v>
      </c>
      <c r="I6" s="14">
        <v>70.217497869999988</v>
      </c>
      <c r="J6" s="15">
        <v>0.28290704836374075</v>
      </c>
      <c r="K6" s="15">
        <v>0.3237189334580115</v>
      </c>
      <c r="L6" s="16">
        <v>0.49500203955867766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264.469561</v>
      </c>
      <c r="E7" s="38">
        <f ca="1">SUM(E8:OFFSET(E6,MATCH("PROYECTOS",$A$8:$A$50,0),0))</f>
        <v>300.47021100000006</v>
      </c>
      <c r="F7" s="38">
        <f ca="1">SUM(F8:OFFSET(F6,MATCH("PROYECTOS",$A$8:$A$50,0),0))</f>
        <v>196.51402785736718</v>
      </c>
      <c r="G7" s="38">
        <f ca="1">SUM(G8:OFFSET(G6,MATCH("PROYECTOS",$A$8:$A$50,0),0))</f>
        <v>115.40466704736718</v>
      </c>
      <c r="H7" s="38">
        <f ca="1">SUM(H8:OFFSET(H6,MATCH("PROYECTOS",$A$8:$A$50,0),0))</f>
        <v>15.688347329999997</v>
      </c>
      <c r="I7" s="38">
        <f ca="1">SUM(I8:OFFSET(I6,MATCH("PROYECTOS",$A$8:$A$50,0),0))</f>
        <v>65.421013479999985</v>
      </c>
      <c r="J7" s="39">
        <f ca="1">IFERROR(G7/E7,0)</f>
        <v>0.38408022766478889</v>
      </c>
      <c r="K7" s="39">
        <f ca="1">IFERROR(SUM(G7,H7)/E7,0)</f>
        <v>0.43629288221642432</v>
      </c>
      <c r="L7" s="40">
        <f ca="1">IFERROR(SUM(G7,H7,I7)/E7,0)</f>
        <v>0.65402166558656671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171.64840199999998</v>
      </c>
      <c r="E8" s="21">
        <v>171.75175400000006</v>
      </c>
      <c r="F8" s="21">
        <f t="shared" ref="F8:F14" si="0">SUM(G8,H8,I8)</f>
        <v>119.2527403612183</v>
      </c>
      <c r="G8" s="21">
        <v>101.5103355512183</v>
      </c>
      <c r="H8" s="21">
        <v>2.08594101</v>
      </c>
      <c r="I8" s="21">
        <v>15.656463799999999</v>
      </c>
      <c r="J8" s="22">
        <f t="shared" ref="J8:J15" si="1">IFERROR(G8/E8,0)</f>
        <v>0.59102939671415677</v>
      </c>
      <c r="K8" s="22">
        <f t="shared" ref="K8:K15" si="2">IFERROR(SUM(G8,H8)/E8,0)</f>
        <v>0.60317448962540587</v>
      </c>
      <c r="L8" s="23">
        <f t="shared" ref="L8:L15" si="3">IFERROR(SUM(G8,H8,I8)/E8,0)</f>
        <v>0.69433200875036338</v>
      </c>
      <c r="M8" s="4"/>
    </row>
    <row r="9" spans="1:13" ht="51" x14ac:dyDescent="0.25">
      <c r="A9" s="17"/>
      <c r="B9" s="19">
        <v>3000629</v>
      </c>
      <c r="C9" s="19" t="s">
        <v>1891</v>
      </c>
      <c r="D9" s="20">
        <v>4.7546260000000009</v>
      </c>
      <c r="E9" s="21">
        <v>4.8042319999999998</v>
      </c>
      <c r="F9" s="21">
        <f t="shared" si="0"/>
        <v>0.82590575992328863</v>
      </c>
      <c r="G9" s="21">
        <v>0.23777696992328856</v>
      </c>
      <c r="H9" s="21">
        <v>0.27044054999999995</v>
      </c>
      <c r="I9" s="21">
        <v>0.31768824000000012</v>
      </c>
      <c r="J9" s="22">
        <f t="shared" si="1"/>
        <v>4.9493232200961274E-2</v>
      </c>
      <c r="K9" s="22">
        <f t="shared" si="2"/>
        <v>0.10578538253841376</v>
      </c>
      <c r="L9" s="23">
        <f t="shared" si="3"/>
        <v>0.17191213078870643</v>
      </c>
      <c r="M9" s="4"/>
    </row>
    <row r="10" spans="1:13" ht="25.5" x14ac:dyDescent="0.25">
      <c r="A10" s="17"/>
      <c r="B10" s="19">
        <v>3000630</v>
      </c>
      <c r="C10" s="19" t="s">
        <v>1892</v>
      </c>
      <c r="D10" s="20">
        <v>19.134675000000005</v>
      </c>
      <c r="E10" s="21">
        <v>20.010125000000009</v>
      </c>
      <c r="F10" s="21">
        <f t="shared" si="0"/>
        <v>3.4851735212298403</v>
      </c>
      <c r="G10" s="21">
        <v>0.9974550412298413</v>
      </c>
      <c r="H10" s="21">
        <v>1.1235258499999998</v>
      </c>
      <c r="I10" s="21">
        <v>1.3641926299999991</v>
      </c>
      <c r="J10" s="22">
        <f t="shared" si="1"/>
        <v>4.9847516756134247E-2</v>
      </c>
      <c r="K10" s="22">
        <f t="shared" si="2"/>
        <v>0.10599538439814046</v>
      </c>
      <c r="L10" s="23">
        <f t="shared" si="3"/>
        <v>0.17417050224473055</v>
      </c>
      <c r="M10" s="4"/>
    </row>
    <row r="11" spans="1:13" ht="38.25" x14ac:dyDescent="0.25">
      <c r="A11" s="17"/>
      <c r="B11" s="19">
        <v>3000632</v>
      </c>
      <c r="C11" s="19" t="s">
        <v>1893</v>
      </c>
      <c r="D11" s="20">
        <v>40.59130500000002</v>
      </c>
      <c r="E11" s="21">
        <v>75.545024999999939</v>
      </c>
      <c r="F11" s="21">
        <f t="shared" si="0"/>
        <v>69.16060061188486</v>
      </c>
      <c r="G11" s="21">
        <v>12.159574761884869</v>
      </c>
      <c r="H11" s="21">
        <v>10.912136529999998</v>
      </c>
      <c r="I11" s="21">
        <v>46.088889319999993</v>
      </c>
      <c r="J11" s="22">
        <f t="shared" si="1"/>
        <v>0.1609579818377832</v>
      </c>
      <c r="K11" s="22">
        <f t="shared" si="2"/>
        <v>0.30540345035142796</v>
      </c>
      <c r="L11" s="23">
        <f t="shared" si="3"/>
        <v>0.91548848665924609</v>
      </c>
      <c r="M11" s="4"/>
    </row>
    <row r="12" spans="1:13" ht="38.25" x14ac:dyDescent="0.25">
      <c r="A12" s="17"/>
      <c r="B12" s="19">
        <v>3000633</v>
      </c>
      <c r="C12" s="19" t="s">
        <v>1894</v>
      </c>
      <c r="D12" s="20">
        <v>4.9839040000000008</v>
      </c>
      <c r="E12" s="21">
        <v>4.9692959999999999</v>
      </c>
      <c r="F12" s="21">
        <f t="shared" si="0"/>
        <v>0.88494901101671686</v>
      </c>
      <c r="G12" s="21">
        <v>0.25450302101671696</v>
      </c>
      <c r="H12" s="21">
        <v>0.32952331999999995</v>
      </c>
      <c r="I12" s="21">
        <v>0.30092266999999995</v>
      </c>
      <c r="J12" s="22">
        <f t="shared" si="1"/>
        <v>5.1215105925812625E-2</v>
      </c>
      <c r="K12" s="22">
        <f t="shared" si="2"/>
        <v>0.11752697786904159</v>
      </c>
      <c r="L12" s="23">
        <f t="shared" si="3"/>
        <v>0.1780833766023833</v>
      </c>
      <c r="M12" s="4"/>
    </row>
    <row r="13" spans="1:13" ht="51" x14ac:dyDescent="0.25">
      <c r="A13" s="17"/>
      <c r="B13" s="19">
        <v>3000634</v>
      </c>
      <c r="C13" s="19" t="s">
        <v>1895</v>
      </c>
      <c r="D13" s="20">
        <v>1.3883320000000001</v>
      </c>
      <c r="E13" s="21">
        <v>1.421462</v>
      </c>
      <c r="F13" s="21">
        <f t="shared" si="0"/>
        <v>0.19423124008837628</v>
      </c>
      <c r="G13" s="21">
        <v>3.8768190088376286E-2</v>
      </c>
      <c r="H13" s="21">
        <v>7.1609000000000006E-2</v>
      </c>
      <c r="I13" s="21">
        <v>8.3854049999999986E-2</v>
      </c>
      <c r="J13" s="22">
        <f t="shared" si="1"/>
        <v>2.7273462173717122E-2</v>
      </c>
      <c r="K13" s="22">
        <f t="shared" si="2"/>
        <v>7.7650468382817334E-2</v>
      </c>
      <c r="L13" s="23">
        <f t="shared" si="3"/>
        <v>0.1366418800420808</v>
      </c>
      <c r="M13" s="4"/>
    </row>
    <row r="14" spans="1:13" ht="51" x14ac:dyDescent="0.25">
      <c r="A14" s="17"/>
      <c r="B14" s="19">
        <v>3000675</v>
      </c>
      <c r="C14" s="19" t="s">
        <v>1896</v>
      </c>
      <c r="D14" s="20">
        <v>21.968316999999995</v>
      </c>
      <c r="E14" s="21">
        <v>21.968316999999988</v>
      </c>
      <c r="F14" s="21">
        <f t="shared" si="0"/>
        <v>2.7104273520057873</v>
      </c>
      <c r="G14" s="21">
        <v>0.20625351200578734</v>
      </c>
      <c r="H14" s="21">
        <v>0.89517107000000007</v>
      </c>
      <c r="I14" s="21">
        <v>1.6090027700000002</v>
      </c>
      <c r="J14" s="22">
        <f t="shared" si="1"/>
        <v>9.3886806169897977E-3</v>
      </c>
      <c r="K14" s="22">
        <f t="shared" si="2"/>
        <v>5.0136957783602082E-2</v>
      </c>
      <c r="L14" s="23">
        <f t="shared" si="3"/>
        <v>0.12337892575047005</v>
      </c>
      <c r="M14" s="4"/>
    </row>
    <row r="15" spans="1:13" ht="15.75" thickBot="1" x14ac:dyDescent="0.3">
      <c r="A15" s="41" t="s">
        <v>293</v>
      </c>
      <c r="B15" s="43"/>
      <c r="C15" s="43"/>
      <c r="D15" s="44">
        <f ca="1">OFFSET(D15,-MATCH("PROYECTOS",$A$8:$A$50,0)-1,0)-(OFFSET(D15,-MATCH("PROYECTOS",$A$8:$A$50,0),0))</f>
        <v>99.445908999999972</v>
      </c>
      <c r="E15" s="45">
        <f t="shared" ref="E15:I15" ca="1" si="4">OFFSET(E15,-MATCH("PROYECTOS",$A$8:$A$50,0)-1,0)-(OFFSET(E15,-MATCH("PROYECTOS",$A$8:$A$50,0),0))</f>
        <v>109.47972199999992</v>
      </c>
      <c r="F15" s="45">
        <f t="shared" ca="1" si="4"/>
        <v>6.412025094576137</v>
      </c>
      <c r="G15" s="45">
        <f t="shared" ca="1" si="4"/>
        <v>0.57305847457610071</v>
      </c>
      <c r="H15" s="45">
        <f t="shared" ca="1" si="4"/>
        <v>1.0424822300000027</v>
      </c>
      <c r="I15" s="45">
        <f t="shared" ca="1" si="4"/>
        <v>4.7964843900000034</v>
      </c>
      <c r="J15" s="46">
        <f t="shared" ca="1" si="1"/>
        <v>5.2343800669872095E-3</v>
      </c>
      <c r="K15" s="46">
        <f t="shared" ca="1" si="2"/>
        <v>1.4756529109345971E-2</v>
      </c>
      <c r="L15" s="47">
        <f t="shared" ca="1" si="3"/>
        <v>5.8568152872877331E-2</v>
      </c>
      <c r="M15" s="4"/>
    </row>
    <row r="16" spans="1:13" ht="15.75" thickBot="1" x14ac:dyDescent="0.3"/>
    <row r="17" spans="1:4" ht="15.75" thickBot="1" x14ac:dyDescent="0.3">
      <c r="A17" s="87" t="s">
        <v>315</v>
      </c>
      <c r="B17" s="88"/>
      <c r="C17" s="88"/>
      <c r="D17" s="89"/>
    </row>
    <row r="18" spans="1:4" ht="15.75" thickBot="1" x14ac:dyDescent="0.3">
      <c r="A18" s="1" t="s">
        <v>1923</v>
      </c>
    </row>
    <row r="19" spans="1:4" ht="45" customHeight="1" x14ac:dyDescent="0.25">
      <c r="A19" s="80" t="s">
        <v>317</v>
      </c>
      <c r="B19" s="81"/>
      <c r="C19" s="81"/>
      <c r="D19" s="92" t="s">
        <v>318</v>
      </c>
    </row>
    <row r="20" spans="1:4" ht="15.75" thickBot="1" x14ac:dyDescent="0.3">
      <c r="A20" s="90"/>
      <c r="B20" s="91"/>
      <c r="C20" s="91"/>
      <c r="D20" s="93"/>
    </row>
    <row r="21" spans="1:4" ht="51" x14ac:dyDescent="0.25">
      <c r="A21" s="17"/>
      <c r="B21" s="19">
        <v>3000629</v>
      </c>
      <c r="C21" s="19" t="s">
        <v>1891</v>
      </c>
      <c r="D21" s="23">
        <v>0.17191213078870643</v>
      </c>
    </row>
    <row r="22" spans="1:4" ht="25.5" x14ac:dyDescent="0.25">
      <c r="A22" s="17"/>
      <c r="B22" s="19">
        <v>3000630</v>
      </c>
      <c r="C22" s="19" t="s">
        <v>1892</v>
      </c>
      <c r="D22" s="23">
        <v>0.17417050224473055</v>
      </c>
    </row>
    <row r="23" spans="1:4" ht="38.25" x14ac:dyDescent="0.25">
      <c r="A23" s="17"/>
      <c r="B23" s="19">
        <v>3000633</v>
      </c>
      <c r="C23" s="19" t="s">
        <v>1894</v>
      </c>
      <c r="D23" s="23">
        <v>0.1780833766023833</v>
      </c>
    </row>
    <row r="24" spans="1:4" ht="51" x14ac:dyDescent="0.25">
      <c r="A24" s="17"/>
      <c r="B24" s="19">
        <v>3000634</v>
      </c>
      <c r="C24" s="19" t="s">
        <v>1895</v>
      </c>
      <c r="D24" s="23">
        <v>0.1366418800420808</v>
      </c>
    </row>
    <row r="25" spans="1:4" ht="51.75" thickBot="1" x14ac:dyDescent="0.3">
      <c r="A25" s="24"/>
      <c r="B25" s="26">
        <v>3000675</v>
      </c>
      <c r="C25" s="26" t="s">
        <v>1896</v>
      </c>
      <c r="D25" s="30">
        <v>0.12337892575047005</v>
      </c>
    </row>
  </sheetData>
  <mergeCells count="10">
    <mergeCell ref="A17:D17"/>
    <mergeCell ref="A19:C20"/>
    <mergeCell ref="D19:D20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0"/>
  <sheetViews>
    <sheetView topLeftCell="A25" workbookViewId="0">
      <selection activeCell="A18" sqref="A18:P3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121</v>
      </c>
      <c r="B1" s="49" t="s">
        <v>81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1890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363.91546999999997</v>
      </c>
      <c r="I6" s="14">
        <v>409.94993299999999</v>
      </c>
      <c r="J6" s="14">
        <v>202.92605295194332</v>
      </c>
      <c r="K6" s="14">
        <v>115.97772552194328</v>
      </c>
      <c r="L6" s="14">
        <v>16.73082956</v>
      </c>
      <c r="M6" s="14">
        <v>70.217497869999988</v>
      </c>
      <c r="N6" s="15">
        <v>0.28290704836374075</v>
      </c>
      <c r="O6" s="15">
        <v>0.3237189334580115</v>
      </c>
      <c r="P6" s="16">
        <v>0.49500203955867766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SUM(H8:OFFSET(H6,MATCH("PROYECTOS",$A$8:$A$30,0),0))</f>
        <v>264.46956099999994</v>
      </c>
      <c r="I7" s="37">
        <f ca="1">SUM(I8:OFFSET(I6,MATCH("PROYECTOS",$A$8:$A$30,0),0))</f>
        <v>300.47021099999995</v>
      </c>
      <c r="J7" s="37">
        <f ca="1">SUM(J8:OFFSET(J6,MATCH("PROYECTOS",$A$8:$A$30,0),0))</f>
        <v>196.51402785736721</v>
      </c>
      <c r="K7" s="38">
        <f>SUM(K8:K29)</f>
        <v>115.40466704736718</v>
      </c>
      <c r="L7" s="38">
        <f t="shared" ref="L7:M7" si="0">SUM(L8:L29)</f>
        <v>15.688347330000003</v>
      </c>
      <c r="M7" s="38">
        <f t="shared" si="0"/>
        <v>65.421013479999999</v>
      </c>
      <c r="N7" s="39">
        <f ca="1">IFERROR(K7/I7,0)</f>
        <v>0.38408022766478905</v>
      </c>
      <c r="O7" s="39">
        <f ca="1">IFERROR(SUM(K7,L7)/I7,0)</f>
        <v>0.43629288221642448</v>
      </c>
      <c r="P7" s="40">
        <f ca="1">IFERROR(SUM(K7,L7,M7)/I7,0)</f>
        <v>0.65402166558656694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171.64840200000003</v>
      </c>
      <c r="I8" s="21">
        <v>171.75175400000003</v>
      </c>
      <c r="J8" s="21">
        <f t="shared" ref="J8:J29" si="1">SUM(K8,L8,M8)</f>
        <v>119.2527403612183</v>
      </c>
      <c r="K8" s="21">
        <v>101.5103355512183</v>
      </c>
      <c r="L8" s="21">
        <v>2.08594101</v>
      </c>
      <c r="M8" s="21">
        <v>15.656463800000001</v>
      </c>
      <c r="N8" s="22">
        <f t="shared" ref="N8:N30" si="2">IFERROR(K8/I8,0)</f>
        <v>0.59102939671415688</v>
      </c>
      <c r="O8" s="22">
        <f t="shared" ref="O8:O30" si="3">IFERROR(SUM(K8,L8)/I8,0)</f>
        <v>0.60317448962540599</v>
      </c>
      <c r="P8" s="23">
        <f t="shared" ref="P8:P30" si="4">IFERROR(SUM(K8,L8,M8)/I8,0)</f>
        <v>0.69433200875036349</v>
      </c>
      <c r="Q8" s="70">
        <v>47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5000461</v>
      </c>
      <c r="C9" s="19" t="s">
        <v>1897</v>
      </c>
      <c r="D9" s="68">
        <v>3000632</v>
      </c>
      <c r="E9" s="19" t="s">
        <v>1893</v>
      </c>
      <c r="F9" s="69">
        <v>24</v>
      </c>
      <c r="G9" s="19" t="s">
        <v>1498</v>
      </c>
      <c r="H9" s="20">
        <v>2.5</v>
      </c>
      <c r="I9" s="21">
        <v>2.44232</v>
      </c>
      <c r="J9" s="21">
        <f t="shared" si="1"/>
        <v>0.93661832601028439</v>
      </c>
      <c r="K9" s="21">
        <v>0.53484326601028442</v>
      </c>
      <c r="L9" s="21">
        <v>0.2178794</v>
      </c>
      <c r="M9" s="21">
        <v>0.18389566000000002</v>
      </c>
      <c r="N9" s="22">
        <f t="shared" si="2"/>
        <v>0.21898983999241886</v>
      </c>
      <c r="O9" s="22">
        <f t="shared" si="3"/>
        <v>0.30819985342227241</v>
      </c>
      <c r="P9" s="23">
        <f t="shared" si="4"/>
        <v>0.38349533476787823</v>
      </c>
      <c r="Q9" s="70">
        <v>0</v>
      </c>
      <c r="R9" s="21">
        <v>0</v>
      </c>
      <c r="S9" s="23">
        <f t="shared" ref="S9:S29" si="5">IFERROR(R9/Q9,0)</f>
        <v>0</v>
      </c>
    </row>
    <row r="10" spans="1:19" ht="25.5" x14ac:dyDescent="0.25">
      <c r="A10" s="17"/>
      <c r="B10" s="19">
        <v>5001216</v>
      </c>
      <c r="C10" s="19" t="s">
        <v>1898</v>
      </c>
      <c r="D10" s="68">
        <v>3000630</v>
      </c>
      <c r="E10" s="19" t="s">
        <v>1892</v>
      </c>
      <c r="F10" s="69">
        <v>60</v>
      </c>
      <c r="G10" s="19" t="s">
        <v>309</v>
      </c>
      <c r="H10" s="20">
        <v>0.149399</v>
      </c>
      <c r="I10" s="21">
        <v>0.149399</v>
      </c>
      <c r="J10" s="21">
        <f t="shared" si="1"/>
        <v>2.2521399996867961E-2</v>
      </c>
      <c r="K10" s="21">
        <v>3.5369999968679622E-3</v>
      </c>
      <c r="L10" s="21">
        <v>3.2069999999999998E-3</v>
      </c>
      <c r="M10" s="21">
        <v>1.57774E-2</v>
      </c>
      <c r="N10" s="22">
        <f t="shared" si="2"/>
        <v>2.3674857240463202E-2</v>
      </c>
      <c r="O10" s="22">
        <f t="shared" si="3"/>
        <v>4.5140864375718459E-2</v>
      </c>
      <c r="P10" s="23">
        <f t="shared" si="4"/>
        <v>0.15074665825653424</v>
      </c>
      <c r="Q10" s="70">
        <v>0</v>
      </c>
      <c r="R10" s="21">
        <v>0</v>
      </c>
      <c r="S10" s="23">
        <f t="shared" si="5"/>
        <v>0</v>
      </c>
    </row>
    <row r="11" spans="1:19" ht="38.25" x14ac:dyDescent="0.25">
      <c r="A11" s="17"/>
      <c r="B11" s="19">
        <v>5002255</v>
      </c>
      <c r="C11" s="19" t="s">
        <v>1899</v>
      </c>
      <c r="D11" s="68">
        <v>3000630</v>
      </c>
      <c r="E11" s="19" t="s">
        <v>1892</v>
      </c>
      <c r="F11" s="69">
        <v>18</v>
      </c>
      <c r="G11" s="19" t="s">
        <v>711</v>
      </c>
      <c r="H11" s="20">
        <v>3.3549380000000002</v>
      </c>
      <c r="I11" s="21">
        <v>1.212988</v>
      </c>
      <c r="J11" s="21">
        <f t="shared" si="1"/>
        <v>0.22169925941748894</v>
      </c>
      <c r="K11" s="21">
        <v>2.9733499417488929E-2</v>
      </c>
      <c r="L11" s="21">
        <v>9.6210900000000002E-2</v>
      </c>
      <c r="M11" s="21">
        <v>9.5754860000000025E-2</v>
      </c>
      <c r="N11" s="22">
        <f t="shared" si="2"/>
        <v>2.4512608053409376E-2</v>
      </c>
      <c r="O11" s="22">
        <f t="shared" si="3"/>
        <v>0.10382988077168853</v>
      </c>
      <c r="P11" s="23">
        <f t="shared" si="4"/>
        <v>0.18277118934192996</v>
      </c>
      <c r="Q11" s="70">
        <v>0</v>
      </c>
      <c r="R11" s="21">
        <v>0</v>
      </c>
      <c r="S11" s="23">
        <f t="shared" si="5"/>
        <v>0</v>
      </c>
    </row>
    <row r="12" spans="1:19" ht="38.25" x14ac:dyDescent="0.25">
      <c r="A12" s="17"/>
      <c r="B12" s="19">
        <v>5002622</v>
      </c>
      <c r="C12" s="19" t="s">
        <v>1900</v>
      </c>
      <c r="D12" s="68">
        <v>3000632</v>
      </c>
      <c r="E12" s="19" t="s">
        <v>1893</v>
      </c>
      <c r="F12" s="69">
        <v>18</v>
      </c>
      <c r="G12" s="19" t="s">
        <v>711</v>
      </c>
      <c r="H12" s="20">
        <v>2.3283999999999998</v>
      </c>
      <c r="I12" s="21">
        <v>37.328399999999995</v>
      </c>
      <c r="J12" s="21">
        <f t="shared" si="1"/>
        <v>35.027429750032042</v>
      </c>
      <c r="K12" s="21">
        <v>1.9000000320374966E-3</v>
      </c>
      <c r="L12" s="21">
        <v>7.1527500000000003E-3</v>
      </c>
      <c r="M12" s="21">
        <v>35.018377000000001</v>
      </c>
      <c r="N12" s="22">
        <f t="shared" si="2"/>
        <v>5.0899584017463833E-5</v>
      </c>
      <c r="O12" s="22">
        <f t="shared" si="3"/>
        <v>2.4251642267114309E-4</v>
      </c>
      <c r="P12" s="23">
        <f t="shared" si="4"/>
        <v>0.93835872284994926</v>
      </c>
      <c r="Q12" s="70">
        <v>326</v>
      </c>
      <c r="R12" s="21">
        <v>0</v>
      </c>
      <c r="S12" s="23">
        <f t="shared" si="5"/>
        <v>0</v>
      </c>
    </row>
    <row r="13" spans="1:19" ht="51" x14ac:dyDescent="0.25">
      <c r="A13" s="17"/>
      <c r="B13" s="19">
        <v>5004478</v>
      </c>
      <c r="C13" s="19" t="s">
        <v>1901</v>
      </c>
      <c r="D13" s="68">
        <v>3000629</v>
      </c>
      <c r="E13" s="19" t="s">
        <v>1891</v>
      </c>
      <c r="F13" s="69">
        <v>194</v>
      </c>
      <c r="G13" s="19" t="s">
        <v>1178</v>
      </c>
      <c r="H13" s="20">
        <v>2.0433229999999996</v>
      </c>
      <c r="I13" s="21">
        <v>2.0433229999999996</v>
      </c>
      <c r="J13" s="21">
        <f t="shared" si="1"/>
        <v>0.36702564973442814</v>
      </c>
      <c r="K13" s="21">
        <v>9.8371089734428097E-2</v>
      </c>
      <c r="L13" s="21">
        <v>0.12014871000000002</v>
      </c>
      <c r="M13" s="21">
        <v>0.14850585000000002</v>
      </c>
      <c r="N13" s="22">
        <f t="shared" si="2"/>
        <v>4.8142701733611432E-2</v>
      </c>
      <c r="O13" s="22">
        <f t="shared" si="3"/>
        <v>0.10694334656558369</v>
      </c>
      <c r="P13" s="23">
        <f t="shared" si="4"/>
        <v>0.17962194412455995</v>
      </c>
      <c r="Q13" s="70">
        <v>4</v>
      </c>
      <c r="R13" s="21">
        <v>0</v>
      </c>
      <c r="S13" s="23">
        <f t="shared" si="5"/>
        <v>0</v>
      </c>
    </row>
    <row r="14" spans="1:19" ht="51" x14ac:dyDescent="0.25">
      <c r="A14" s="17"/>
      <c r="B14" s="19">
        <v>5004480</v>
      </c>
      <c r="C14" s="19" t="s">
        <v>1902</v>
      </c>
      <c r="D14" s="68">
        <v>3000629</v>
      </c>
      <c r="E14" s="19" t="s">
        <v>1891</v>
      </c>
      <c r="F14" s="69">
        <v>340</v>
      </c>
      <c r="G14" s="19" t="s">
        <v>1917</v>
      </c>
      <c r="H14" s="20">
        <v>2.7113029999999996</v>
      </c>
      <c r="I14" s="21">
        <v>2.7609089999999998</v>
      </c>
      <c r="J14" s="21">
        <f t="shared" si="1"/>
        <v>0.45888011018886044</v>
      </c>
      <c r="K14" s="21">
        <v>0.13940588018886046</v>
      </c>
      <c r="L14" s="21">
        <v>0.15029184000000001</v>
      </c>
      <c r="M14" s="21">
        <v>0.16918238999999999</v>
      </c>
      <c r="N14" s="22">
        <f t="shared" si="2"/>
        <v>5.0492747203497279E-2</v>
      </c>
      <c r="O14" s="22">
        <f t="shared" si="3"/>
        <v>0.10492838416219459</v>
      </c>
      <c r="P14" s="23">
        <f t="shared" si="4"/>
        <v>0.16620616984799588</v>
      </c>
      <c r="Q14" s="70">
        <v>513</v>
      </c>
      <c r="R14" s="21">
        <v>0</v>
      </c>
      <c r="S14" s="23">
        <f t="shared" si="5"/>
        <v>0</v>
      </c>
    </row>
    <row r="15" spans="1:19" ht="63.75" x14ac:dyDescent="0.25">
      <c r="A15" s="17"/>
      <c r="B15" s="19">
        <v>5004481</v>
      </c>
      <c r="C15" s="19" t="s">
        <v>1903</v>
      </c>
      <c r="D15" s="68">
        <v>3000630</v>
      </c>
      <c r="E15" s="19" t="s">
        <v>1892</v>
      </c>
      <c r="F15" s="69">
        <v>333</v>
      </c>
      <c r="G15" s="19" t="s">
        <v>1918</v>
      </c>
      <c r="H15" s="20">
        <v>5.2558289999999994</v>
      </c>
      <c r="I15" s="21">
        <v>5.4931079999999994</v>
      </c>
      <c r="J15" s="21">
        <f t="shared" si="1"/>
        <v>1.063497798539816</v>
      </c>
      <c r="K15" s="21">
        <v>0.35936669853981584</v>
      </c>
      <c r="L15" s="21">
        <v>0.33919114999999994</v>
      </c>
      <c r="M15" s="21">
        <v>0.36493995000000001</v>
      </c>
      <c r="N15" s="22">
        <f t="shared" si="2"/>
        <v>6.5421378669382774E-2</v>
      </c>
      <c r="O15" s="22">
        <f t="shared" si="3"/>
        <v>0.12716987332850835</v>
      </c>
      <c r="P15" s="23">
        <f t="shared" si="4"/>
        <v>0.19360584181847801</v>
      </c>
      <c r="Q15" s="70">
        <v>0</v>
      </c>
      <c r="R15" s="21">
        <v>0</v>
      </c>
      <c r="S15" s="23">
        <f t="shared" si="5"/>
        <v>0</v>
      </c>
    </row>
    <row r="16" spans="1:19" ht="63.75" x14ac:dyDescent="0.25">
      <c r="A16" s="17"/>
      <c r="B16" s="19">
        <v>5004483</v>
      </c>
      <c r="C16" s="19" t="s">
        <v>1904</v>
      </c>
      <c r="D16" s="68">
        <v>3000630</v>
      </c>
      <c r="E16" s="19" t="s">
        <v>1892</v>
      </c>
      <c r="F16" s="69">
        <v>46</v>
      </c>
      <c r="G16" s="19" t="s">
        <v>736</v>
      </c>
      <c r="H16" s="20">
        <v>0.58943000000000023</v>
      </c>
      <c r="I16" s="21">
        <v>0.30665999999999999</v>
      </c>
      <c r="J16" s="21">
        <f t="shared" si="1"/>
        <v>3.2827589816993623E-2</v>
      </c>
      <c r="K16" s="21">
        <v>6.328399816993624E-3</v>
      </c>
      <c r="L16" s="21">
        <v>8.1564000000000011E-3</v>
      </c>
      <c r="M16" s="21">
        <v>1.8342789999999998E-2</v>
      </c>
      <c r="N16" s="22">
        <f t="shared" si="2"/>
        <v>2.0636534980087471E-2</v>
      </c>
      <c r="O16" s="22">
        <f t="shared" si="3"/>
        <v>4.7234069709103328E-2</v>
      </c>
      <c r="P16" s="23">
        <f t="shared" si="4"/>
        <v>0.10704881568184185</v>
      </c>
      <c r="Q16" s="70">
        <v>0</v>
      </c>
      <c r="R16" s="21">
        <v>0</v>
      </c>
      <c r="S16" s="23">
        <f t="shared" si="5"/>
        <v>0</v>
      </c>
    </row>
    <row r="17" spans="1:19" ht="89.25" x14ac:dyDescent="0.25">
      <c r="A17" s="17"/>
      <c r="B17" s="19">
        <v>5004484</v>
      </c>
      <c r="C17" s="19" t="s">
        <v>1905</v>
      </c>
      <c r="D17" s="68">
        <v>3000630</v>
      </c>
      <c r="E17" s="19" t="s">
        <v>1892</v>
      </c>
      <c r="F17" s="69">
        <v>42</v>
      </c>
      <c r="G17" s="19" t="s">
        <v>534</v>
      </c>
      <c r="H17" s="20">
        <v>0.25</v>
      </c>
      <c r="I17" s="21">
        <v>5.5222E-2</v>
      </c>
      <c r="J17" s="21">
        <f t="shared" si="1"/>
        <v>2.5220549989220312E-2</v>
      </c>
      <c r="K17" s="21">
        <v>3.9678999892203137E-3</v>
      </c>
      <c r="L17" s="21">
        <v>1.2084569999999999E-2</v>
      </c>
      <c r="M17" s="21">
        <v>9.1680800000000003E-3</v>
      </c>
      <c r="N17" s="22">
        <f t="shared" si="2"/>
        <v>7.1853608873643005E-2</v>
      </c>
      <c r="O17" s="22">
        <f t="shared" si="3"/>
        <v>0.29068976113180095</v>
      </c>
      <c r="P17" s="23">
        <f t="shared" si="4"/>
        <v>0.45671199864583523</v>
      </c>
      <c r="Q17" s="70">
        <v>0</v>
      </c>
      <c r="R17" s="21">
        <v>0</v>
      </c>
      <c r="S17" s="23">
        <f t="shared" si="5"/>
        <v>0</v>
      </c>
    </row>
    <row r="18" spans="1:19" ht="76.5" x14ac:dyDescent="0.25">
      <c r="A18" s="17"/>
      <c r="B18" s="19">
        <v>5004485</v>
      </c>
      <c r="C18" s="19" t="s">
        <v>1906</v>
      </c>
      <c r="D18" s="68">
        <v>3000630</v>
      </c>
      <c r="E18" s="19" t="s">
        <v>1892</v>
      </c>
      <c r="F18" s="69">
        <v>132</v>
      </c>
      <c r="G18" s="19" t="s">
        <v>1919</v>
      </c>
      <c r="H18" s="20">
        <v>0.85371400000000008</v>
      </c>
      <c r="I18" s="21">
        <v>0.37744600000000006</v>
      </c>
      <c r="J18" s="21">
        <f t="shared" si="1"/>
        <v>0.1460076199838371</v>
      </c>
      <c r="K18" s="21">
        <v>3.0865469983837102E-2</v>
      </c>
      <c r="L18" s="21">
        <v>4.8419219999999999E-2</v>
      </c>
      <c r="M18" s="21">
        <v>6.6722929999999986E-2</v>
      </c>
      <c r="N18" s="22">
        <f t="shared" si="2"/>
        <v>8.1774531943210674E-2</v>
      </c>
      <c r="O18" s="22">
        <f t="shared" si="3"/>
        <v>0.21005571653650346</v>
      </c>
      <c r="P18" s="23">
        <f t="shared" si="4"/>
        <v>0.38683048696724054</v>
      </c>
      <c r="Q18" s="70">
        <v>0</v>
      </c>
      <c r="R18" s="21">
        <v>0</v>
      </c>
      <c r="S18" s="23">
        <f t="shared" si="5"/>
        <v>0</v>
      </c>
    </row>
    <row r="19" spans="1:19" ht="89.25" x14ac:dyDescent="0.25">
      <c r="A19" s="17"/>
      <c r="B19" s="19">
        <v>5004486</v>
      </c>
      <c r="C19" s="19" t="s">
        <v>1907</v>
      </c>
      <c r="D19" s="68">
        <v>3000630</v>
      </c>
      <c r="E19" s="19" t="s">
        <v>1892</v>
      </c>
      <c r="F19" s="69">
        <v>103</v>
      </c>
      <c r="G19" s="19" t="s">
        <v>754</v>
      </c>
      <c r="H19" s="20">
        <v>1.6879109999999999</v>
      </c>
      <c r="I19" s="21">
        <v>2.7701619999999996</v>
      </c>
      <c r="J19" s="21">
        <f t="shared" si="1"/>
        <v>0.39692858054663188</v>
      </c>
      <c r="K19" s="21">
        <v>0.11225302054663189</v>
      </c>
      <c r="L19" s="21">
        <v>0.12085116</v>
      </c>
      <c r="M19" s="21">
        <v>0.16382439999999998</v>
      </c>
      <c r="N19" s="22">
        <f t="shared" si="2"/>
        <v>4.0522186264424935E-2</v>
      </c>
      <c r="O19" s="22">
        <f t="shared" si="3"/>
        <v>8.4148212467946612E-2</v>
      </c>
      <c r="P19" s="23">
        <f t="shared" si="4"/>
        <v>0.14328713647311311</v>
      </c>
      <c r="Q19" s="70">
        <v>0</v>
      </c>
      <c r="R19" s="21">
        <v>0</v>
      </c>
      <c r="S19" s="23">
        <f t="shared" si="5"/>
        <v>0</v>
      </c>
    </row>
    <row r="20" spans="1:19" ht="63.75" x14ac:dyDescent="0.25">
      <c r="A20" s="17"/>
      <c r="B20" s="19">
        <v>5004487</v>
      </c>
      <c r="C20" s="19" t="s">
        <v>1908</v>
      </c>
      <c r="D20" s="68">
        <v>3000630</v>
      </c>
      <c r="E20" s="19" t="s">
        <v>1892</v>
      </c>
      <c r="F20" s="69">
        <v>132</v>
      </c>
      <c r="G20" s="19" t="s">
        <v>1919</v>
      </c>
      <c r="H20" s="20">
        <v>5.2244130000000011</v>
      </c>
      <c r="I20" s="21">
        <v>5.815804</v>
      </c>
      <c r="J20" s="21">
        <f t="shared" si="1"/>
        <v>1.0956475736549942</v>
      </c>
      <c r="K20" s="21">
        <v>0.3306943936549942</v>
      </c>
      <c r="L20" s="21">
        <v>0.34783814999999996</v>
      </c>
      <c r="M20" s="21">
        <v>0.41711503</v>
      </c>
      <c r="N20" s="22">
        <f t="shared" si="2"/>
        <v>5.6861337427291943E-2</v>
      </c>
      <c r="O20" s="22">
        <f t="shared" si="3"/>
        <v>0.116670462700427</v>
      </c>
      <c r="P20" s="23">
        <f t="shared" si="4"/>
        <v>0.18839141994038902</v>
      </c>
      <c r="Q20" s="70">
        <v>0</v>
      </c>
      <c r="R20" s="21">
        <v>0</v>
      </c>
      <c r="S20" s="23">
        <f t="shared" si="5"/>
        <v>0</v>
      </c>
    </row>
    <row r="21" spans="1:19" ht="51" x14ac:dyDescent="0.25">
      <c r="A21" s="17"/>
      <c r="B21" s="19">
        <v>5004488</v>
      </c>
      <c r="C21" s="19" t="s">
        <v>1909</v>
      </c>
      <c r="D21" s="68">
        <v>3000675</v>
      </c>
      <c r="E21" s="19" t="s">
        <v>1896</v>
      </c>
      <c r="F21" s="69">
        <v>352</v>
      </c>
      <c r="G21" s="19" t="s">
        <v>1920</v>
      </c>
      <c r="H21" s="20">
        <v>21.927247999999995</v>
      </c>
      <c r="I21" s="21">
        <v>21.927247999999992</v>
      </c>
      <c r="J21" s="21">
        <f t="shared" si="1"/>
        <v>2.7101829520057876</v>
      </c>
      <c r="K21" s="21">
        <v>0.20625351200578734</v>
      </c>
      <c r="L21" s="21">
        <v>0.89517106999999996</v>
      </c>
      <c r="M21" s="21">
        <v>1.6087583700000003</v>
      </c>
      <c r="N21" s="22">
        <f t="shared" si="2"/>
        <v>9.4062653008616225E-3</v>
      </c>
      <c r="O21" s="22">
        <f t="shared" si="3"/>
        <v>5.0230862623790624E-2</v>
      </c>
      <c r="P21" s="23">
        <f t="shared" si="4"/>
        <v>0.12359886439035982</v>
      </c>
      <c r="Q21" s="70">
        <v>1812</v>
      </c>
      <c r="R21" s="21">
        <v>0</v>
      </c>
      <c r="S21" s="23">
        <f t="shared" si="5"/>
        <v>0</v>
      </c>
    </row>
    <row r="22" spans="1:19" ht="51" x14ac:dyDescent="0.25">
      <c r="A22" s="17"/>
      <c r="B22" s="19">
        <v>5004489</v>
      </c>
      <c r="C22" s="19" t="s">
        <v>1910</v>
      </c>
      <c r="D22" s="68">
        <v>3000675</v>
      </c>
      <c r="E22" s="19" t="s">
        <v>1896</v>
      </c>
      <c r="F22" s="69">
        <v>407</v>
      </c>
      <c r="G22" s="19" t="s">
        <v>1159</v>
      </c>
      <c r="H22" s="20">
        <v>4.1068999999999994E-2</v>
      </c>
      <c r="I22" s="21">
        <v>4.1068999999999994E-2</v>
      </c>
      <c r="J22" s="21">
        <f t="shared" si="1"/>
        <v>2.4440000000000003E-4</v>
      </c>
      <c r="K22" s="21">
        <v>0</v>
      </c>
      <c r="L22" s="21">
        <v>0</v>
      </c>
      <c r="M22" s="21">
        <v>2.4440000000000003E-4</v>
      </c>
      <c r="N22" s="22">
        <f t="shared" si="2"/>
        <v>0</v>
      </c>
      <c r="O22" s="22">
        <f t="shared" si="3"/>
        <v>0</v>
      </c>
      <c r="P22" s="23">
        <f t="shared" si="4"/>
        <v>5.950960578538559E-3</v>
      </c>
      <c r="Q22" s="70">
        <v>0</v>
      </c>
      <c r="R22" s="21">
        <v>0</v>
      </c>
      <c r="S22" s="23">
        <f t="shared" si="5"/>
        <v>0</v>
      </c>
    </row>
    <row r="23" spans="1:19" ht="38.25" x14ac:dyDescent="0.25">
      <c r="A23" s="17"/>
      <c r="B23" s="19">
        <v>5004493</v>
      </c>
      <c r="C23" s="19" t="s">
        <v>1911</v>
      </c>
      <c r="D23" s="68">
        <v>3000632</v>
      </c>
      <c r="E23" s="19" t="s">
        <v>1893</v>
      </c>
      <c r="F23" s="69">
        <v>333</v>
      </c>
      <c r="G23" s="19" t="s">
        <v>1918</v>
      </c>
      <c r="H23" s="20">
        <v>0.14449600000000001</v>
      </c>
      <c r="I23" s="21">
        <v>0.166716</v>
      </c>
      <c r="J23" s="21">
        <f t="shared" si="1"/>
        <v>0</v>
      </c>
      <c r="K23" s="21">
        <v>0</v>
      </c>
      <c r="L23" s="21">
        <v>0</v>
      </c>
      <c r="M23" s="21">
        <v>0</v>
      </c>
      <c r="N23" s="22">
        <f t="shared" si="2"/>
        <v>0</v>
      </c>
      <c r="O23" s="22">
        <f t="shared" si="3"/>
        <v>0</v>
      </c>
      <c r="P23" s="23">
        <f t="shared" si="4"/>
        <v>0</v>
      </c>
      <c r="Q23" s="70">
        <v>0</v>
      </c>
      <c r="R23" s="21">
        <v>0</v>
      </c>
      <c r="S23" s="23">
        <f t="shared" si="5"/>
        <v>0</v>
      </c>
    </row>
    <row r="24" spans="1:19" ht="38.25" x14ac:dyDescent="0.25">
      <c r="A24" s="17"/>
      <c r="B24" s="19">
        <v>5004494</v>
      </c>
      <c r="C24" s="19" t="s">
        <v>1912</v>
      </c>
      <c r="D24" s="68">
        <v>3000632</v>
      </c>
      <c r="E24" s="19" t="s">
        <v>1893</v>
      </c>
      <c r="F24" s="69">
        <v>340</v>
      </c>
      <c r="G24" s="19" t="s">
        <v>1917</v>
      </c>
      <c r="H24" s="20">
        <v>3.7579999999999995E-2</v>
      </c>
      <c r="I24" s="21">
        <v>2.6760000000000006E-2</v>
      </c>
      <c r="J24" s="21">
        <f t="shared" si="1"/>
        <v>0</v>
      </c>
      <c r="K24" s="21">
        <v>0</v>
      </c>
      <c r="L24" s="21">
        <v>0</v>
      </c>
      <c r="M24" s="21">
        <v>0</v>
      </c>
      <c r="N24" s="22">
        <f t="shared" si="2"/>
        <v>0</v>
      </c>
      <c r="O24" s="22">
        <f t="shared" si="3"/>
        <v>0</v>
      </c>
      <c r="P24" s="23">
        <f t="shared" si="4"/>
        <v>0</v>
      </c>
      <c r="Q24" s="70">
        <v>0</v>
      </c>
      <c r="R24" s="21">
        <v>0</v>
      </c>
      <c r="S24" s="23">
        <f t="shared" si="5"/>
        <v>0</v>
      </c>
    </row>
    <row r="25" spans="1:19" ht="38.25" x14ac:dyDescent="0.25">
      <c r="A25" s="17"/>
      <c r="B25" s="19">
        <v>5004496</v>
      </c>
      <c r="C25" s="19" t="s">
        <v>1913</v>
      </c>
      <c r="D25" s="68">
        <v>3000633</v>
      </c>
      <c r="E25" s="19" t="s">
        <v>1894</v>
      </c>
      <c r="F25" s="69">
        <v>248</v>
      </c>
      <c r="G25" s="19" t="s">
        <v>1160</v>
      </c>
      <c r="H25" s="20">
        <v>4.2266719999999998</v>
      </c>
      <c r="I25" s="21">
        <v>4.2447410000000003</v>
      </c>
      <c r="J25" s="21">
        <f t="shared" si="1"/>
        <v>0.81485488120193283</v>
      </c>
      <c r="K25" s="21">
        <v>0.23937935120193288</v>
      </c>
      <c r="L25" s="21">
        <v>0.31337630999999994</v>
      </c>
      <c r="M25" s="21">
        <v>0.26209921999999997</v>
      </c>
      <c r="N25" s="22">
        <f t="shared" si="2"/>
        <v>5.6394336239109256E-2</v>
      </c>
      <c r="O25" s="22">
        <f t="shared" si="3"/>
        <v>0.13022129293682061</v>
      </c>
      <c r="P25" s="23">
        <f t="shared" si="4"/>
        <v>0.19196810387298843</v>
      </c>
      <c r="Q25" s="70">
        <v>328</v>
      </c>
      <c r="R25" s="21">
        <v>0</v>
      </c>
      <c r="S25" s="23">
        <f t="shared" si="5"/>
        <v>0</v>
      </c>
    </row>
    <row r="26" spans="1:19" ht="25.5" x14ac:dyDescent="0.25">
      <c r="A26" s="17"/>
      <c r="B26" s="19">
        <v>5005110</v>
      </c>
      <c r="C26" s="19" t="s">
        <v>1914</v>
      </c>
      <c r="D26" s="68">
        <v>3000630</v>
      </c>
      <c r="E26" s="19" t="s">
        <v>1892</v>
      </c>
      <c r="F26" s="69">
        <v>605</v>
      </c>
      <c r="G26" s="19" t="s">
        <v>1921</v>
      </c>
      <c r="H26" s="20">
        <v>1.7690409999999999</v>
      </c>
      <c r="I26" s="21">
        <v>3.8293360000000005</v>
      </c>
      <c r="J26" s="21">
        <f t="shared" si="1"/>
        <v>0.48082314928399145</v>
      </c>
      <c r="K26" s="21">
        <v>0.12070865928399144</v>
      </c>
      <c r="L26" s="21">
        <v>0.14756730000000001</v>
      </c>
      <c r="M26" s="21">
        <v>0.21254719</v>
      </c>
      <c r="N26" s="22">
        <f t="shared" si="2"/>
        <v>3.1522086148614646E-2</v>
      </c>
      <c r="O26" s="22">
        <f t="shared" si="3"/>
        <v>7.0058088212680059E-2</v>
      </c>
      <c r="P26" s="23">
        <f t="shared" si="4"/>
        <v>0.12556306087634811</v>
      </c>
      <c r="Q26" s="70">
        <v>0</v>
      </c>
      <c r="R26" s="21">
        <v>0</v>
      </c>
      <c r="S26" s="23">
        <f t="shared" si="5"/>
        <v>0</v>
      </c>
    </row>
    <row r="27" spans="1:19" ht="76.5" x14ac:dyDescent="0.25">
      <c r="A27" s="17"/>
      <c r="B27" s="19">
        <v>5005111</v>
      </c>
      <c r="C27" s="19" t="s">
        <v>1915</v>
      </c>
      <c r="D27" s="68">
        <v>3000632</v>
      </c>
      <c r="E27" s="19" t="s">
        <v>1893</v>
      </c>
      <c r="F27" s="69">
        <v>194</v>
      </c>
      <c r="G27" s="19" t="s">
        <v>1178</v>
      </c>
      <c r="H27" s="20">
        <v>35.580829000000001</v>
      </c>
      <c r="I27" s="21">
        <v>35.580828999999973</v>
      </c>
      <c r="J27" s="21">
        <f t="shared" si="1"/>
        <v>33.196552535842542</v>
      </c>
      <c r="K27" s="21">
        <v>11.622831495842547</v>
      </c>
      <c r="L27" s="21">
        <v>10.687104380000003</v>
      </c>
      <c r="M27" s="21">
        <v>10.886616659999998</v>
      </c>
      <c r="N27" s="22">
        <f t="shared" si="2"/>
        <v>0.32665994083056793</v>
      </c>
      <c r="O27" s="22">
        <f t="shared" si="3"/>
        <v>0.62702125000636055</v>
      </c>
      <c r="P27" s="23">
        <f t="shared" si="4"/>
        <v>0.93298985630274567</v>
      </c>
      <c r="Q27" s="70">
        <v>288</v>
      </c>
      <c r="R27" s="21">
        <v>0</v>
      </c>
      <c r="S27" s="23">
        <f t="shared" si="5"/>
        <v>0</v>
      </c>
    </row>
    <row r="28" spans="1:19" ht="38.25" x14ac:dyDescent="0.25">
      <c r="A28" s="17"/>
      <c r="B28" s="19">
        <v>5005112</v>
      </c>
      <c r="C28" s="19" t="s">
        <v>1916</v>
      </c>
      <c r="D28" s="68">
        <v>3000633</v>
      </c>
      <c r="E28" s="19" t="s">
        <v>1894</v>
      </c>
      <c r="F28" s="69">
        <v>14</v>
      </c>
      <c r="G28" s="19" t="s">
        <v>690</v>
      </c>
      <c r="H28" s="20">
        <v>0.75723200000000013</v>
      </c>
      <c r="I28" s="21">
        <v>0.72455500000000017</v>
      </c>
      <c r="J28" s="21">
        <f t="shared" si="1"/>
        <v>7.0094129814784079E-2</v>
      </c>
      <c r="K28" s="21">
        <v>1.512366981478408E-2</v>
      </c>
      <c r="L28" s="21">
        <v>1.6147010000000003E-2</v>
      </c>
      <c r="M28" s="21">
        <v>3.8823450000000002E-2</v>
      </c>
      <c r="N28" s="22">
        <f t="shared" si="2"/>
        <v>2.087304595894594E-2</v>
      </c>
      <c r="O28" s="22">
        <f t="shared" si="3"/>
        <v>4.3158462524976127E-2</v>
      </c>
      <c r="P28" s="23">
        <f t="shared" si="4"/>
        <v>9.674093728534626E-2</v>
      </c>
      <c r="Q28" s="70">
        <v>0</v>
      </c>
      <c r="R28" s="21">
        <v>0</v>
      </c>
      <c r="S28" s="23">
        <f t="shared" si="5"/>
        <v>0</v>
      </c>
    </row>
    <row r="29" spans="1:19" x14ac:dyDescent="0.25">
      <c r="A29" s="17"/>
      <c r="B29" s="19">
        <v>9000000</v>
      </c>
      <c r="C29" s="19" t="s">
        <v>303</v>
      </c>
      <c r="D29" s="68">
        <v>9000000</v>
      </c>
      <c r="E29" s="19" t="s">
        <v>304</v>
      </c>
      <c r="F29" s="69"/>
      <c r="G29" s="19" t="s">
        <v>311</v>
      </c>
      <c r="H29" s="20">
        <v>1.3883320000000001</v>
      </c>
      <c r="I29" s="21">
        <v>1.4214620000000002</v>
      </c>
      <c r="J29" s="21">
        <f t="shared" si="1"/>
        <v>0.19423124008837628</v>
      </c>
      <c r="K29" s="21">
        <v>3.8768190088376286E-2</v>
      </c>
      <c r="L29" s="21">
        <v>7.1609000000000006E-2</v>
      </c>
      <c r="M29" s="21">
        <v>8.3854049999999986E-2</v>
      </c>
      <c r="N29" s="22">
        <f t="shared" si="2"/>
        <v>2.7273462173717115E-2</v>
      </c>
      <c r="O29" s="22">
        <f t="shared" si="3"/>
        <v>7.765046838281732E-2</v>
      </c>
      <c r="P29" s="23">
        <f t="shared" si="4"/>
        <v>0.1366418800420808</v>
      </c>
      <c r="Q29" s="70"/>
      <c r="R29" s="21"/>
      <c r="S29" s="23">
        <f t="shared" si="5"/>
        <v>0</v>
      </c>
    </row>
    <row r="30" spans="1:19" ht="15.75" thickBot="1" x14ac:dyDescent="0.3">
      <c r="A30" s="41" t="s">
        <v>293</v>
      </c>
      <c r="B30" s="43"/>
      <c r="C30" s="43"/>
      <c r="D30" s="65"/>
      <c r="E30" s="43"/>
      <c r="F30" s="66"/>
      <c r="G30" s="43"/>
      <c r="H30" s="44">
        <f ca="1">OFFSET(H30,-MATCH("PROYECTOS",$A$8:$A$30,0)-1,0)-(OFFSET(H30,-MATCH("PROYECTOS",$A$8:$A$30,0),0))</f>
        <v>99.445909000000029</v>
      </c>
      <c r="I30" s="44">
        <f t="shared" ref="I30:J30" ca="1" si="6">OFFSET(I30,-MATCH("PROYECTOS",$A$8:$A$30,0)-1,0)-(OFFSET(I30,-MATCH("PROYECTOS",$A$8:$A$30,0),0))</f>
        <v>109.47972200000004</v>
      </c>
      <c r="J30" s="44">
        <f t="shared" ca="1" si="6"/>
        <v>6.4120250945761086</v>
      </c>
      <c r="K30" s="45">
        <f>K6-K7</f>
        <v>0.57305847457610071</v>
      </c>
      <c r="L30" s="45">
        <f t="shared" ref="L30:M30" si="7">L6-L7</f>
        <v>1.0424822299999974</v>
      </c>
      <c r="M30" s="45">
        <f t="shared" si="7"/>
        <v>4.7964843899999892</v>
      </c>
      <c r="N30" s="46">
        <f t="shared" ca="1" si="2"/>
        <v>5.2343800669872043E-3</v>
      </c>
      <c r="O30" s="46">
        <f t="shared" ca="1" si="3"/>
        <v>1.4756529109345908E-2</v>
      </c>
      <c r="P30" s="47">
        <f t="shared" ca="1" si="4"/>
        <v>5.8568152872877088E-2</v>
      </c>
      <c r="Q30" s="67"/>
      <c r="R30" s="45"/>
      <c r="S30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122</v>
      </c>
      <c r="B1" s="50" t="s">
        <v>82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1924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612.89328999999998</v>
      </c>
      <c r="E6" s="14">
        <v>612.89328999999998</v>
      </c>
      <c r="F6" s="14">
        <v>86.399301417285827</v>
      </c>
      <c r="G6" s="14">
        <v>34.429146057285834</v>
      </c>
      <c r="H6" s="14">
        <v>24.184802869999999</v>
      </c>
      <c r="I6" s="14">
        <v>27.785352489999998</v>
      </c>
      <c r="J6" s="15">
        <v>5.6174780535263868E-2</v>
      </c>
      <c r="K6" s="15">
        <v>9.563483543323803E-2</v>
      </c>
      <c r="L6" s="16">
        <v>0.14096956652484452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612.89328999999987</v>
      </c>
      <c r="E7" s="38">
        <f ca="1">SUM(E8:OFFSET(E6,MATCH("GOBIERNOS REGIONALES",$A$8:$A$50,0),0))</f>
        <v>612.89329000000009</v>
      </c>
      <c r="F7" s="38">
        <f ca="1">SUM(F8:OFFSET(F6,MATCH("GOBIERNOS REGIONALES",$A$8:$A$50,0),0))</f>
        <v>86.399301417285827</v>
      </c>
      <c r="G7" s="38">
        <f ca="1">SUM(G8:OFFSET(G6,MATCH("GOBIERNOS REGIONALES",$A$8:$A$50,0),0))</f>
        <v>34.429146057285834</v>
      </c>
      <c r="H7" s="38">
        <f ca="1">SUM(H8:OFFSET(H6,MATCH("GOBIERNOS REGIONALES",$A$8:$A$50,0),0))</f>
        <v>24.184802869999999</v>
      </c>
      <c r="I7" s="38">
        <f ca="1">SUM(I8:OFFSET(I6,MATCH("GOBIERNOS REGIONALES",$A$8:$A$50,0),0))</f>
        <v>27.785352489999998</v>
      </c>
      <c r="J7" s="39">
        <f ca="1">IFERROR(G7/E7,0)</f>
        <v>5.6174780535263862E-2</v>
      </c>
      <c r="K7" s="39">
        <f ca="1">IFERROR(SUM(G7,H7)/E7,0)</f>
        <v>9.5634835433238016E-2</v>
      </c>
      <c r="L7" s="40">
        <f ca="1">IFERROR(SUM(G7,H7,I7)/E7,0)</f>
        <v>0.14096956652484449</v>
      </c>
      <c r="M7" s="4"/>
    </row>
    <row r="8" spans="1:13" x14ac:dyDescent="0.25">
      <c r="A8" s="17"/>
      <c r="B8" s="18">
        <v>10</v>
      </c>
      <c r="C8" s="19" t="s">
        <v>110</v>
      </c>
      <c r="D8" s="20">
        <v>612.89328999999987</v>
      </c>
      <c r="E8" s="21">
        <v>612.89329000000009</v>
      </c>
      <c r="F8" s="21">
        <f t="shared" ref="F8:F10" si="0">SUM(G8,H8,I8)</f>
        <v>86.399301417285827</v>
      </c>
      <c r="G8" s="21">
        <v>34.429146057285834</v>
      </c>
      <c r="H8" s="21">
        <v>24.184802869999999</v>
      </c>
      <c r="I8" s="21">
        <v>27.785352489999998</v>
      </c>
      <c r="J8" s="22">
        <f t="shared" ref="J8:J10" si="1">IFERROR(G8/E8,0)</f>
        <v>5.6174780535263862E-2</v>
      </c>
      <c r="K8" s="22">
        <f t="shared" ref="K8:K10" si="2">IFERROR(SUM(G8,H8)/E8,0)</f>
        <v>9.5634835433238016E-2</v>
      </c>
      <c r="L8" s="23">
        <f t="shared" ref="L8:L10" si="3">IFERROR(SUM(G8,H8,I8)/E8,0)</f>
        <v>0.14096956652484449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30</v>
      </c>
      <c r="B1" s="51" t="s">
        <v>19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504</v>
      </c>
      <c r="N2" s="72" t="s">
        <v>540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4209.2621859999999</v>
      </c>
      <c r="E6" s="14">
        <f ca="1">SUM(E7:OFFSET(E7,50,0))</f>
        <v>4449.6280660000029</v>
      </c>
      <c r="F6" s="14">
        <f ca="1">SUM(F7:OFFSET(F7,50,0))</f>
        <v>1146.2717486451777</v>
      </c>
      <c r="G6" s="14">
        <f ca="1">SUM(G7:OFFSET(G7,50,0))</f>
        <v>461.49996863517777</v>
      </c>
      <c r="H6" s="14">
        <f ca="1">SUM(H7:OFFSET(H7,50,0))</f>
        <v>316.61487269000003</v>
      </c>
      <c r="I6" s="14">
        <f ca="1">SUM(I7:OFFSET(I7,50,0))</f>
        <v>368.15690732000002</v>
      </c>
      <c r="J6" s="15">
        <f ca="1">IFERROR(G6/E6,0)</f>
        <v>0.10371652681749725</v>
      </c>
      <c r="K6" s="15">
        <f ca="1">IFERROR(SUM(G6,H6)/E6,0)</f>
        <v>0.17487188362344741</v>
      </c>
      <c r="L6" s="16">
        <f ca="1">IFERROR(SUM(G6,H6,I6)/E6,0)</f>
        <v>0.25761068827391226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38.429361000000007</v>
      </c>
      <c r="E7" s="21">
        <v>59.984681999999992</v>
      </c>
      <c r="F7" s="21">
        <f t="shared" ref="F7:F31" si="0">SUM(G7,H7,I7)</f>
        <v>24.334107268743992</v>
      </c>
      <c r="G7" s="21">
        <v>7.6923698887439969</v>
      </c>
      <c r="H7" s="21">
        <v>7.9201510500000003</v>
      </c>
      <c r="I7" s="21">
        <v>8.7215863299999956</v>
      </c>
      <c r="J7" s="22">
        <f t="shared" ref="J7:J31" si="1">IFERROR(G7/E7,0)</f>
        <v>0.1282389042046434</v>
      </c>
      <c r="K7" s="22">
        <f t="shared" ref="K7:K31" si="2">IFERROR(SUM(G7,H7)/E7,0)</f>
        <v>0.26027513055323026</v>
      </c>
      <c r="L7" s="23">
        <f t="shared" ref="L7:L31" si="3">IFERROR(SUM(G7,H7,I7)/E7,0)</f>
        <v>0.40567202254642271</v>
      </c>
      <c r="M7" s="4"/>
      <c r="N7" t="s">
        <v>249</v>
      </c>
      <c r="O7" s="5">
        <v>24.334107268743992</v>
      </c>
      <c r="P7" s="71">
        <v>0.40567202254642271</v>
      </c>
    </row>
    <row r="8" spans="1:16" x14ac:dyDescent="0.25">
      <c r="A8" s="17"/>
      <c r="B8" s="55">
        <v>2</v>
      </c>
      <c r="C8" s="19" t="s">
        <v>250</v>
      </c>
      <c r="D8" s="20">
        <v>134.23363999999998</v>
      </c>
      <c r="E8" s="21">
        <v>147.09262700000005</v>
      </c>
      <c r="F8" s="21">
        <f t="shared" si="0"/>
        <v>45.860384104635308</v>
      </c>
      <c r="G8" s="21">
        <v>21.095707594635314</v>
      </c>
      <c r="H8" s="21">
        <v>11.397092460000001</v>
      </c>
      <c r="I8" s="21">
        <v>13.367584049999993</v>
      </c>
      <c r="J8" s="22">
        <f t="shared" si="1"/>
        <v>0.14341784510134084</v>
      </c>
      <c r="K8" s="22">
        <f t="shared" si="2"/>
        <v>0.22090026344172442</v>
      </c>
      <c r="L8" s="23">
        <f t="shared" si="3"/>
        <v>0.31177894528075356</v>
      </c>
      <c r="M8" s="4"/>
      <c r="N8" t="s">
        <v>252</v>
      </c>
      <c r="O8" s="5">
        <v>117.06542896477873</v>
      </c>
      <c r="P8" s="71">
        <v>0.35377709041513744</v>
      </c>
    </row>
    <row r="9" spans="1:16" x14ac:dyDescent="0.25">
      <c r="A9" s="17"/>
      <c r="B9" s="55">
        <v>3</v>
      </c>
      <c r="C9" s="19" t="s">
        <v>251</v>
      </c>
      <c r="D9" s="20">
        <v>62.103827000000017</v>
      </c>
      <c r="E9" s="21">
        <v>62.382706000000013</v>
      </c>
      <c r="F9" s="21">
        <f t="shared" si="0"/>
        <v>18.679740152402236</v>
      </c>
      <c r="G9" s="21">
        <v>9.5116061524022371</v>
      </c>
      <c r="H9" s="21">
        <v>4.3671111899999993</v>
      </c>
      <c r="I9" s="21">
        <v>4.8010228099999992</v>
      </c>
      <c r="J9" s="22">
        <f t="shared" si="1"/>
        <v>0.15247184295599867</v>
      </c>
      <c r="K9" s="22">
        <f t="shared" si="2"/>
        <v>0.22247700095603792</v>
      </c>
      <c r="L9" s="23">
        <f t="shared" si="3"/>
        <v>0.29943779855273078</v>
      </c>
      <c r="M9" s="4"/>
      <c r="N9" t="s">
        <v>257</v>
      </c>
      <c r="O9" s="5">
        <v>12.469713739443533</v>
      </c>
      <c r="P9" s="71">
        <v>0.33393930486871992</v>
      </c>
    </row>
    <row r="10" spans="1:16" x14ac:dyDescent="0.25">
      <c r="A10" s="17"/>
      <c r="B10" s="55">
        <v>4</v>
      </c>
      <c r="C10" s="19" t="s">
        <v>252</v>
      </c>
      <c r="D10" s="20">
        <v>284.98317899999995</v>
      </c>
      <c r="E10" s="21">
        <v>330.90166700000009</v>
      </c>
      <c r="F10" s="21">
        <f t="shared" si="0"/>
        <v>117.06542896477873</v>
      </c>
      <c r="G10" s="21">
        <v>47.369410024778745</v>
      </c>
      <c r="H10" s="21">
        <v>33.600348929999996</v>
      </c>
      <c r="I10" s="21">
        <v>36.095670009999992</v>
      </c>
      <c r="J10" s="22">
        <f t="shared" si="1"/>
        <v>0.14315252762017283</v>
      </c>
      <c r="K10" s="22">
        <f t="shared" si="2"/>
        <v>0.24469432169641719</v>
      </c>
      <c r="L10" s="23">
        <f t="shared" si="3"/>
        <v>0.35377709041513744</v>
      </c>
      <c r="M10" s="4"/>
      <c r="N10" t="s">
        <v>250</v>
      </c>
      <c r="O10" s="5">
        <v>45.860384104635308</v>
      </c>
      <c r="P10" s="71">
        <v>0.31177894528075356</v>
      </c>
    </row>
    <row r="11" spans="1:16" x14ac:dyDescent="0.25">
      <c r="A11" s="17"/>
      <c r="B11" s="55">
        <v>5</v>
      </c>
      <c r="C11" s="19" t="s">
        <v>253</v>
      </c>
      <c r="D11" s="20">
        <v>48.13415599999999</v>
      </c>
      <c r="E11" s="21">
        <v>53.35536900000001</v>
      </c>
      <c r="F11" s="21">
        <f t="shared" si="0"/>
        <v>14.443756349068352</v>
      </c>
      <c r="G11" s="21">
        <v>6.8431433790683514</v>
      </c>
      <c r="H11" s="21">
        <v>3.3745804499999994</v>
      </c>
      <c r="I11" s="21">
        <v>4.2260325200000004</v>
      </c>
      <c r="J11" s="22">
        <f t="shared" si="1"/>
        <v>0.1282559470082261</v>
      </c>
      <c r="K11" s="22">
        <f t="shared" si="2"/>
        <v>0.19150319865782109</v>
      </c>
      <c r="L11" s="23">
        <f t="shared" si="3"/>
        <v>0.27070858321808905</v>
      </c>
      <c r="M11" s="4"/>
      <c r="N11" t="s">
        <v>254</v>
      </c>
      <c r="O11" s="5">
        <v>26.453821367080252</v>
      </c>
      <c r="P11" s="71">
        <v>0.30533322742759766</v>
      </c>
    </row>
    <row r="12" spans="1:16" x14ac:dyDescent="0.25">
      <c r="A12" s="17"/>
      <c r="B12" s="55">
        <v>6</v>
      </c>
      <c r="C12" s="19" t="s">
        <v>254</v>
      </c>
      <c r="D12" s="20">
        <v>92.308737000000008</v>
      </c>
      <c r="E12" s="21">
        <v>86.639183000000003</v>
      </c>
      <c r="F12" s="21">
        <f t="shared" si="0"/>
        <v>26.453821367080252</v>
      </c>
      <c r="G12" s="21">
        <v>12.450482127080249</v>
      </c>
      <c r="H12" s="21">
        <v>6.702669890000001</v>
      </c>
      <c r="I12" s="21">
        <v>7.3006693500000015</v>
      </c>
      <c r="J12" s="22">
        <f t="shared" si="1"/>
        <v>0.14370498077157826</v>
      </c>
      <c r="K12" s="22">
        <f t="shared" si="2"/>
        <v>0.22106801280755672</v>
      </c>
      <c r="L12" s="23">
        <f t="shared" si="3"/>
        <v>0.30533322742759766</v>
      </c>
      <c r="M12" s="4"/>
      <c r="N12" t="s">
        <v>262</v>
      </c>
      <c r="O12" s="5">
        <v>61.192106832735838</v>
      </c>
      <c r="P12" s="71">
        <v>0.30314132739741639</v>
      </c>
    </row>
    <row r="13" spans="1:16" x14ac:dyDescent="0.25">
      <c r="A13" s="17"/>
      <c r="B13" s="55">
        <v>7</v>
      </c>
      <c r="C13" s="19" t="s">
        <v>255</v>
      </c>
      <c r="D13" s="20">
        <v>140.86424300000004</v>
      </c>
      <c r="E13" s="21">
        <v>145.42081800000003</v>
      </c>
      <c r="F13" s="21">
        <f t="shared" si="0"/>
        <v>40.621638134298301</v>
      </c>
      <c r="G13" s="21">
        <v>19.289675774298303</v>
      </c>
      <c r="H13" s="21">
        <v>10.61659064</v>
      </c>
      <c r="I13" s="21">
        <v>10.715371720000002</v>
      </c>
      <c r="J13" s="22">
        <f t="shared" si="1"/>
        <v>0.13264727870185891</v>
      </c>
      <c r="K13" s="22">
        <f t="shared" si="2"/>
        <v>0.20565326770681688</v>
      </c>
      <c r="L13" s="23">
        <f t="shared" si="3"/>
        <v>0.27933853414507881</v>
      </c>
      <c r="M13" s="4"/>
      <c r="N13" t="s">
        <v>259</v>
      </c>
      <c r="O13" s="5">
        <v>31.301255627998927</v>
      </c>
      <c r="P13" s="71">
        <v>0.30030412706947585</v>
      </c>
    </row>
    <row r="14" spans="1:16" x14ac:dyDescent="0.25">
      <c r="A14" s="17"/>
      <c r="B14" s="55">
        <v>8</v>
      </c>
      <c r="C14" s="19" t="s">
        <v>256</v>
      </c>
      <c r="D14" s="20">
        <v>238.2892360000001</v>
      </c>
      <c r="E14" s="21">
        <v>230.21119900000005</v>
      </c>
      <c r="F14" s="21">
        <f t="shared" si="0"/>
        <v>67.664111344613929</v>
      </c>
      <c r="G14" s="21">
        <v>27.686831254613935</v>
      </c>
      <c r="H14" s="21">
        <v>18.243864569999992</v>
      </c>
      <c r="I14" s="21">
        <v>21.733415519999998</v>
      </c>
      <c r="J14" s="22">
        <f t="shared" si="1"/>
        <v>0.12026709115317161</v>
      </c>
      <c r="K14" s="22">
        <f t="shared" si="2"/>
        <v>0.19951547111578147</v>
      </c>
      <c r="L14" s="23">
        <f t="shared" si="3"/>
        <v>0.29392189275993441</v>
      </c>
      <c r="M14" s="4"/>
      <c r="N14" t="s">
        <v>251</v>
      </c>
      <c r="O14" s="5">
        <v>18.679740152402236</v>
      </c>
      <c r="P14" s="71">
        <v>0.29943779855273078</v>
      </c>
    </row>
    <row r="15" spans="1:16" x14ac:dyDescent="0.25">
      <c r="A15" s="17"/>
      <c r="B15" s="55">
        <v>9</v>
      </c>
      <c r="C15" s="19" t="s">
        <v>257</v>
      </c>
      <c r="D15" s="20">
        <v>36.628390000000024</v>
      </c>
      <c r="E15" s="21">
        <v>37.341258000000018</v>
      </c>
      <c r="F15" s="21">
        <f t="shared" si="0"/>
        <v>12.469713739443533</v>
      </c>
      <c r="G15" s="21">
        <v>5.9060423794435337</v>
      </c>
      <c r="H15" s="21">
        <v>3.2838672399999989</v>
      </c>
      <c r="I15" s="21">
        <v>3.2798041199999992</v>
      </c>
      <c r="J15" s="22">
        <f t="shared" si="1"/>
        <v>0.15816399060373196</v>
      </c>
      <c r="K15" s="22">
        <f t="shared" si="2"/>
        <v>0.24610605297345711</v>
      </c>
      <c r="L15" s="23">
        <f t="shared" si="3"/>
        <v>0.33393930486871992</v>
      </c>
      <c r="M15" s="4"/>
      <c r="N15" t="s">
        <v>260</v>
      </c>
      <c r="O15" s="5">
        <v>46.709852009497432</v>
      </c>
      <c r="P15" s="71">
        <v>0.29759613371191113</v>
      </c>
    </row>
    <row r="16" spans="1:16" x14ac:dyDescent="0.25">
      <c r="A16" s="17"/>
      <c r="B16" s="55">
        <v>10</v>
      </c>
      <c r="C16" s="19" t="s">
        <v>258</v>
      </c>
      <c r="D16" s="20">
        <v>48.358276000000018</v>
      </c>
      <c r="E16" s="21">
        <v>54.614117</v>
      </c>
      <c r="F16" s="21">
        <f t="shared" si="0"/>
        <v>13.53163358147938</v>
      </c>
      <c r="G16" s="21">
        <v>6.3983683914793801</v>
      </c>
      <c r="H16" s="21">
        <v>3.3533659399999998</v>
      </c>
      <c r="I16" s="21">
        <v>3.7798992499999997</v>
      </c>
      <c r="J16" s="22">
        <f t="shared" si="1"/>
        <v>0.11715594324228258</v>
      </c>
      <c r="K16" s="22">
        <f t="shared" si="2"/>
        <v>0.17855702640911286</v>
      </c>
      <c r="L16" s="23">
        <f t="shared" si="3"/>
        <v>0.24776805567467802</v>
      </c>
      <c r="M16" s="4"/>
      <c r="N16" t="s">
        <v>256</v>
      </c>
      <c r="O16" s="5">
        <v>67.664111344613929</v>
      </c>
      <c r="P16" s="71">
        <v>0.29392189275993441</v>
      </c>
    </row>
    <row r="17" spans="1:16" x14ac:dyDescent="0.25">
      <c r="A17" s="17"/>
      <c r="B17" s="55">
        <v>11</v>
      </c>
      <c r="C17" s="19" t="s">
        <v>259</v>
      </c>
      <c r="D17" s="20">
        <v>96.266573000000008</v>
      </c>
      <c r="E17" s="21">
        <v>104.231853</v>
      </c>
      <c r="F17" s="21">
        <f t="shared" si="0"/>
        <v>31.301255627998927</v>
      </c>
      <c r="G17" s="21">
        <v>13.216472967998925</v>
      </c>
      <c r="H17" s="21">
        <v>8.3926721200000021</v>
      </c>
      <c r="I17" s="21">
        <v>9.6921105399999998</v>
      </c>
      <c r="J17" s="22">
        <f t="shared" si="1"/>
        <v>0.12679879122938478</v>
      </c>
      <c r="K17" s="22">
        <f t="shared" si="2"/>
        <v>0.20731805552760274</v>
      </c>
      <c r="L17" s="23">
        <f t="shared" si="3"/>
        <v>0.30030412706947585</v>
      </c>
      <c r="M17" s="4"/>
      <c r="N17" t="s">
        <v>261</v>
      </c>
      <c r="O17" s="5">
        <v>55.698024162543618</v>
      </c>
      <c r="P17" s="71">
        <v>0.29217931023871185</v>
      </c>
    </row>
    <row r="18" spans="1:16" x14ac:dyDescent="0.25">
      <c r="A18" s="17"/>
      <c r="B18" s="55">
        <v>12</v>
      </c>
      <c r="C18" s="19" t="s">
        <v>260</v>
      </c>
      <c r="D18" s="20">
        <v>141.27092099999999</v>
      </c>
      <c r="E18" s="21">
        <v>156.95718699999998</v>
      </c>
      <c r="F18" s="21">
        <f t="shared" si="0"/>
        <v>46.709852009497432</v>
      </c>
      <c r="G18" s="21">
        <v>18.848882329497428</v>
      </c>
      <c r="H18" s="21">
        <v>13.584107110000003</v>
      </c>
      <c r="I18" s="21">
        <v>14.276862569999999</v>
      </c>
      <c r="J18" s="22">
        <f t="shared" si="1"/>
        <v>0.12008932301709402</v>
      </c>
      <c r="K18" s="22">
        <f t="shared" si="2"/>
        <v>0.20663589899516635</v>
      </c>
      <c r="L18" s="23">
        <f t="shared" si="3"/>
        <v>0.29759613371191113</v>
      </c>
      <c r="M18" s="4"/>
      <c r="N18" t="s">
        <v>255</v>
      </c>
      <c r="O18" s="5">
        <v>40.621638134298301</v>
      </c>
      <c r="P18" s="71">
        <v>0.27933853414507881</v>
      </c>
    </row>
    <row r="19" spans="1:16" x14ac:dyDescent="0.25">
      <c r="A19" s="17"/>
      <c r="B19" s="55">
        <v>13</v>
      </c>
      <c r="C19" s="19" t="s">
        <v>261</v>
      </c>
      <c r="D19" s="20">
        <v>173.215363</v>
      </c>
      <c r="E19" s="21">
        <v>190.62959700000002</v>
      </c>
      <c r="F19" s="21">
        <f t="shared" si="0"/>
        <v>55.698024162543618</v>
      </c>
      <c r="G19" s="21">
        <v>22.494021752543631</v>
      </c>
      <c r="H19" s="21">
        <v>15.450936049999999</v>
      </c>
      <c r="I19" s="21">
        <v>17.753066359999995</v>
      </c>
      <c r="J19" s="22">
        <f t="shared" si="1"/>
        <v>0.11799858000299727</v>
      </c>
      <c r="K19" s="22">
        <f t="shared" si="2"/>
        <v>0.19905071615161429</v>
      </c>
      <c r="L19" s="23">
        <f t="shared" si="3"/>
        <v>0.29217931023871185</v>
      </c>
      <c r="M19" s="4"/>
      <c r="N19" t="s">
        <v>253</v>
      </c>
      <c r="O19" s="5">
        <v>14.443756349068352</v>
      </c>
      <c r="P19" s="71">
        <v>0.27070858321808905</v>
      </c>
    </row>
    <row r="20" spans="1:16" x14ac:dyDescent="0.25">
      <c r="A20" s="17"/>
      <c r="B20" s="55">
        <v>14</v>
      </c>
      <c r="C20" s="19" t="s">
        <v>262</v>
      </c>
      <c r="D20" s="20">
        <v>197.29757099999998</v>
      </c>
      <c r="E20" s="21">
        <v>201.859995</v>
      </c>
      <c r="F20" s="21">
        <f t="shared" si="0"/>
        <v>61.192106832735838</v>
      </c>
      <c r="G20" s="21">
        <v>26.676079582735838</v>
      </c>
      <c r="H20" s="21">
        <v>16.69193903</v>
      </c>
      <c r="I20" s="21">
        <v>17.82408822</v>
      </c>
      <c r="J20" s="22">
        <f t="shared" si="1"/>
        <v>0.13215139326014469</v>
      </c>
      <c r="K20" s="22">
        <f t="shared" si="2"/>
        <v>0.21484206720968085</v>
      </c>
      <c r="L20" s="23">
        <f t="shared" si="3"/>
        <v>0.30314132739741639</v>
      </c>
      <c r="M20" s="4"/>
      <c r="N20" t="s">
        <v>258</v>
      </c>
      <c r="O20" s="5">
        <v>13.53163358147938</v>
      </c>
      <c r="P20" s="71">
        <v>0.24776805567467802</v>
      </c>
    </row>
    <row r="21" spans="1:16" x14ac:dyDescent="0.25">
      <c r="A21" s="17"/>
      <c r="B21" s="55">
        <v>15</v>
      </c>
      <c r="C21" s="19" t="s">
        <v>263</v>
      </c>
      <c r="D21" s="20">
        <v>1688.2328509999998</v>
      </c>
      <c r="E21" s="21">
        <v>1870.6395790000004</v>
      </c>
      <c r="F21" s="21">
        <f t="shared" si="0"/>
        <v>462.58069315438428</v>
      </c>
      <c r="G21" s="21">
        <v>201.03155757438435</v>
      </c>
      <c r="H21" s="21">
        <v>116.97131078999999</v>
      </c>
      <c r="I21" s="21">
        <v>144.57782478999997</v>
      </c>
      <c r="J21" s="22">
        <f t="shared" si="1"/>
        <v>0.10746675085419237</v>
      </c>
      <c r="K21" s="22">
        <f t="shared" si="2"/>
        <v>0.16999686734650463</v>
      </c>
      <c r="L21" s="23">
        <f t="shared" si="3"/>
        <v>0.2472847780766346</v>
      </c>
      <c r="M21" s="4"/>
      <c r="N21" t="s">
        <v>263</v>
      </c>
      <c r="O21" s="5">
        <v>462.58069315438428</v>
      </c>
      <c r="P21" s="71">
        <v>0.2472847780766346</v>
      </c>
    </row>
    <row r="22" spans="1:16" x14ac:dyDescent="0.25">
      <c r="A22" s="17"/>
      <c r="B22" s="55">
        <v>16</v>
      </c>
      <c r="C22" s="19" t="s">
        <v>264</v>
      </c>
      <c r="D22" s="20">
        <v>94.417828</v>
      </c>
      <c r="E22" s="21">
        <v>107.07335399999998</v>
      </c>
      <c r="F22" s="21">
        <f t="shared" si="0"/>
        <v>17.202984135682577</v>
      </c>
      <c r="G22" s="21">
        <v>2.0039878656825749</v>
      </c>
      <c r="H22" s="21">
        <v>7.1117761899999996</v>
      </c>
      <c r="I22" s="21">
        <v>8.0872200799999998</v>
      </c>
      <c r="J22" s="22">
        <f t="shared" si="1"/>
        <v>1.8716027758713668E-2</v>
      </c>
      <c r="K22" s="22">
        <f t="shared" si="2"/>
        <v>8.5135691702368607E-2</v>
      </c>
      <c r="L22" s="23">
        <f t="shared" si="3"/>
        <v>0.16066540827405648</v>
      </c>
      <c r="M22" s="4"/>
      <c r="N22" t="s">
        <v>273</v>
      </c>
      <c r="O22" s="5">
        <v>9.4309137265374083</v>
      </c>
      <c r="P22" s="71">
        <v>0.20886754433188093</v>
      </c>
    </row>
    <row r="23" spans="1:16" x14ac:dyDescent="0.25">
      <c r="A23" s="17"/>
      <c r="B23" s="55">
        <v>17</v>
      </c>
      <c r="C23" s="19" t="s">
        <v>265</v>
      </c>
      <c r="D23" s="20">
        <v>28.250631000000002</v>
      </c>
      <c r="E23" s="21">
        <v>17.767576999999999</v>
      </c>
      <c r="F23" s="21">
        <f t="shared" si="0"/>
        <v>0.70296861387429055</v>
      </c>
      <c r="G23" s="21">
        <v>0.42837084387429059</v>
      </c>
      <c r="H23" s="21">
        <v>0.10642718</v>
      </c>
      <c r="I23" s="21">
        <v>0.16817059000000001</v>
      </c>
      <c r="J23" s="22">
        <f t="shared" si="1"/>
        <v>2.4109693959637298E-2</v>
      </c>
      <c r="K23" s="22">
        <f t="shared" si="2"/>
        <v>3.0099659839621946E-2</v>
      </c>
      <c r="L23" s="23">
        <f t="shared" si="3"/>
        <v>3.9564686500263409E-2</v>
      </c>
      <c r="M23" s="4"/>
      <c r="N23" t="s">
        <v>269</v>
      </c>
      <c r="O23" s="5">
        <v>28.893910354468503</v>
      </c>
      <c r="P23" s="71">
        <v>0.19499796973420533</v>
      </c>
    </row>
    <row r="24" spans="1:16" x14ac:dyDescent="0.25">
      <c r="A24" s="17"/>
      <c r="B24" s="55">
        <v>18</v>
      </c>
      <c r="C24" s="19" t="s">
        <v>266</v>
      </c>
      <c r="D24" s="20">
        <v>47.293010000000002</v>
      </c>
      <c r="E24" s="21">
        <v>25.861857999999991</v>
      </c>
      <c r="F24" s="21">
        <f t="shared" si="0"/>
        <v>1.3921953178905535</v>
      </c>
      <c r="G24" s="21">
        <v>0.56169703789055347</v>
      </c>
      <c r="H24" s="21">
        <v>0.18489676999999999</v>
      </c>
      <c r="I24" s="21">
        <v>0.64560150999999999</v>
      </c>
      <c r="J24" s="22">
        <f t="shared" si="1"/>
        <v>2.17191293019455E-2</v>
      </c>
      <c r="K24" s="22">
        <f t="shared" si="2"/>
        <v>2.8868529395318528E-2</v>
      </c>
      <c r="L24" s="23">
        <f t="shared" si="3"/>
        <v>5.3831991417266079E-2</v>
      </c>
      <c r="M24" s="4"/>
      <c r="N24" t="s">
        <v>267</v>
      </c>
      <c r="O24" s="5">
        <v>5.2103718880140573</v>
      </c>
      <c r="P24" s="71">
        <v>0.19063853379406964</v>
      </c>
    </row>
    <row r="25" spans="1:16" x14ac:dyDescent="0.25">
      <c r="A25" s="17"/>
      <c r="B25" s="55">
        <v>19</v>
      </c>
      <c r="C25" s="19" t="s">
        <v>267</v>
      </c>
      <c r="D25" s="20">
        <v>25.373909000000008</v>
      </c>
      <c r="E25" s="21">
        <v>27.331158000000002</v>
      </c>
      <c r="F25" s="21">
        <f t="shared" si="0"/>
        <v>5.2103718880140573</v>
      </c>
      <c r="G25" s="21">
        <v>0.5942067980140564</v>
      </c>
      <c r="H25" s="21">
        <v>2.1489176000000003</v>
      </c>
      <c r="I25" s="21">
        <v>2.467247490000001</v>
      </c>
      <c r="J25" s="22">
        <f t="shared" si="1"/>
        <v>2.1741003363781965E-2</v>
      </c>
      <c r="K25" s="22">
        <f t="shared" si="2"/>
        <v>0.10036619736397764</v>
      </c>
      <c r="L25" s="23">
        <f t="shared" si="3"/>
        <v>0.19063853379406964</v>
      </c>
      <c r="M25" s="4"/>
      <c r="N25" t="s">
        <v>268</v>
      </c>
      <c r="O25" s="5">
        <v>30.159515052663217</v>
      </c>
      <c r="P25" s="71">
        <v>0.18091563060457616</v>
      </c>
    </row>
    <row r="26" spans="1:16" x14ac:dyDescent="0.25">
      <c r="A26" s="17"/>
      <c r="B26" s="55">
        <v>20</v>
      </c>
      <c r="C26" s="19" t="s">
        <v>268</v>
      </c>
      <c r="D26" s="20">
        <v>161.32933499999996</v>
      </c>
      <c r="E26" s="21">
        <v>166.70486100000002</v>
      </c>
      <c r="F26" s="21">
        <f t="shared" si="0"/>
        <v>30.159515052663217</v>
      </c>
      <c r="G26" s="21">
        <v>4.1481136026632157</v>
      </c>
      <c r="H26" s="21">
        <v>12.036630260000001</v>
      </c>
      <c r="I26" s="21">
        <v>13.974771189999998</v>
      </c>
      <c r="J26" s="22">
        <f t="shared" si="1"/>
        <v>2.4882979283148889E-2</v>
      </c>
      <c r="K26" s="22">
        <f t="shared" si="2"/>
        <v>9.7086214316589217E-2</v>
      </c>
      <c r="L26" s="23">
        <f t="shared" si="3"/>
        <v>0.18091563060457616</v>
      </c>
      <c r="M26" s="4"/>
      <c r="N26" t="s">
        <v>272</v>
      </c>
      <c r="O26" s="5">
        <v>8.534075342031727</v>
      </c>
      <c r="P26" s="71">
        <v>0.17231742297372638</v>
      </c>
    </row>
    <row r="27" spans="1:16" x14ac:dyDescent="0.25">
      <c r="A27" s="17"/>
      <c r="B27" s="55">
        <v>21</v>
      </c>
      <c r="C27" s="19" t="s">
        <v>269</v>
      </c>
      <c r="D27" s="20">
        <v>150.12428100000008</v>
      </c>
      <c r="E27" s="21">
        <v>148.17544200000003</v>
      </c>
      <c r="F27" s="21">
        <f t="shared" si="0"/>
        <v>28.893910354468503</v>
      </c>
      <c r="G27" s="21">
        <v>2.8331919944685069</v>
      </c>
      <c r="H27" s="21">
        <v>12.210062289999996</v>
      </c>
      <c r="I27" s="21">
        <v>13.850656070000001</v>
      </c>
      <c r="J27" s="22">
        <f t="shared" si="1"/>
        <v>1.9120523321729022E-2</v>
      </c>
      <c r="K27" s="22">
        <f t="shared" si="2"/>
        <v>0.1015232624341927</v>
      </c>
      <c r="L27" s="23">
        <f t="shared" si="3"/>
        <v>0.19499796973420533</v>
      </c>
      <c r="M27" s="4"/>
      <c r="N27" t="s">
        <v>264</v>
      </c>
      <c r="O27" s="5">
        <v>17.202984135682577</v>
      </c>
      <c r="P27" s="71">
        <v>0.16066540827405648</v>
      </c>
    </row>
    <row r="28" spans="1:16" x14ac:dyDescent="0.25">
      <c r="A28" s="17"/>
      <c r="B28" s="55">
        <v>22</v>
      </c>
      <c r="C28" s="19" t="s">
        <v>270</v>
      </c>
      <c r="D28" s="20">
        <v>98.950878000000003</v>
      </c>
      <c r="E28" s="21">
        <v>56.415132999999997</v>
      </c>
      <c r="F28" s="21">
        <f t="shared" si="0"/>
        <v>3.0317290232880234</v>
      </c>
      <c r="G28" s="21">
        <v>1.0956087232880236</v>
      </c>
      <c r="H28" s="21">
        <v>0.75638658999999997</v>
      </c>
      <c r="I28" s="21">
        <v>1.17973371</v>
      </c>
      <c r="J28" s="22">
        <f t="shared" si="1"/>
        <v>1.942047576645833E-2</v>
      </c>
      <c r="K28" s="22">
        <f t="shared" si="2"/>
        <v>3.2827988073484179E-2</v>
      </c>
      <c r="L28" s="23">
        <f t="shared" si="3"/>
        <v>5.3739641512287557E-2</v>
      </c>
      <c r="M28" s="4"/>
      <c r="N28" t="s">
        <v>266</v>
      </c>
      <c r="O28" s="5">
        <v>1.3921953178905535</v>
      </c>
      <c r="P28" s="71">
        <v>5.3831991417266079E-2</v>
      </c>
    </row>
    <row r="29" spans="1:16" x14ac:dyDescent="0.25">
      <c r="A29" s="17"/>
      <c r="B29" s="55">
        <v>23</v>
      </c>
      <c r="C29" s="19" t="s">
        <v>271</v>
      </c>
      <c r="D29" s="20">
        <v>81.264562000000026</v>
      </c>
      <c r="E29" s="21">
        <v>73.358921999999978</v>
      </c>
      <c r="F29" s="21">
        <f t="shared" si="0"/>
        <v>3.1068183970231904</v>
      </c>
      <c r="G29" s="21">
        <v>1.1636042870231904</v>
      </c>
      <c r="H29" s="21">
        <v>0.84940311000000002</v>
      </c>
      <c r="I29" s="21">
        <v>1.0938110000000001</v>
      </c>
      <c r="J29" s="22">
        <f t="shared" si="1"/>
        <v>1.5861796429113159E-2</v>
      </c>
      <c r="K29" s="22">
        <f t="shared" si="2"/>
        <v>2.7440525871184299E-2</v>
      </c>
      <c r="L29" s="23">
        <f t="shared" si="3"/>
        <v>4.2350927635266933E-2</v>
      </c>
      <c r="M29" s="4"/>
      <c r="N29" t="s">
        <v>270</v>
      </c>
      <c r="O29" s="5">
        <v>3.0317290232880234</v>
      </c>
      <c r="P29" s="71">
        <v>5.3739641512287557E-2</v>
      </c>
    </row>
    <row r="30" spans="1:16" x14ac:dyDescent="0.25">
      <c r="A30" s="17"/>
      <c r="B30" s="55">
        <v>24</v>
      </c>
      <c r="C30" s="19" t="s">
        <v>272</v>
      </c>
      <c r="D30" s="20">
        <v>59.537892000000006</v>
      </c>
      <c r="E30" s="21">
        <v>49.525318999999996</v>
      </c>
      <c r="F30" s="21">
        <f t="shared" si="0"/>
        <v>8.534075342031727</v>
      </c>
      <c r="G30" s="21">
        <v>1.1321008520317264</v>
      </c>
      <c r="H30" s="21">
        <v>3.3778703699999992</v>
      </c>
      <c r="I30" s="21">
        <v>4.0241041200000005</v>
      </c>
      <c r="J30" s="22">
        <f t="shared" si="1"/>
        <v>2.2859032004048808E-2</v>
      </c>
      <c r="K30" s="22">
        <f t="shared" si="2"/>
        <v>9.1063950987003761E-2</v>
      </c>
      <c r="L30" s="23">
        <f t="shared" si="3"/>
        <v>0.17231742297372638</v>
      </c>
      <c r="M30" s="4"/>
      <c r="N30" t="s">
        <v>271</v>
      </c>
      <c r="O30" s="5">
        <v>3.1068183970231904</v>
      </c>
      <c r="P30" s="71">
        <v>4.2350927635266933E-2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42.103536000000013</v>
      </c>
      <c r="E31" s="28">
        <v>45.152605000000001</v>
      </c>
      <c r="F31" s="28">
        <f t="shared" si="0"/>
        <v>9.4309137265374083</v>
      </c>
      <c r="G31" s="28">
        <v>1.0284354565374088</v>
      </c>
      <c r="H31" s="28">
        <v>3.88189487</v>
      </c>
      <c r="I31" s="28">
        <v>4.5205833999999996</v>
      </c>
      <c r="J31" s="29">
        <f t="shared" si="1"/>
        <v>2.2776879795471574E-2</v>
      </c>
      <c r="K31" s="29">
        <f t="shared" si="2"/>
        <v>0.1087496574458419</v>
      </c>
      <c r="L31" s="30">
        <f t="shared" si="3"/>
        <v>0.20886754433188093</v>
      </c>
      <c r="M31" s="4"/>
      <c r="N31" t="s">
        <v>265</v>
      </c>
      <c r="O31" s="5">
        <v>0.70296861387429055</v>
      </c>
      <c r="P31" s="71">
        <v>3.9564686500263409E-2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122</v>
      </c>
      <c r="B1" s="51" t="s">
        <v>82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1925</v>
      </c>
      <c r="N2" s="72" t="s">
        <v>1939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612.89328999999998</v>
      </c>
      <c r="E6" s="14">
        <f ca="1">SUM(E7:OFFSET(E7,50,0))</f>
        <v>612.89328999999998</v>
      </c>
      <c r="F6" s="14">
        <f ca="1">SUM(F7:OFFSET(F7,50,0))</f>
        <v>86.399301417285827</v>
      </c>
      <c r="G6" s="14">
        <f ca="1">SUM(G7:OFFSET(G7,50,0))</f>
        <v>34.429146057285834</v>
      </c>
      <c r="H6" s="14">
        <f ca="1">SUM(H7:OFFSET(H7,50,0))</f>
        <v>24.184802869999999</v>
      </c>
      <c r="I6" s="14">
        <f ca="1">SUM(I7:OFFSET(I7,50,0))</f>
        <v>27.785352489999998</v>
      </c>
      <c r="J6" s="15">
        <f ca="1">IFERROR(G6/E6,0)</f>
        <v>5.6174780535263868E-2</v>
      </c>
      <c r="K6" s="15">
        <f ca="1">IFERROR(SUM(G6,H6)/E6,0)</f>
        <v>9.563483543323803E-2</v>
      </c>
      <c r="L6" s="16">
        <f ca="1">IFERROR(SUM(G6,H6,I6)/E6,0)</f>
        <v>0.14096956652484452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26.808858000000001</v>
      </c>
      <c r="E7" s="21">
        <v>0</v>
      </c>
      <c r="F7" s="21">
        <f t="shared" ref="F7:F31" si="0">SUM(G7,H7,I7)</f>
        <v>0</v>
      </c>
      <c r="G7" s="21">
        <v>0</v>
      </c>
      <c r="H7" s="21">
        <v>0</v>
      </c>
      <c r="I7" s="21">
        <v>0</v>
      </c>
      <c r="J7" s="22">
        <f t="shared" ref="J7:J31" si="1">IFERROR(G7/E7,0)</f>
        <v>0</v>
      </c>
      <c r="K7" s="22">
        <f t="shared" ref="K7:K31" si="2">IFERROR(SUM(G7,H7)/E7,0)</f>
        <v>0</v>
      </c>
      <c r="L7" s="23">
        <f t="shared" ref="L7:L31" si="3">IFERROR(SUM(G7,H7,I7)/E7,0)</f>
        <v>0</v>
      </c>
      <c r="M7" s="4"/>
      <c r="N7" t="s">
        <v>263</v>
      </c>
      <c r="O7" s="5">
        <v>86.399301417285827</v>
      </c>
      <c r="P7" s="71">
        <v>0.14096956652484452</v>
      </c>
    </row>
    <row r="8" spans="1:16" x14ac:dyDescent="0.25">
      <c r="A8" s="17"/>
      <c r="B8" s="55">
        <v>2</v>
      </c>
      <c r="C8" s="19" t="s">
        <v>250</v>
      </c>
      <c r="D8" s="20">
        <v>25.231866</v>
      </c>
      <c r="E8" s="21">
        <v>0</v>
      </c>
      <c r="F8" s="21">
        <f t="shared" si="0"/>
        <v>0</v>
      </c>
      <c r="G8" s="21">
        <v>0</v>
      </c>
      <c r="H8" s="21">
        <v>0</v>
      </c>
      <c r="I8" s="21">
        <v>0</v>
      </c>
      <c r="J8" s="22">
        <f t="shared" si="1"/>
        <v>0</v>
      </c>
      <c r="K8" s="22">
        <f t="shared" si="2"/>
        <v>0</v>
      </c>
      <c r="L8" s="23">
        <f t="shared" si="3"/>
        <v>0</v>
      </c>
      <c r="M8" s="4"/>
      <c r="N8" t="s">
        <v>249</v>
      </c>
      <c r="O8" s="5">
        <v>0</v>
      </c>
      <c r="P8" s="71">
        <v>0</v>
      </c>
    </row>
    <row r="9" spans="1:16" x14ac:dyDescent="0.25">
      <c r="A9" s="17"/>
      <c r="B9" s="55">
        <v>3</v>
      </c>
      <c r="C9" s="19" t="s">
        <v>251</v>
      </c>
      <c r="D9" s="20">
        <v>27.334521000000002</v>
      </c>
      <c r="E9" s="21">
        <v>0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  <c r="N9" t="s">
        <v>250</v>
      </c>
      <c r="O9" s="5">
        <v>0</v>
      </c>
      <c r="P9" s="71">
        <v>0</v>
      </c>
    </row>
    <row r="10" spans="1:16" x14ac:dyDescent="0.25">
      <c r="A10" s="17"/>
      <c r="B10" s="55">
        <v>4</v>
      </c>
      <c r="C10" s="19" t="s">
        <v>252</v>
      </c>
      <c r="D10" s="20">
        <v>17.872571000000001</v>
      </c>
      <c r="E10" s="21">
        <v>0</v>
      </c>
      <c r="F10" s="21">
        <f t="shared" si="0"/>
        <v>0</v>
      </c>
      <c r="G10" s="21">
        <v>0</v>
      </c>
      <c r="H10" s="21">
        <v>0</v>
      </c>
      <c r="I10" s="21">
        <v>0</v>
      </c>
      <c r="J10" s="22">
        <f t="shared" si="1"/>
        <v>0</v>
      </c>
      <c r="K10" s="22">
        <f t="shared" si="2"/>
        <v>0</v>
      </c>
      <c r="L10" s="23">
        <f t="shared" si="3"/>
        <v>0</v>
      </c>
      <c r="M10" s="4"/>
      <c r="N10" t="s">
        <v>251</v>
      </c>
      <c r="O10" s="5">
        <v>0</v>
      </c>
      <c r="P10" s="71">
        <v>0</v>
      </c>
    </row>
    <row r="11" spans="1:16" x14ac:dyDescent="0.25">
      <c r="A11" s="17"/>
      <c r="B11" s="55">
        <v>5</v>
      </c>
      <c r="C11" s="19" t="s">
        <v>253</v>
      </c>
      <c r="D11" s="20">
        <v>17.346907999999999</v>
      </c>
      <c r="E11" s="21">
        <v>0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  <c r="N11" t="s">
        <v>252</v>
      </c>
      <c r="O11" s="5">
        <v>0</v>
      </c>
      <c r="P11" s="71">
        <v>0</v>
      </c>
    </row>
    <row r="12" spans="1:16" x14ac:dyDescent="0.25">
      <c r="A12" s="17"/>
      <c r="B12" s="55">
        <v>6</v>
      </c>
      <c r="C12" s="19" t="s">
        <v>254</v>
      </c>
      <c r="D12" s="20">
        <v>28.385847999999999</v>
      </c>
      <c r="E12" s="21">
        <v>0</v>
      </c>
      <c r="F12" s="21">
        <f t="shared" si="0"/>
        <v>0</v>
      </c>
      <c r="G12" s="21">
        <v>0</v>
      </c>
      <c r="H12" s="21">
        <v>0</v>
      </c>
      <c r="I12" s="21">
        <v>0</v>
      </c>
      <c r="J12" s="22">
        <f t="shared" si="1"/>
        <v>0</v>
      </c>
      <c r="K12" s="22">
        <f t="shared" si="2"/>
        <v>0</v>
      </c>
      <c r="L12" s="23">
        <f t="shared" si="3"/>
        <v>0</v>
      </c>
      <c r="M12" s="4"/>
      <c r="N12" t="s">
        <v>253</v>
      </c>
      <c r="O12" s="5">
        <v>0</v>
      </c>
      <c r="P12" s="71">
        <v>0</v>
      </c>
    </row>
    <row r="13" spans="1:16" x14ac:dyDescent="0.25">
      <c r="A13" s="17"/>
      <c r="B13" s="55">
        <v>7</v>
      </c>
      <c r="C13" s="19" t="s">
        <v>255</v>
      </c>
      <c r="D13" s="20">
        <v>13.141596</v>
      </c>
      <c r="E13" s="21">
        <v>0</v>
      </c>
      <c r="F13" s="21">
        <f t="shared" si="0"/>
        <v>0</v>
      </c>
      <c r="G13" s="21">
        <v>0</v>
      </c>
      <c r="H13" s="21">
        <v>0</v>
      </c>
      <c r="I13" s="21">
        <v>0</v>
      </c>
      <c r="J13" s="22">
        <f t="shared" si="1"/>
        <v>0</v>
      </c>
      <c r="K13" s="22">
        <f t="shared" si="2"/>
        <v>0</v>
      </c>
      <c r="L13" s="23">
        <f t="shared" si="3"/>
        <v>0</v>
      </c>
      <c r="M13" s="4"/>
      <c r="N13" t="s">
        <v>254</v>
      </c>
      <c r="O13" s="5">
        <v>0</v>
      </c>
      <c r="P13" s="71">
        <v>0</v>
      </c>
    </row>
    <row r="14" spans="1:16" x14ac:dyDescent="0.25">
      <c r="A14" s="17"/>
      <c r="B14" s="55">
        <v>8</v>
      </c>
      <c r="C14" s="19" t="s">
        <v>256</v>
      </c>
      <c r="D14" s="20">
        <v>22.077883</v>
      </c>
      <c r="E14" s="21">
        <v>0</v>
      </c>
      <c r="F14" s="21">
        <f t="shared" si="0"/>
        <v>0</v>
      </c>
      <c r="G14" s="21">
        <v>0</v>
      </c>
      <c r="H14" s="21">
        <v>0</v>
      </c>
      <c r="I14" s="21">
        <v>0</v>
      </c>
      <c r="J14" s="22">
        <f t="shared" si="1"/>
        <v>0</v>
      </c>
      <c r="K14" s="22">
        <f t="shared" si="2"/>
        <v>0</v>
      </c>
      <c r="L14" s="23">
        <f t="shared" si="3"/>
        <v>0</v>
      </c>
      <c r="M14" s="4"/>
      <c r="N14" t="s">
        <v>255</v>
      </c>
      <c r="O14" s="5">
        <v>0</v>
      </c>
      <c r="P14" s="71">
        <v>0</v>
      </c>
    </row>
    <row r="15" spans="1:16" x14ac:dyDescent="0.25">
      <c r="A15" s="17"/>
      <c r="B15" s="55">
        <v>9</v>
      </c>
      <c r="C15" s="19" t="s">
        <v>257</v>
      </c>
      <c r="D15" s="20">
        <v>27.334521000000002</v>
      </c>
      <c r="E15" s="21">
        <v>0</v>
      </c>
      <c r="F15" s="21">
        <f t="shared" si="0"/>
        <v>0</v>
      </c>
      <c r="G15" s="21">
        <v>0</v>
      </c>
      <c r="H15" s="21">
        <v>0</v>
      </c>
      <c r="I15" s="21">
        <v>0</v>
      </c>
      <c r="J15" s="22">
        <f t="shared" si="1"/>
        <v>0</v>
      </c>
      <c r="K15" s="22">
        <f t="shared" si="2"/>
        <v>0</v>
      </c>
      <c r="L15" s="23">
        <f t="shared" si="3"/>
        <v>0</v>
      </c>
      <c r="M15" s="4"/>
      <c r="N15" t="s">
        <v>256</v>
      </c>
      <c r="O15" s="5">
        <v>0</v>
      </c>
      <c r="P15" s="71">
        <v>0</v>
      </c>
    </row>
    <row r="16" spans="1:16" x14ac:dyDescent="0.25">
      <c r="A16" s="17"/>
      <c r="B16" s="55">
        <v>10</v>
      </c>
      <c r="C16" s="19" t="s">
        <v>258</v>
      </c>
      <c r="D16" s="20">
        <v>32.065496000000003</v>
      </c>
      <c r="E16" s="21">
        <v>0</v>
      </c>
      <c r="F16" s="21">
        <f t="shared" si="0"/>
        <v>0</v>
      </c>
      <c r="G16" s="21">
        <v>0</v>
      </c>
      <c r="H16" s="21">
        <v>0</v>
      </c>
      <c r="I16" s="21">
        <v>0</v>
      </c>
      <c r="J16" s="22">
        <f t="shared" si="1"/>
        <v>0</v>
      </c>
      <c r="K16" s="22">
        <f t="shared" si="2"/>
        <v>0</v>
      </c>
      <c r="L16" s="23">
        <f t="shared" si="3"/>
        <v>0</v>
      </c>
      <c r="M16" s="4"/>
      <c r="N16" t="s">
        <v>257</v>
      </c>
      <c r="O16" s="5">
        <v>0</v>
      </c>
      <c r="P16" s="71">
        <v>0</v>
      </c>
    </row>
    <row r="17" spans="1:16" x14ac:dyDescent="0.25">
      <c r="A17" s="17"/>
      <c r="B17" s="55">
        <v>11</v>
      </c>
      <c r="C17" s="19" t="s">
        <v>259</v>
      </c>
      <c r="D17" s="20">
        <v>18.218235</v>
      </c>
      <c r="E17" s="21">
        <v>0</v>
      </c>
      <c r="F17" s="21">
        <f t="shared" si="0"/>
        <v>0</v>
      </c>
      <c r="G17" s="21">
        <v>0</v>
      </c>
      <c r="H17" s="21">
        <v>0</v>
      </c>
      <c r="I17" s="21">
        <v>0</v>
      </c>
      <c r="J17" s="22">
        <f t="shared" si="1"/>
        <v>0</v>
      </c>
      <c r="K17" s="22">
        <f t="shared" si="2"/>
        <v>0</v>
      </c>
      <c r="L17" s="23">
        <f t="shared" si="3"/>
        <v>0</v>
      </c>
      <c r="M17" s="4"/>
      <c r="N17" t="s">
        <v>258</v>
      </c>
      <c r="O17" s="5">
        <v>0</v>
      </c>
      <c r="P17" s="71">
        <v>0</v>
      </c>
    </row>
    <row r="18" spans="1:16" x14ac:dyDescent="0.25">
      <c r="A18" s="17"/>
      <c r="B18" s="55">
        <v>12</v>
      </c>
      <c r="C18" s="19" t="s">
        <v>260</v>
      </c>
      <c r="D18" s="20">
        <v>16.821244</v>
      </c>
      <c r="E18" s="21">
        <v>0</v>
      </c>
      <c r="F18" s="21">
        <f t="shared" si="0"/>
        <v>0</v>
      </c>
      <c r="G18" s="21">
        <v>0</v>
      </c>
      <c r="H18" s="21">
        <v>0</v>
      </c>
      <c r="I18" s="21">
        <v>0</v>
      </c>
      <c r="J18" s="22">
        <f t="shared" si="1"/>
        <v>0</v>
      </c>
      <c r="K18" s="22">
        <f t="shared" si="2"/>
        <v>0</v>
      </c>
      <c r="L18" s="23">
        <f t="shared" si="3"/>
        <v>0</v>
      </c>
      <c r="M18" s="4"/>
      <c r="N18" t="s">
        <v>259</v>
      </c>
      <c r="O18" s="5">
        <v>0</v>
      </c>
      <c r="P18" s="71">
        <v>0</v>
      </c>
    </row>
    <row r="19" spans="1:16" x14ac:dyDescent="0.25">
      <c r="A19" s="17"/>
      <c r="B19" s="55">
        <v>13</v>
      </c>
      <c r="C19" s="19" t="s">
        <v>261</v>
      </c>
      <c r="D19" s="20">
        <v>19.449563000000001</v>
      </c>
      <c r="E19" s="21">
        <v>0</v>
      </c>
      <c r="F19" s="21">
        <f t="shared" si="0"/>
        <v>0</v>
      </c>
      <c r="G19" s="21">
        <v>0</v>
      </c>
      <c r="H19" s="21">
        <v>0</v>
      </c>
      <c r="I19" s="21">
        <v>0</v>
      </c>
      <c r="J19" s="22">
        <f t="shared" si="1"/>
        <v>0</v>
      </c>
      <c r="K19" s="22">
        <f t="shared" si="2"/>
        <v>0</v>
      </c>
      <c r="L19" s="23">
        <f t="shared" si="3"/>
        <v>0</v>
      </c>
      <c r="M19" s="4"/>
      <c r="N19" t="s">
        <v>260</v>
      </c>
      <c r="O19" s="5">
        <v>0</v>
      </c>
      <c r="P19" s="71">
        <v>0</v>
      </c>
    </row>
    <row r="20" spans="1:16" x14ac:dyDescent="0.25">
      <c r="A20" s="17"/>
      <c r="B20" s="55">
        <v>14</v>
      </c>
      <c r="C20" s="19" t="s">
        <v>262</v>
      </c>
      <c r="D20" s="20">
        <v>18.9239</v>
      </c>
      <c r="E20" s="21">
        <v>0</v>
      </c>
      <c r="F20" s="21">
        <f t="shared" si="0"/>
        <v>0</v>
      </c>
      <c r="G20" s="21">
        <v>0</v>
      </c>
      <c r="H20" s="21">
        <v>0</v>
      </c>
      <c r="I20" s="21">
        <v>0</v>
      </c>
      <c r="J20" s="22">
        <f t="shared" si="1"/>
        <v>0</v>
      </c>
      <c r="K20" s="22">
        <f t="shared" si="2"/>
        <v>0</v>
      </c>
      <c r="L20" s="23">
        <f t="shared" si="3"/>
        <v>0</v>
      </c>
      <c r="M20" s="4"/>
      <c r="N20" t="s">
        <v>261</v>
      </c>
      <c r="O20" s="5">
        <v>0</v>
      </c>
      <c r="P20" s="71">
        <v>0</v>
      </c>
    </row>
    <row r="21" spans="1:16" x14ac:dyDescent="0.25">
      <c r="A21" s="17"/>
      <c r="B21" s="55">
        <v>15</v>
      </c>
      <c r="C21" s="19" t="s">
        <v>263</v>
      </c>
      <c r="D21" s="20">
        <v>103.70499999999998</v>
      </c>
      <c r="E21" s="21">
        <v>612.89328999999998</v>
      </c>
      <c r="F21" s="21">
        <f t="shared" si="0"/>
        <v>86.399301417285827</v>
      </c>
      <c r="G21" s="21">
        <v>34.429146057285834</v>
      </c>
      <c r="H21" s="21">
        <v>24.184802869999999</v>
      </c>
      <c r="I21" s="21">
        <v>27.785352489999998</v>
      </c>
      <c r="J21" s="22">
        <f t="shared" si="1"/>
        <v>5.6174780535263868E-2</v>
      </c>
      <c r="K21" s="22">
        <f t="shared" si="2"/>
        <v>9.563483543323803E-2</v>
      </c>
      <c r="L21" s="23">
        <f t="shared" si="3"/>
        <v>0.14096956652484452</v>
      </c>
      <c r="M21" s="4"/>
      <c r="N21" t="s">
        <v>262</v>
      </c>
      <c r="O21" s="5">
        <v>0</v>
      </c>
      <c r="P21" s="71">
        <v>0</v>
      </c>
    </row>
    <row r="22" spans="1:16" x14ac:dyDescent="0.25">
      <c r="A22" s="17"/>
      <c r="B22" s="55">
        <v>16</v>
      </c>
      <c r="C22" s="19" t="s">
        <v>264</v>
      </c>
      <c r="D22" s="20">
        <v>29.437176999999998</v>
      </c>
      <c r="E22" s="21">
        <v>0</v>
      </c>
      <c r="F22" s="21">
        <f t="shared" si="0"/>
        <v>0</v>
      </c>
      <c r="G22" s="21">
        <v>0</v>
      </c>
      <c r="H22" s="21">
        <v>0</v>
      </c>
      <c r="I22" s="21">
        <v>0</v>
      </c>
      <c r="J22" s="22">
        <f t="shared" si="1"/>
        <v>0</v>
      </c>
      <c r="K22" s="22">
        <f t="shared" si="2"/>
        <v>0</v>
      </c>
      <c r="L22" s="23">
        <f t="shared" si="3"/>
        <v>0</v>
      </c>
      <c r="M22" s="4"/>
      <c r="N22" t="s">
        <v>264</v>
      </c>
      <c r="O22" s="5">
        <v>0</v>
      </c>
      <c r="P22" s="71">
        <v>0</v>
      </c>
    </row>
    <row r="23" spans="1:16" x14ac:dyDescent="0.25">
      <c r="A23" s="17"/>
      <c r="B23" s="55">
        <v>17</v>
      </c>
      <c r="C23" s="19" t="s">
        <v>265</v>
      </c>
      <c r="D23" s="20">
        <v>17.346907999999999</v>
      </c>
      <c r="E23" s="21">
        <v>0</v>
      </c>
      <c r="F23" s="21">
        <f t="shared" si="0"/>
        <v>0</v>
      </c>
      <c r="G23" s="21">
        <v>0</v>
      </c>
      <c r="H23" s="21">
        <v>0</v>
      </c>
      <c r="I23" s="21">
        <v>0</v>
      </c>
      <c r="J23" s="22">
        <f t="shared" si="1"/>
        <v>0</v>
      </c>
      <c r="K23" s="22">
        <f t="shared" si="2"/>
        <v>0</v>
      </c>
      <c r="L23" s="23">
        <f t="shared" si="3"/>
        <v>0</v>
      </c>
      <c r="M23" s="4"/>
      <c r="N23" t="s">
        <v>265</v>
      </c>
      <c r="O23" s="5">
        <v>0</v>
      </c>
      <c r="P23" s="71">
        <v>0</v>
      </c>
    </row>
    <row r="24" spans="1:16" x14ac:dyDescent="0.25">
      <c r="A24" s="17"/>
      <c r="B24" s="55">
        <v>18</v>
      </c>
      <c r="C24" s="19" t="s">
        <v>266</v>
      </c>
      <c r="D24" s="20">
        <v>14.192924999999999</v>
      </c>
      <c r="E24" s="21">
        <v>0</v>
      </c>
      <c r="F24" s="21">
        <f t="shared" si="0"/>
        <v>0</v>
      </c>
      <c r="G24" s="21">
        <v>0</v>
      </c>
      <c r="H24" s="21">
        <v>0</v>
      </c>
      <c r="I24" s="21">
        <v>0</v>
      </c>
      <c r="J24" s="22">
        <f t="shared" si="1"/>
        <v>0</v>
      </c>
      <c r="K24" s="22">
        <f t="shared" si="2"/>
        <v>0</v>
      </c>
      <c r="L24" s="23">
        <f t="shared" si="3"/>
        <v>0</v>
      </c>
      <c r="M24" s="4"/>
      <c r="N24" t="s">
        <v>266</v>
      </c>
      <c r="O24" s="5">
        <v>0</v>
      </c>
      <c r="P24" s="71">
        <v>0</v>
      </c>
    </row>
    <row r="25" spans="1:16" x14ac:dyDescent="0.25">
      <c r="A25" s="17"/>
      <c r="B25" s="55">
        <v>19</v>
      </c>
      <c r="C25" s="19" t="s">
        <v>267</v>
      </c>
      <c r="D25" s="20">
        <v>22.077883</v>
      </c>
      <c r="E25" s="21">
        <v>0</v>
      </c>
      <c r="F25" s="21">
        <f t="shared" si="0"/>
        <v>0</v>
      </c>
      <c r="G25" s="21">
        <v>0</v>
      </c>
      <c r="H25" s="21">
        <v>0</v>
      </c>
      <c r="I25" s="21">
        <v>0</v>
      </c>
      <c r="J25" s="22">
        <f t="shared" si="1"/>
        <v>0</v>
      </c>
      <c r="K25" s="22">
        <f t="shared" si="2"/>
        <v>0</v>
      </c>
      <c r="L25" s="23">
        <f t="shared" si="3"/>
        <v>0</v>
      </c>
      <c r="M25" s="4"/>
      <c r="N25" t="s">
        <v>267</v>
      </c>
      <c r="O25" s="5">
        <v>0</v>
      </c>
      <c r="P25" s="71">
        <v>0</v>
      </c>
    </row>
    <row r="26" spans="1:16" x14ac:dyDescent="0.25">
      <c r="A26" s="17"/>
      <c r="B26" s="55">
        <v>20</v>
      </c>
      <c r="C26" s="19" t="s">
        <v>268</v>
      </c>
      <c r="D26" s="20">
        <v>20.500890999999999</v>
      </c>
      <c r="E26" s="21">
        <v>0</v>
      </c>
      <c r="F26" s="21">
        <f t="shared" si="0"/>
        <v>0</v>
      </c>
      <c r="G26" s="21">
        <v>0</v>
      </c>
      <c r="H26" s="21">
        <v>0</v>
      </c>
      <c r="I26" s="21">
        <v>0</v>
      </c>
      <c r="J26" s="22">
        <f t="shared" si="1"/>
        <v>0</v>
      </c>
      <c r="K26" s="22">
        <f t="shared" si="2"/>
        <v>0</v>
      </c>
      <c r="L26" s="23">
        <f t="shared" si="3"/>
        <v>0</v>
      </c>
      <c r="M26" s="4"/>
      <c r="N26" t="s">
        <v>268</v>
      </c>
      <c r="O26" s="5">
        <v>0</v>
      </c>
      <c r="P26" s="71">
        <v>0</v>
      </c>
    </row>
    <row r="27" spans="1:16" x14ac:dyDescent="0.25">
      <c r="A27" s="17"/>
      <c r="B27" s="55">
        <v>21</v>
      </c>
      <c r="C27" s="19" t="s">
        <v>269</v>
      </c>
      <c r="D27" s="20">
        <v>32.065496000000003</v>
      </c>
      <c r="E27" s="21">
        <v>0</v>
      </c>
      <c r="F27" s="21">
        <f t="shared" si="0"/>
        <v>0</v>
      </c>
      <c r="G27" s="21">
        <v>0</v>
      </c>
      <c r="H27" s="21">
        <v>0</v>
      </c>
      <c r="I27" s="21">
        <v>0</v>
      </c>
      <c r="J27" s="22">
        <f t="shared" si="1"/>
        <v>0</v>
      </c>
      <c r="K27" s="22">
        <f t="shared" si="2"/>
        <v>0</v>
      </c>
      <c r="L27" s="23">
        <f t="shared" si="3"/>
        <v>0</v>
      </c>
      <c r="M27" s="4"/>
      <c r="N27" t="s">
        <v>269</v>
      </c>
      <c r="O27" s="5">
        <v>0</v>
      </c>
      <c r="P27" s="71">
        <v>0</v>
      </c>
    </row>
    <row r="28" spans="1:16" x14ac:dyDescent="0.25">
      <c r="A28" s="17"/>
      <c r="B28" s="55">
        <v>22</v>
      </c>
      <c r="C28" s="19" t="s">
        <v>270</v>
      </c>
      <c r="D28" s="20">
        <v>19.449563000000001</v>
      </c>
      <c r="E28" s="21">
        <v>0</v>
      </c>
      <c r="F28" s="21">
        <f t="shared" si="0"/>
        <v>0</v>
      </c>
      <c r="G28" s="21">
        <v>0</v>
      </c>
      <c r="H28" s="21">
        <v>0</v>
      </c>
      <c r="I28" s="21">
        <v>0</v>
      </c>
      <c r="J28" s="22">
        <f t="shared" si="1"/>
        <v>0</v>
      </c>
      <c r="K28" s="22">
        <f t="shared" si="2"/>
        <v>0</v>
      </c>
      <c r="L28" s="23">
        <f t="shared" si="3"/>
        <v>0</v>
      </c>
      <c r="M28" s="4"/>
      <c r="N28" t="s">
        <v>270</v>
      </c>
      <c r="O28" s="5">
        <v>0</v>
      </c>
      <c r="P28" s="71">
        <v>0</v>
      </c>
    </row>
    <row r="29" spans="1:16" x14ac:dyDescent="0.25">
      <c r="A29" s="17"/>
      <c r="B29" s="55">
        <v>23</v>
      </c>
      <c r="C29" s="19" t="s">
        <v>271</v>
      </c>
      <c r="D29" s="20">
        <v>13.667259999999999</v>
      </c>
      <c r="E29" s="21">
        <v>0</v>
      </c>
      <c r="F29" s="21">
        <f t="shared" si="0"/>
        <v>0</v>
      </c>
      <c r="G29" s="21">
        <v>0</v>
      </c>
      <c r="H29" s="21">
        <v>0</v>
      </c>
      <c r="I29" s="21">
        <v>0</v>
      </c>
      <c r="J29" s="22">
        <f t="shared" si="1"/>
        <v>0</v>
      </c>
      <c r="K29" s="22">
        <f t="shared" si="2"/>
        <v>0</v>
      </c>
      <c r="L29" s="23">
        <f t="shared" si="3"/>
        <v>0</v>
      </c>
      <c r="M29" s="4"/>
      <c r="N29" t="s">
        <v>271</v>
      </c>
      <c r="O29" s="5">
        <v>0</v>
      </c>
      <c r="P29" s="71">
        <v>0</v>
      </c>
    </row>
    <row r="30" spans="1:16" x14ac:dyDescent="0.25">
      <c r="A30" s="17"/>
      <c r="B30" s="55">
        <v>24</v>
      </c>
      <c r="C30" s="19" t="s">
        <v>272</v>
      </c>
      <c r="D30" s="20">
        <v>8.9362859999999991</v>
      </c>
      <c r="E30" s="21">
        <v>0</v>
      </c>
      <c r="F30" s="21">
        <f t="shared" si="0"/>
        <v>0</v>
      </c>
      <c r="G30" s="21">
        <v>0</v>
      </c>
      <c r="H30" s="21">
        <v>0</v>
      </c>
      <c r="I30" s="21">
        <v>0</v>
      </c>
      <c r="J30" s="22">
        <f t="shared" si="1"/>
        <v>0</v>
      </c>
      <c r="K30" s="22">
        <f t="shared" si="2"/>
        <v>0</v>
      </c>
      <c r="L30" s="23">
        <f t="shared" si="3"/>
        <v>0</v>
      </c>
      <c r="M30" s="4"/>
      <c r="N30" t="s">
        <v>272</v>
      </c>
      <c r="O30" s="5">
        <v>0</v>
      </c>
      <c r="P30" s="71">
        <v>0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20.500890999999999</v>
      </c>
      <c r="E31" s="28">
        <v>0</v>
      </c>
      <c r="F31" s="28">
        <f t="shared" si="0"/>
        <v>0</v>
      </c>
      <c r="G31" s="28">
        <v>0</v>
      </c>
      <c r="H31" s="28">
        <v>0</v>
      </c>
      <c r="I31" s="28">
        <v>0</v>
      </c>
      <c r="J31" s="29">
        <f t="shared" si="1"/>
        <v>0</v>
      </c>
      <c r="K31" s="29">
        <f t="shared" si="2"/>
        <v>0</v>
      </c>
      <c r="L31" s="30">
        <f t="shared" si="3"/>
        <v>0</v>
      </c>
      <c r="M31" s="4"/>
      <c r="N31" t="s">
        <v>273</v>
      </c>
      <c r="O31" s="5">
        <v>0</v>
      </c>
      <c r="P31" s="71">
        <v>0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122</v>
      </c>
      <c r="B1" s="49" t="s">
        <v>82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1926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612.89328999999998</v>
      </c>
      <c r="E6" s="14">
        <v>612.89328999999998</v>
      </c>
      <c r="F6" s="14">
        <v>86.399301417285827</v>
      </c>
      <c r="G6" s="14">
        <v>34.429146057285834</v>
      </c>
      <c r="H6" s="14">
        <v>24.184802869999999</v>
      </c>
      <c r="I6" s="14">
        <v>27.785352489999998</v>
      </c>
      <c r="J6" s="15">
        <v>5.6174780535263868E-2</v>
      </c>
      <c r="K6" s="15">
        <v>9.563483543323803E-2</v>
      </c>
      <c r="L6" s="16">
        <v>0.14096956652484452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612.89328999999998</v>
      </c>
      <c r="E7" s="38">
        <f ca="1">SUM(E8:OFFSET(E6,MATCH("PROYECTOS",$A$8:$A$50,0),0))</f>
        <v>612.89328999999998</v>
      </c>
      <c r="F7" s="38">
        <f ca="1">SUM(F8:OFFSET(F6,MATCH("PROYECTOS",$A$8:$A$50,0),0))</f>
        <v>86.399301417285827</v>
      </c>
      <c r="G7" s="38">
        <f ca="1">SUM(G8:OFFSET(G6,MATCH("PROYECTOS",$A$8:$A$50,0),0))</f>
        <v>34.429146057285834</v>
      </c>
      <c r="H7" s="38">
        <f ca="1">SUM(H8:OFFSET(H6,MATCH("PROYECTOS",$A$8:$A$50,0),0))</f>
        <v>24.184802869999999</v>
      </c>
      <c r="I7" s="38">
        <f ca="1">SUM(I8:OFFSET(I6,MATCH("PROYECTOS",$A$8:$A$50,0),0))</f>
        <v>27.785352489999998</v>
      </c>
      <c r="J7" s="39">
        <f ca="1">IFERROR(G7/E7,0)</f>
        <v>5.6174780535263868E-2</v>
      </c>
      <c r="K7" s="39">
        <f ca="1">IFERROR(SUM(G7,H7)/E7,0)</f>
        <v>9.563483543323803E-2</v>
      </c>
      <c r="L7" s="40">
        <f ca="1">IFERROR(SUM(G7,H7,I7)/E7,0)</f>
        <v>0.14096956652484452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21.533731</v>
      </c>
      <c r="E8" s="21">
        <v>21.533731</v>
      </c>
      <c r="F8" s="21">
        <f t="shared" ref="F8:F10" si="0">SUM(G8,H8,I8)</f>
        <v>3.8819897914948185</v>
      </c>
      <c r="G8" s="21">
        <v>0.97363687149481848</v>
      </c>
      <c r="H8" s="21">
        <v>0.95970470999999991</v>
      </c>
      <c r="I8" s="21">
        <v>1.94864821</v>
      </c>
      <c r="J8" s="22">
        <f t="shared" ref="J8:J11" si="1">IFERROR(G8/E8,0)</f>
        <v>4.5214499591121414E-2</v>
      </c>
      <c r="K8" s="22">
        <f t="shared" ref="K8:K11" si="2">IFERROR(SUM(G8,H8)/E8,0)</f>
        <v>8.978200672678685E-2</v>
      </c>
      <c r="L8" s="23">
        <f t="shared" ref="L8:L11" si="3">IFERROR(SUM(G8,H8,I8)/E8,0)</f>
        <v>0.18027483446759962</v>
      </c>
      <c r="M8" s="4"/>
    </row>
    <row r="9" spans="1:13" ht="25.5" x14ac:dyDescent="0.25">
      <c r="A9" s="17"/>
      <c r="B9" s="19">
        <v>3000637</v>
      </c>
      <c r="C9" s="19" t="s">
        <v>1928</v>
      </c>
      <c r="D9" s="20">
        <v>416.69341300000002</v>
      </c>
      <c r="E9" s="21">
        <v>416.69341299999996</v>
      </c>
      <c r="F9" s="21">
        <f t="shared" si="0"/>
        <v>58.923332585908199</v>
      </c>
      <c r="G9" s="21">
        <v>26.277332305908203</v>
      </c>
      <c r="H9" s="21">
        <v>15.176393039999999</v>
      </c>
      <c r="I9" s="21">
        <v>17.469607239999998</v>
      </c>
      <c r="J9" s="22">
        <f t="shared" si="1"/>
        <v>6.306154953764101E-2</v>
      </c>
      <c r="K9" s="22">
        <f t="shared" si="2"/>
        <v>9.9482554925599959E-2</v>
      </c>
      <c r="L9" s="23">
        <f t="shared" si="3"/>
        <v>0.1414069211262243</v>
      </c>
      <c r="M9" s="4"/>
    </row>
    <row r="10" spans="1:13" ht="25.5" x14ac:dyDescent="0.25">
      <c r="A10" s="17"/>
      <c r="B10" s="19">
        <v>3000638</v>
      </c>
      <c r="C10" s="19" t="s">
        <v>1929</v>
      </c>
      <c r="D10" s="20">
        <v>174.66614599999997</v>
      </c>
      <c r="E10" s="21">
        <v>174.66614599999997</v>
      </c>
      <c r="F10" s="21">
        <f t="shared" si="0"/>
        <v>23.593979039882811</v>
      </c>
      <c r="G10" s="21">
        <v>7.1781768798828125</v>
      </c>
      <c r="H10" s="21">
        <v>8.0487051199999993</v>
      </c>
      <c r="I10" s="21">
        <v>8.3670970400000009</v>
      </c>
      <c r="J10" s="22">
        <f t="shared" si="1"/>
        <v>4.1096555023792725E-2</v>
      </c>
      <c r="K10" s="22">
        <f t="shared" si="2"/>
        <v>8.717706521035172E-2</v>
      </c>
      <c r="L10" s="23">
        <f t="shared" si="3"/>
        <v>0.13508043533451991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0</v>
      </c>
      <c r="F11" s="45">
        <f t="shared" ca="1" si="4"/>
        <v>0</v>
      </c>
      <c r="G11" s="45">
        <f t="shared" ca="1" si="4"/>
        <v>0</v>
      </c>
      <c r="H11" s="45">
        <f t="shared" ca="1" si="4"/>
        <v>0</v>
      </c>
      <c r="I11" s="45">
        <f t="shared" ca="1" si="4"/>
        <v>0</v>
      </c>
      <c r="J11" s="46">
        <f t="shared" ca="1" si="1"/>
        <v>0</v>
      </c>
      <c r="K11" s="46">
        <f t="shared" ca="1" si="2"/>
        <v>0</v>
      </c>
      <c r="L11" s="47">
        <f t="shared" ca="1" si="3"/>
        <v>0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1940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90"/>
      <c r="B16" s="91"/>
      <c r="C16" s="91"/>
      <c r="D16" s="93"/>
    </row>
    <row r="17" spans="1:4" x14ac:dyDescent="0.25">
      <c r="A17" s="17"/>
      <c r="B17" s="19">
        <v>3000001</v>
      </c>
      <c r="C17" s="19" t="s">
        <v>275</v>
      </c>
      <c r="D17" s="23">
        <v>0.18027483446759962</v>
      </c>
    </row>
    <row r="18" spans="1:4" ht="25.5" x14ac:dyDescent="0.25">
      <c r="A18" s="17"/>
      <c r="B18" s="19">
        <v>3000637</v>
      </c>
      <c r="C18" s="19" t="s">
        <v>1928</v>
      </c>
      <c r="D18" s="23">
        <v>0.1414069211262243</v>
      </c>
    </row>
    <row r="19" spans="1:4" ht="26.25" thickBot="1" x14ac:dyDescent="0.3">
      <c r="A19" s="24"/>
      <c r="B19" s="26">
        <v>3000638</v>
      </c>
      <c r="C19" s="26" t="s">
        <v>1929</v>
      </c>
      <c r="D19" s="30">
        <v>0.13508043533451991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"/>
  <sheetViews>
    <sheetView topLeftCell="A16" workbookViewId="0">
      <selection activeCell="A3" sqref="A3:P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122</v>
      </c>
      <c r="B1" s="49" t="s">
        <v>82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1927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612.89328999999998</v>
      </c>
      <c r="I6" s="14">
        <v>612.89328999999998</v>
      </c>
      <c r="J6" s="14">
        <v>86.399301417285827</v>
      </c>
      <c r="K6" s="14">
        <v>34.429146057285834</v>
      </c>
      <c r="L6" s="14">
        <v>24.184802869999999</v>
      </c>
      <c r="M6" s="14">
        <v>27.785352489999998</v>
      </c>
      <c r="N6" s="15">
        <v>5.6174780535263868E-2</v>
      </c>
      <c r="O6" s="15">
        <v>9.563483543323803E-2</v>
      </c>
      <c r="P6" s="16">
        <v>0.14096956652484452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SUM(H8:OFFSET(H6,MATCH("PROYECTOS",$A$8:$A$19,0),0))</f>
        <v>612.89329000000009</v>
      </c>
      <c r="I7" s="37">
        <f ca="1">SUM(I8:OFFSET(I6,MATCH("PROYECTOS",$A$8:$A$19,0),0))</f>
        <v>612.89329000000009</v>
      </c>
      <c r="J7" s="37">
        <f ca="1">SUM(J8:OFFSET(J6,MATCH("PROYECTOS",$A$8:$A$19,0),0))</f>
        <v>86.399301417285827</v>
      </c>
      <c r="K7" s="38">
        <f>SUM(K8:K18)</f>
        <v>34.429146057285834</v>
      </c>
      <c r="L7" s="38">
        <f>SUM(L8:L18)</f>
        <v>24.184802869999999</v>
      </c>
      <c r="M7" s="38">
        <f>SUM(M8:M18)</f>
        <v>27.785352489999998</v>
      </c>
      <c r="N7" s="39">
        <f ca="1">IFERROR(K7/I7,0)</f>
        <v>5.6174780535263862E-2</v>
      </c>
      <c r="O7" s="39">
        <f ca="1">IFERROR(SUM(K7,L7)/I7,0)</f>
        <v>9.5634835433238016E-2</v>
      </c>
      <c r="P7" s="40">
        <f ca="1">IFERROR(SUM(K7,L7,M7)/I7,0)</f>
        <v>0.14096956652484449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19.011780999999999</v>
      </c>
      <c r="I8" s="21">
        <v>19.011780999999999</v>
      </c>
      <c r="J8" s="21">
        <f t="shared" ref="J8:J18" si="0">SUM(K8,L8,M8)</f>
        <v>3.8784897914948182</v>
      </c>
      <c r="K8" s="21">
        <v>0.97363687149481848</v>
      </c>
      <c r="L8" s="21">
        <v>0.95970470999999991</v>
      </c>
      <c r="M8" s="21">
        <v>1.9451482099999999</v>
      </c>
      <c r="N8" s="22">
        <f t="shared" ref="N8:N19" si="1">IFERROR(K8/I8,0)</f>
        <v>5.1212291552002333E-2</v>
      </c>
      <c r="O8" s="22">
        <f t="shared" ref="O8:O19" si="2">IFERROR(SUM(K8,L8)/I8,0)</f>
        <v>0.10169176583166083</v>
      </c>
      <c r="P8" s="23">
        <f t="shared" ref="P8:P19" si="3">IFERROR(SUM(K8,L8,M8)/I8,0)</f>
        <v>0.20400454810071811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5003032</v>
      </c>
      <c r="C9" s="19" t="s">
        <v>513</v>
      </c>
      <c r="D9" s="68">
        <v>3000001</v>
      </c>
      <c r="E9" s="19" t="s">
        <v>275</v>
      </c>
      <c r="F9" s="69">
        <v>60</v>
      </c>
      <c r="G9" s="19" t="s">
        <v>309</v>
      </c>
      <c r="H9" s="20">
        <v>1.8089</v>
      </c>
      <c r="I9" s="21">
        <v>1.8089</v>
      </c>
      <c r="J9" s="21">
        <f t="shared" si="0"/>
        <v>3.5000000000000001E-3</v>
      </c>
      <c r="K9" s="21">
        <v>0</v>
      </c>
      <c r="L9" s="21">
        <v>0</v>
      </c>
      <c r="M9" s="21">
        <v>3.5000000000000001E-3</v>
      </c>
      <c r="N9" s="22">
        <f t="shared" si="1"/>
        <v>0</v>
      </c>
      <c r="O9" s="22">
        <f t="shared" si="2"/>
        <v>0</v>
      </c>
      <c r="P9" s="23">
        <f t="shared" si="3"/>
        <v>1.9348775498921997E-3</v>
      </c>
      <c r="Q9" s="70">
        <v>0</v>
      </c>
      <c r="R9" s="21">
        <v>0</v>
      </c>
      <c r="S9" s="23">
        <f t="shared" ref="S9:S18" si="4">IFERROR(R9/Q9,0)</f>
        <v>0</v>
      </c>
    </row>
    <row r="10" spans="1:19" ht="25.5" x14ac:dyDescent="0.25">
      <c r="A10" s="17"/>
      <c r="B10" s="19">
        <v>5004958</v>
      </c>
      <c r="C10" s="19" t="s">
        <v>1930</v>
      </c>
      <c r="D10" s="68">
        <v>3000637</v>
      </c>
      <c r="E10" s="19" t="s">
        <v>1928</v>
      </c>
      <c r="F10" s="69">
        <v>86</v>
      </c>
      <c r="G10" s="19" t="s">
        <v>500</v>
      </c>
      <c r="H10" s="20">
        <v>4.6522079999999999</v>
      </c>
      <c r="I10" s="21">
        <v>4.6522079999999999</v>
      </c>
      <c r="J10" s="21">
        <f t="shared" si="0"/>
        <v>6.65573E-2</v>
      </c>
      <c r="K10" s="21">
        <v>0</v>
      </c>
      <c r="L10" s="21">
        <v>6.65573E-2</v>
      </c>
      <c r="M10" s="21">
        <v>0</v>
      </c>
      <c r="N10" s="22">
        <f t="shared" si="1"/>
        <v>0</v>
      </c>
      <c r="O10" s="22">
        <f t="shared" si="2"/>
        <v>1.4306604519832303E-2</v>
      </c>
      <c r="P10" s="23">
        <f t="shared" si="3"/>
        <v>1.4306604519832303E-2</v>
      </c>
      <c r="Q10" s="70">
        <v>0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5004959</v>
      </c>
      <c r="C11" s="19" t="s">
        <v>1931</v>
      </c>
      <c r="D11" s="68">
        <v>3000637</v>
      </c>
      <c r="E11" s="19" t="s">
        <v>1928</v>
      </c>
      <c r="F11" s="69">
        <v>86</v>
      </c>
      <c r="G11" s="19" t="s">
        <v>500</v>
      </c>
      <c r="H11" s="20">
        <v>23.586715999999996</v>
      </c>
      <c r="I11" s="21">
        <v>23.586715999999996</v>
      </c>
      <c r="J11" s="21">
        <f t="shared" si="0"/>
        <v>0</v>
      </c>
      <c r="K11" s="21">
        <v>0</v>
      </c>
      <c r="L11" s="21">
        <v>0</v>
      </c>
      <c r="M11" s="21">
        <v>0</v>
      </c>
      <c r="N11" s="22">
        <f t="shared" si="1"/>
        <v>0</v>
      </c>
      <c r="O11" s="22">
        <f t="shared" si="2"/>
        <v>0</v>
      </c>
      <c r="P11" s="23">
        <f t="shared" si="3"/>
        <v>0</v>
      </c>
      <c r="Q11" s="70">
        <v>0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5004960</v>
      </c>
      <c r="C12" s="19" t="s">
        <v>1932</v>
      </c>
      <c r="D12" s="68">
        <v>3000637</v>
      </c>
      <c r="E12" s="19" t="s">
        <v>1928</v>
      </c>
      <c r="F12" s="69">
        <v>86</v>
      </c>
      <c r="G12" s="19" t="s">
        <v>500</v>
      </c>
      <c r="H12" s="20">
        <v>370.60621100000003</v>
      </c>
      <c r="I12" s="21">
        <v>370.60621100000003</v>
      </c>
      <c r="J12" s="21">
        <f t="shared" si="0"/>
        <v>58.856775285908199</v>
      </c>
      <c r="K12" s="21">
        <v>26.277332305908203</v>
      </c>
      <c r="L12" s="21">
        <v>15.109835739999999</v>
      </c>
      <c r="M12" s="21">
        <v>17.469607239999998</v>
      </c>
      <c r="N12" s="22">
        <f t="shared" si="1"/>
        <v>7.0903647931329999E-2</v>
      </c>
      <c r="O12" s="22">
        <f t="shared" si="2"/>
        <v>0.1116742429497713</v>
      </c>
      <c r="P12" s="23">
        <f t="shared" si="3"/>
        <v>0.15881216649633589</v>
      </c>
      <c r="Q12" s="70">
        <v>0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5004961</v>
      </c>
      <c r="C13" s="19" t="s">
        <v>1933</v>
      </c>
      <c r="D13" s="68">
        <v>3000638</v>
      </c>
      <c r="E13" s="19" t="s">
        <v>1929</v>
      </c>
      <c r="F13" s="69">
        <v>86</v>
      </c>
      <c r="G13" s="19" t="s">
        <v>500</v>
      </c>
      <c r="H13" s="20">
        <v>2.60975</v>
      </c>
      <c r="I13" s="21">
        <v>2.60975</v>
      </c>
      <c r="J13" s="21">
        <f t="shared" si="0"/>
        <v>0</v>
      </c>
      <c r="K13" s="21">
        <v>0</v>
      </c>
      <c r="L13" s="21">
        <v>0</v>
      </c>
      <c r="M13" s="21">
        <v>0</v>
      </c>
      <c r="N13" s="22">
        <f t="shared" si="1"/>
        <v>0</v>
      </c>
      <c r="O13" s="22">
        <f t="shared" si="2"/>
        <v>0</v>
      </c>
      <c r="P13" s="23">
        <f t="shared" si="3"/>
        <v>0</v>
      </c>
      <c r="Q13" s="70">
        <v>0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5004962</v>
      </c>
      <c r="C14" s="19" t="s">
        <v>1934</v>
      </c>
      <c r="D14" s="68">
        <v>3000638</v>
      </c>
      <c r="E14" s="19" t="s">
        <v>1929</v>
      </c>
      <c r="F14" s="69">
        <v>86</v>
      </c>
      <c r="G14" s="19" t="s">
        <v>500</v>
      </c>
      <c r="H14" s="20">
        <v>9.0893859999999975</v>
      </c>
      <c r="I14" s="21">
        <v>9.0893859999999975</v>
      </c>
      <c r="J14" s="21">
        <f t="shared" si="0"/>
        <v>0</v>
      </c>
      <c r="K14" s="21">
        <v>0</v>
      </c>
      <c r="L14" s="21">
        <v>0</v>
      </c>
      <c r="M14" s="21">
        <v>0</v>
      </c>
      <c r="N14" s="22">
        <f t="shared" si="1"/>
        <v>0</v>
      </c>
      <c r="O14" s="22">
        <f t="shared" si="2"/>
        <v>0</v>
      </c>
      <c r="P14" s="23">
        <f t="shared" si="3"/>
        <v>0</v>
      </c>
      <c r="Q14" s="70">
        <v>0</v>
      </c>
      <c r="R14" s="21">
        <v>0</v>
      </c>
      <c r="S14" s="23">
        <f t="shared" si="4"/>
        <v>0</v>
      </c>
    </row>
    <row r="15" spans="1:19" ht="25.5" x14ac:dyDescent="0.25">
      <c r="A15" s="17"/>
      <c r="B15" s="19">
        <v>5004963</v>
      </c>
      <c r="C15" s="19" t="s">
        <v>1935</v>
      </c>
      <c r="D15" s="68">
        <v>3000638</v>
      </c>
      <c r="E15" s="19" t="s">
        <v>1929</v>
      </c>
      <c r="F15" s="69">
        <v>86</v>
      </c>
      <c r="G15" s="19" t="s">
        <v>500</v>
      </c>
      <c r="H15" s="20">
        <v>155.10765699999999</v>
      </c>
      <c r="I15" s="21">
        <v>155.10765699999999</v>
      </c>
      <c r="J15" s="21">
        <f t="shared" si="0"/>
        <v>23.593979039882811</v>
      </c>
      <c r="K15" s="21">
        <v>7.1781768798828125</v>
      </c>
      <c r="L15" s="21">
        <v>8.0487051199999993</v>
      </c>
      <c r="M15" s="21">
        <v>8.3670970400000009</v>
      </c>
      <c r="N15" s="22">
        <f t="shared" si="1"/>
        <v>4.6278675203525334E-2</v>
      </c>
      <c r="O15" s="22">
        <f t="shared" si="2"/>
        <v>9.8169763468755208E-2</v>
      </c>
      <c r="P15" s="23">
        <f t="shared" si="3"/>
        <v>0.15211356741648682</v>
      </c>
      <c r="Q15" s="70">
        <v>0</v>
      </c>
      <c r="R15" s="21">
        <v>0</v>
      </c>
      <c r="S15" s="23">
        <f t="shared" si="4"/>
        <v>0</v>
      </c>
    </row>
    <row r="16" spans="1:19" ht="38.25" x14ac:dyDescent="0.25">
      <c r="A16" s="17"/>
      <c r="B16" s="19">
        <v>5005216</v>
      </c>
      <c r="C16" s="19" t="s">
        <v>1936</v>
      </c>
      <c r="D16" s="68">
        <v>3000637</v>
      </c>
      <c r="E16" s="19" t="s">
        <v>1928</v>
      </c>
      <c r="F16" s="69">
        <v>86</v>
      </c>
      <c r="G16" s="19" t="s">
        <v>500</v>
      </c>
      <c r="H16" s="20">
        <v>17.848278000000001</v>
      </c>
      <c r="I16" s="21">
        <v>17.848278000000001</v>
      </c>
      <c r="J16" s="21">
        <f t="shared" si="0"/>
        <v>0</v>
      </c>
      <c r="K16" s="21">
        <v>0</v>
      </c>
      <c r="L16" s="21">
        <v>0</v>
      </c>
      <c r="M16" s="21">
        <v>0</v>
      </c>
      <c r="N16" s="22">
        <f t="shared" si="1"/>
        <v>0</v>
      </c>
      <c r="O16" s="22">
        <f t="shared" si="2"/>
        <v>0</v>
      </c>
      <c r="P16" s="23">
        <f t="shared" si="3"/>
        <v>0</v>
      </c>
      <c r="Q16" s="70">
        <v>0</v>
      </c>
      <c r="R16" s="21">
        <v>0</v>
      </c>
      <c r="S16" s="23">
        <f t="shared" si="4"/>
        <v>0</v>
      </c>
    </row>
    <row r="17" spans="1:19" ht="38.25" x14ac:dyDescent="0.25">
      <c r="A17" s="17"/>
      <c r="B17" s="19">
        <v>5005217</v>
      </c>
      <c r="C17" s="19" t="s">
        <v>1937</v>
      </c>
      <c r="D17" s="68">
        <v>3000638</v>
      </c>
      <c r="E17" s="19" t="s">
        <v>1929</v>
      </c>
      <c r="F17" s="69">
        <v>86</v>
      </c>
      <c r="G17" s="19" t="s">
        <v>500</v>
      </c>
      <c r="H17" s="20">
        <v>7.8593529999999996</v>
      </c>
      <c r="I17" s="21">
        <v>7.8593529999999996</v>
      </c>
      <c r="J17" s="21">
        <f t="shared" si="0"/>
        <v>0</v>
      </c>
      <c r="K17" s="21">
        <v>0</v>
      </c>
      <c r="L17" s="21">
        <v>0</v>
      </c>
      <c r="M17" s="21">
        <v>0</v>
      </c>
      <c r="N17" s="22">
        <f t="shared" si="1"/>
        <v>0</v>
      </c>
      <c r="O17" s="22">
        <f t="shared" si="2"/>
        <v>0</v>
      </c>
      <c r="P17" s="23">
        <f t="shared" si="3"/>
        <v>0</v>
      </c>
      <c r="Q17" s="70">
        <v>0</v>
      </c>
      <c r="R17" s="21">
        <v>0</v>
      </c>
      <c r="S17" s="23">
        <f t="shared" si="4"/>
        <v>0</v>
      </c>
    </row>
    <row r="18" spans="1:19" ht="63.75" x14ac:dyDescent="0.25">
      <c r="A18" s="17"/>
      <c r="B18" s="19">
        <v>5005218</v>
      </c>
      <c r="C18" s="19" t="s">
        <v>1938</v>
      </c>
      <c r="D18" s="68">
        <v>3000001</v>
      </c>
      <c r="E18" s="19" t="s">
        <v>275</v>
      </c>
      <c r="F18" s="69">
        <v>544</v>
      </c>
      <c r="G18" s="19" t="s">
        <v>1084</v>
      </c>
      <c r="H18" s="20">
        <v>0.71304999999999985</v>
      </c>
      <c r="I18" s="21">
        <v>0.71304999999999985</v>
      </c>
      <c r="J18" s="21">
        <f t="shared" si="0"/>
        <v>0</v>
      </c>
      <c r="K18" s="21">
        <v>0</v>
      </c>
      <c r="L18" s="21">
        <v>0</v>
      </c>
      <c r="M18" s="21">
        <v>0</v>
      </c>
      <c r="N18" s="22">
        <f t="shared" si="1"/>
        <v>0</v>
      </c>
      <c r="O18" s="22">
        <f t="shared" si="2"/>
        <v>0</v>
      </c>
      <c r="P18" s="23">
        <f t="shared" si="3"/>
        <v>0</v>
      </c>
      <c r="Q18" s="70">
        <v>0</v>
      </c>
      <c r="R18" s="21">
        <v>0</v>
      </c>
      <c r="S18" s="23">
        <f t="shared" si="4"/>
        <v>0</v>
      </c>
    </row>
    <row r="19" spans="1:19" ht="15.75" thickBot="1" x14ac:dyDescent="0.3">
      <c r="A19" s="41" t="s">
        <v>293</v>
      </c>
      <c r="B19" s="43"/>
      <c r="C19" s="43"/>
      <c r="D19" s="65"/>
      <c r="E19" s="43"/>
      <c r="F19" s="66"/>
      <c r="G19" s="43"/>
      <c r="H19" s="44">
        <f ca="1">OFFSET(H19,-MATCH("PROYECTOS",$A$8:$A$19,0)-1,0)-(OFFSET(H19,-MATCH("PROYECTOS",$A$8:$A$19,0),0))</f>
        <v>0</v>
      </c>
      <c r="I19" s="44">
        <f t="shared" ref="I19:J19" ca="1" si="5">OFFSET(I19,-MATCH("PROYECTOS",$A$8:$A$19,0)-1,0)-(OFFSET(I19,-MATCH("PROYECTOS",$A$8:$A$19,0),0))</f>
        <v>0</v>
      </c>
      <c r="J19" s="44">
        <f t="shared" ca="1" si="5"/>
        <v>0</v>
      </c>
      <c r="K19" s="45">
        <f>K6-K7</f>
        <v>0</v>
      </c>
      <c r="L19" s="45">
        <f>L6-L7</f>
        <v>0</v>
      </c>
      <c r="M19" s="45">
        <f>M6-M7</f>
        <v>0</v>
      </c>
      <c r="N19" s="46">
        <f t="shared" ca="1" si="1"/>
        <v>0</v>
      </c>
      <c r="O19" s="46">
        <f t="shared" ca="1" si="2"/>
        <v>0</v>
      </c>
      <c r="P19" s="47">
        <f t="shared" ca="1" si="3"/>
        <v>0</v>
      </c>
      <c r="Q19" s="67"/>
      <c r="R19" s="45"/>
      <c r="S19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workbookViewId="0">
      <selection activeCell="A9" sqref="A9:L9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123</v>
      </c>
      <c r="B1" s="50" t="s">
        <v>83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1941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804.68669</v>
      </c>
      <c r="E6" s="14">
        <v>816.31004499999983</v>
      </c>
      <c r="F6" s="14">
        <v>112.61811767364985</v>
      </c>
      <c r="G6" s="14">
        <v>28.824263213649829</v>
      </c>
      <c r="H6" s="14">
        <v>39.729165140000028</v>
      </c>
      <c r="I6" s="14">
        <v>44.064689319999999</v>
      </c>
      <c r="J6" s="15">
        <v>3.5310435526552698E-2</v>
      </c>
      <c r="K6" s="15">
        <v>8.3979645691668367E-2</v>
      </c>
      <c r="L6" s="16">
        <v>0.13795998023477693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804.68668999999989</v>
      </c>
      <c r="E7" s="38">
        <f ca="1">SUM(E8:OFFSET(E6,MATCH("GOBIERNOS REGIONALES",$A$8:$A$50,0),0))</f>
        <v>816.31004500000017</v>
      </c>
      <c r="F7" s="38">
        <f ca="1">SUM(F8:OFFSET(F6,MATCH("GOBIERNOS REGIONALES",$A$8:$A$50,0),0))</f>
        <v>112.61811767364985</v>
      </c>
      <c r="G7" s="38">
        <f ca="1">SUM(G8:OFFSET(G6,MATCH("GOBIERNOS REGIONALES",$A$8:$A$50,0),0))</f>
        <v>28.824263213649829</v>
      </c>
      <c r="H7" s="38">
        <f ca="1">SUM(H8:OFFSET(H6,MATCH("GOBIERNOS REGIONALES",$A$8:$A$50,0),0))</f>
        <v>39.729165140000006</v>
      </c>
      <c r="I7" s="38">
        <f ca="1">SUM(I8:OFFSET(I6,MATCH("GOBIERNOS REGIONALES",$A$8:$A$50,0),0))</f>
        <v>44.064689320000006</v>
      </c>
      <c r="J7" s="39">
        <f ca="1">IFERROR(G7/E7,0)</f>
        <v>3.5310435526552685E-2</v>
      </c>
      <c r="K7" s="39">
        <f ca="1">IFERROR(SUM(G7,H7)/E7,0)</f>
        <v>8.3979645691668312E-2</v>
      </c>
      <c r="L7" s="40">
        <f ca="1">IFERROR(SUM(G7,H7,I7)/E7,0)</f>
        <v>0.13795998023477687</v>
      </c>
      <c r="M7" s="4"/>
    </row>
    <row r="8" spans="1:13" ht="25.5" x14ac:dyDescent="0.25">
      <c r="A8" s="17"/>
      <c r="B8" s="18">
        <v>6</v>
      </c>
      <c r="C8" s="19" t="s">
        <v>106</v>
      </c>
      <c r="D8" s="20">
        <v>218.27119999999999</v>
      </c>
      <c r="E8" s="21">
        <v>218.27120000000002</v>
      </c>
      <c r="F8" s="21">
        <f t="shared" ref="F8:F11" si="0">SUM(G8,H8,I8)</f>
        <v>0.18428027004936751</v>
      </c>
      <c r="G8" s="21">
        <v>6.045500049367547E-3</v>
      </c>
      <c r="H8" s="21">
        <v>6.2519049999999979E-2</v>
      </c>
      <c r="I8" s="21">
        <v>0.11571571999999998</v>
      </c>
      <c r="J8" s="22">
        <f t="shared" ref="J8:J11" si="1">IFERROR(G8/E8,0)</f>
        <v>2.7697195275270152E-5</v>
      </c>
      <c r="K8" s="22">
        <f t="shared" ref="K8:K11" si="2">IFERROR(SUM(G8,H8)/E8,0)</f>
        <v>3.1412550097936656E-4</v>
      </c>
      <c r="L8" s="23">
        <f t="shared" ref="L8:L11" si="3">IFERROR(SUM(G8,H8,I8)/E8,0)</f>
        <v>8.4427203428288976E-4</v>
      </c>
      <c r="M8" s="4"/>
    </row>
    <row r="9" spans="1:13" x14ac:dyDescent="0.25">
      <c r="A9" s="17"/>
      <c r="B9" s="18">
        <v>61</v>
      </c>
      <c r="C9" s="19" t="s">
        <v>135</v>
      </c>
      <c r="D9" s="20">
        <v>586.41548999999986</v>
      </c>
      <c r="E9" s="21">
        <v>598.03884500000015</v>
      </c>
      <c r="F9" s="21">
        <f t="shared" si="0"/>
        <v>112.43383740360048</v>
      </c>
      <c r="G9" s="21">
        <v>28.818217713600461</v>
      </c>
      <c r="H9" s="21">
        <v>39.666646090000008</v>
      </c>
      <c r="I9" s="21">
        <v>43.948973600000009</v>
      </c>
      <c r="J9" s="22">
        <f t="shared" si="1"/>
        <v>4.8187869324107957E-2</v>
      </c>
      <c r="K9" s="22">
        <f t="shared" si="2"/>
        <v>0.11451574488209114</v>
      </c>
      <c r="L9" s="23">
        <f t="shared" si="3"/>
        <v>0.18800423809192604</v>
      </c>
      <c r="M9" s="4"/>
    </row>
    <row r="10" spans="1:13" ht="15.75" thickBot="1" x14ac:dyDescent="0.3">
      <c r="A10" s="41" t="s">
        <v>205</v>
      </c>
      <c r="B10" s="58"/>
      <c r="C10" s="43"/>
      <c r="D10" s="44">
        <f ca="1">SUM(D11:OFFSET(D9,(MATCH("GOBIERNOS LOCALES",$A$8:$A$50,0)-MATCH("GOBIERNOS REGIONALES",$A$8:$A$50,0)),0))</f>
        <v>0</v>
      </c>
      <c r="E10" s="45">
        <f ca="1">SUM(E11:OFFSET(E9,(MATCH("GOBIERNOS LOCALES",$A$8:$A$50,0)-MATCH("GOBIERNOS REGIONALES",$A$8:$A$50,0)),0))</f>
        <v>0</v>
      </c>
      <c r="F10" s="45">
        <f ca="1">SUM(F11:OFFSET(F9,(MATCH("GOBIERNOS LOCALES",$A$8:$A$50,0)-MATCH("GOBIERNOS REGIONALES",$A$8:$A$50,0)),0))</f>
        <v>0</v>
      </c>
      <c r="G10" s="45">
        <f ca="1">SUM(G11:OFFSET(G9,(MATCH("GOBIERNOS LOCALES",$A$8:$A$50,0)-MATCH("GOBIERNOS REGIONALES",$A$8:$A$50,0)),0))</f>
        <v>0</v>
      </c>
      <c r="H10" s="45">
        <f ca="1">SUM(H11:OFFSET(H9,(MATCH("GOBIERNOS LOCALES",$A$8:$A$50,0)-MATCH("GOBIERNOS REGIONALES",$A$8:$A$50,0)),0))</f>
        <v>0</v>
      </c>
      <c r="I10" s="45">
        <f ca="1">SUM(I11:OFFSET(I9,(MATCH("GOBIERNOS LOCALES",$A$8:$A$50,0)-MATCH("GOBIERNOS REGIONALES",$A$8:$A$50,0)),0))</f>
        <v>0</v>
      </c>
      <c r="J10" s="46">
        <f ca="1">IFERROR(G10/E10,0)</f>
        <v>0</v>
      </c>
      <c r="K10" s="46">
        <f ca="1">IFERROR(SUM(G10,H10)/E10,0)</f>
        <v>0</v>
      </c>
      <c r="L10" s="47">
        <f ca="1">IFERROR(SUM(G10,H10,I10)/E10,0)</f>
        <v>0</v>
      </c>
      <c r="M10" s="4"/>
    </row>
    <row r="11" spans="1:13" x14ac:dyDescent="0.25">
      <c r="A11" t="s">
        <v>232</v>
      </c>
      <c r="D11" s="5"/>
      <c r="E11" s="5"/>
      <c r="F11" s="5">
        <f t="shared" si="0"/>
        <v>0</v>
      </c>
      <c r="G11" s="5"/>
      <c r="H11" s="5"/>
      <c r="I11" s="5"/>
      <c r="J11" s="4">
        <f t="shared" si="1"/>
        <v>0</v>
      </c>
      <c r="K11" s="4">
        <f t="shared" si="2"/>
        <v>0</v>
      </c>
      <c r="L11" s="4">
        <f t="shared" si="3"/>
        <v>0</v>
      </c>
      <c r="M11" s="4"/>
    </row>
    <row r="12" spans="1:13" x14ac:dyDescent="0.25">
      <c r="D12" s="5"/>
      <c r="E12" s="5"/>
      <c r="F12" s="5"/>
      <c r="G12" s="5"/>
      <c r="H12" s="5"/>
      <c r="I12" s="5"/>
      <c r="J12" s="4"/>
      <c r="K12" s="4"/>
      <c r="L12" s="4"/>
      <c r="M12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123</v>
      </c>
      <c r="B1" s="51" t="s">
        <v>83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1942</v>
      </c>
      <c r="N2" s="72" t="s">
        <v>1980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804.68669</v>
      </c>
      <c r="E6" s="14">
        <f ca="1">SUM(E7:OFFSET(E7,50,0))</f>
        <v>816.31004499999983</v>
      </c>
      <c r="F6" s="14">
        <f ca="1">SUM(F7:OFFSET(F7,50,0))</f>
        <v>112.61811767364985</v>
      </c>
      <c r="G6" s="14">
        <f ca="1">SUM(G7:OFFSET(G7,50,0))</f>
        <v>28.824263213649829</v>
      </c>
      <c r="H6" s="14">
        <f ca="1">SUM(H7:OFFSET(H7,50,0))</f>
        <v>39.729165140000028</v>
      </c>
      <c r="I6" s="14">
        <f ca="1">SUM(I7:OFFSET(I7,50,0))</f>
        <v>44.064689319999999</v>
      </c>
      <c r="J6" s="15">
        <f ca="1">IFERROR(G6/E6,0)</f>
        <v>3.5310435526552698E-2</v>
      </c>
      <c r="K6" s="15">
        <f ca="1">IFERROR(SUM(G6,H6)/E6,0)</f>
        <v>8.3979645691668367E-2</v>
      </c>
      <c r="L6" s="16">
        <f ca="1">IFERROR(SUM(G6,H6,I6)/E6,0)</f>
        <v>0.13795998023477693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1.4849379999999999</v>
      </c>
      <c r="E7" s="21">
        <v>3.2058410000000004</v>
      </c>
      <c r="F7" s="21">
        <f t="shared" ref="F7:F31" si="0">SUM(G7,H7,I7)</f>
        <v>0.36249039246932474</v>
      </c>
      <c r="G7" s="21">
        <v>9.680475246932474E-2</v>
      </c>
      <c r="H7" s="21">
        <v>0.14733079999999998</v>
      </c>
      <c r="I7" s="21">
        <v>0.11835484</v>
      </c>
      <c r="J7" s="22">
        <f t="shared" ref="J7:J31" si="1">IFERROR(G7/E7,0)</f>
        <v>3.019636733990386E-2</v>
      </c>
      <c r="K7" s="22">
        <f t="shared" ref="K7:K31" si="2">IFERROR(SUM(G7,H7)/E7,0)</f>
        <v>7.6153356473176517E-2</v>
      </c>
      <c r="L7" s="23">
        <f t="shared" ref="L7:L31" si="3">IFERROR(SUM(G7,H7,I7)/E7,0)</f>
        <v>0.11307185617419102</v>
      </c>
      <c r="M7" s="4"/>
      <c r="N7" t="s">
        <v>267</v>
      </c>
      <c r="O7" s="5">
        <v>6.3909007009365535</v>
      </c>
      <c r="P7" s="71">
        <v>0.2734659535133413</v>
      </c>
    </row>
    <row r="8" spans="1:16" x14ac:dyDescent="0.25">
      <c r="A8" s="17"/>
      <c r="B8" s="55">
        <v>2</v>
      </c>
      <c r="C8" s="19" t="s">
        <v>250</v>
      </c>
      <c r="D8" s="20">
        <v>5.1518540000000002</v>
      </c>
      <c r="E8" s="21">
        <v>10.015337000000001</v>
      </c>
      <c r="F8" s="21">
        <f t="shared" si="0"/>
        <v>1.0758314000005811</v>
      </c>
      <c r="G8" s="21">
        <v>1.4111500000581145E-2</v>
      </c>
      <c r="H8" s="21">
        <v>0.66886120000000004</v>
      </c>
      <c r="I8" s="21">
        <v>0.39285870000000001</v>
      </c>
      <c r="J8" s="22">
        <f t="shared" si="1"/>
        <v>1.408989033577317E-3</v>
      </c>
      <c r="K8" s="22">
        <f t="shared" si="2"/>
        <v>6.8192682882321498E-2</v>
      </c>
      <c r="L8" s="23">
        <f t="shared" si="3"/>
        <v>0.10741839241161641</v>
      </c>
      <c r="M8" s="4"/>
      <c r="N8" t="s">
        <v>271</v>
      </c>
      <c r="O8" s="5">
        <v>0.66406991962507966</v>
      </c>
      <c r="P8" s="71">
        <v>0.24998820572355485</v>
      </c>
    </row>
    <row r="9" spans="1:16" x14ac:dyDescent="0.25">
      <c r="A9" s="17"/>
      <c r="B9" s="55">
        <v>3</v>
      </c>
      <c r="C9" s="19" t="s">
        <v>251</v>
      </c>
      <c r="D9" s="20">
        <v>1.0556270000000001</v>
      </c>
      <c r="E9" s="21">
        <v>1.278853</v>
      </c>
      <c r="F9" s="21">
        <f t="shared" si="0"/>
        <v>0.19856237999999998</v>
      </c>
      <c r="G9" s="21">
        <v>0</v>
      </c>
      <c r="H9" s="21">
        <v>7.4377120000000005E-2</v>
      </c>
      <c r="I9" s="21">
        <v>0.12418525999999999</v>
      </c>
      <c r="J9" s="22">
        <f t="shared" si="1"/>
        <v>0</v>
      </c>
      <c r="K9" s="22">
        <f t="shared" si="2"/>
        <v>5.8159241132483566E-2</v>
      </c>
      <c r="L9" s="23">
        <f t="shared" si="3"/>
        <v>0.15526599226025195</v>
      </c>
      <c r="M9" s="4"/>
      <c r="N9" t="s">
        <v>263</v>
      </c>
      <c r="O9" s="5">
        <v>79.365603060629354</v>
      </c>
      <c r="P9" s="71">
        <v>0.21712013272935674</v>
      </c>
    </row>
    <row r="10" spans="1:16" x14ac:dyDescent="0.25">
      <c r="A10" s="17"/>
      <c r="B10" s="55">
        <v>4</v>
      </c>
      <c r="C10" s="19" t="s">
        <v>252</v>
      </c>
      <c r="D10" s="20">
        <v>177.49014899999995</v>
      </c>
      <c r="E10" s="21">
        <v>116.689564</v>
      </c>
      <c r="F10" s="21">
        <f t="shared" si="0"/>
        <v>1.4492759602323249</v>
      </c>
      <c r="G10" s="21">
        <v>0.20669082023232477</v>
      </c>
      <c r="H10" s="21">
        <v>0.37487601999999992</v>
      </c>
      <c r="I10" s="21">
        <v>0.86770912000000011</v>
      </c>
      <c r="J10" s="22">
        <f t="shared" si="1"/>
        <v>1.7712879639547267E-3</v>
      </c>
      <c r="K10" s="22">
        <f t="shared" si="2"/>
        <v>4.9838804799401306E-3</v>
      </c>
      <c r="L10" s="23">
        <f t="shared" si="3"/>
        <v>1.2419927802903821E-2</v>
      </c>
      <c r="M10" s="4"/>
      <c r="N10" t="s">
        <v>272</v>
      </c>
      <c r="O10" s="5">
        <v>0.33007914999999999</v>
      </c>
      <c r="P10" s="71">
        <v>0.20648556386443281</v>
      </c>
    </row>
    <row r="11" spans="1:16" x14ac:dyDescent="0.25">
      <c r="A11" s="17"/>
      <c r="B11" s="55">
        <v>5</v>
      </c>
      <c r="C11" s="19" t="s">
        <v>253</v>
      </c>
      <c r="D11" s="20">
        <v>4.3097459999999996</v>
      </c>
      <c r="E11" s="21">
        <v>4.9592750000000008</v>
      </c>
      <c r="F11" s="21">
        <f t="shared" si="0"/>
        <v>0.93365862004334699</v>
      </c>
      <c r="G11" s="21">
        <v>3.7181000043347012E-2</v>
      </c>
      <c r="H11" s="21">
        <v>0.12946515</v>
      </c>
      <c r="I11" s="21">
        <v>0.76701246999999995</v>
      </c>
      <c r="J11" s="22">
        <f t="shared" si="1"/>
        <v>7.4972652340003342E-3</v>
      </c>
      <c r="K11" s="22">
        <f t="shared" si="2"/>
        <v>3.3602925839633209E-2</v>
      </c>
      <c r="L11" s="23">
        <f t="shared" si="3"/>
        <v>0.18826514360331839</v>
      </c>
      <c r="M11" s="4"/>
      <c r="N11" t="s">
        <v>253</v>
      </c>
      <c r="O11" s="5">
        <v>0.93365862004334699</v>
      </c>
      <c r="P11" s="71">
        <v>0.18826514360331839</v>
      </c>
    </row>
    <row r="12" spans="1:16" x14ac:dyDescent="0.25">
      <c r="A12" s="17"/>
      <c r="B12" s="55">
        <v>6</v>
      </c>
      <c r="C12" s="19" t="s">
        <v>254</v>
      </c>
      <c r="D12" s="20">
        <v>3.1345999999999998</v>
      </c>
      <c r="E12" s="21">
        <v>3.5697990000000002</v>
      </c>
      <c r="F12" s="21">
        <f t="shared" si="0"/>
        <v>0.58551430000000004</v>
      </c>
      <c r="G12" s="21">
        <v>0</v>
      </c>
      <c r="H12" s="21">
        <v>9.1024519999999998E-2</v>
      </c>
      <c r="I12" s="21">
        <v>0.49448978000000005</v>
      </c>
      <c r="J12" s="22">
        <f t="shared" si="1"/>
        <v>0</v>
      </c>
      <c r="K12" s="22">
        <f t="shared" si="2"/>
        <v>2.5498500055605371E-2</v>
      </c>
      <c r="L12" s="23">
        <f t="shared" si="3"/>
        <v>0.16401884251746388</v>
      </c>
      <c r="M12" s="4"/>
      <c r="N12" t="s">
        <v>264</v>
      </c>
      <c r="O12" s="5">
        <v>0.66220198496781979</v>
      </c>
      <c r="P12" s="71">
        <v>0.18771477785057861</v>
      </c>
    </row>
    <row r="13" spans="1:16" x14ac:dyDescent="0.25">
      <c r="A13" s="17"/>
      <c r="B13" s="55">
        <v>7</v>
      </c>
      <c r="C13" s="19" t="s">
        <v>255</v>
      </c>
      <c r="D13" s="20">
        <v>7.7031279999999995</v>
      </c>
      <c r="E13" s="21">
        <v>7.5449840000000004</v>
      </c>
      <c r="F13" s="21">
        <f t="shared" si="0"/>
        <v>1.3578641167422485</v>
      </c>
      <c r="G13" s="21">
        <v>0.10027849674224854</v>
      </c>
      <c r="H13" s="21">
        <v>0.55338854999999998</v>
      </c>
      <c r="I13" s="21">
        <v>0.70419706999999998</v>
      </c>
      <c r="J13" s="22">
        <f t="shared" si="1"/>
        <v>1.3290750085387661E-2</v>
      </c>
      <c r="K13" s="22">
        <f t="shared" si="2"/>
        <v>8.6635975204486654E-2</v>
      </c>
      <c r="L13" s="23">
        <f t="shared" si="3"/>
        <v>0.17996911812433908</v>
      </c>
      <c r="M13" s="4"/>
      <c r="N13" t="s">
        <v>257</v>
      </c>
      <c r="O13" s="5">
        <v>9.3528079512853482E-2</v>
      </c>
      <c r="P13" s="71">
        <v>0.18005559739884006</v>
      </c>
    </row>
    <row r="14" spans="1:16" x14ac:dyDescent="0.25">
      <c r="A14" s="17"/>
      <c r="B14" s="55">
        <v>8</v>
      </c>
      <c r="C14" s="19" t="s">
        <v>256</v>
      </c>
      <c r="D14" s="20">
        <v>6.8911600000000011</v>
      </c>
      <c r="E14" s="21">
        <v>9.9618149999999996</v>
      </c>
      <c r="F14" s="21">
        <f t="shared" si="0"/>
        <v>1.1781446793189034</v>
      </c>
      <c r="G14" s="21">
        <v>2.7776409318903461E-2</v>
      </c>
      <c r="H14" s="21">
        <v>0.47496664999999993</v>
      </c>
      <c r="I14" s="21">
        <v>0.67540162000000004</v>
      </c>
      <c r="J14" s="22">
        <f t="shared" si="1"/>
        <v>2.7882880096552144E-3</v>
      </c>
      <c r="K14" s="22">
        <f t="shared" si="2"/>
        <v>5.0467014225711218E-2</v>
      </c>
      <c r="L14" s="23">
        <f t="shared" si="3"/>
        <v>0.11826606690838</v>
      </c>
      <c r="M14" s="4"/>
      <c r="N14" t="s">
        <v>255</v>
      </c>
      <c r="O14" s="5">
        <v>1.3578641167422485</v>
      </c>
      <c r="P14" s="71">
        <v>0.17996911812433908</v>
      </c>
    </row>
    <row r="15" spans="1:16" x14ac:dyDescent="0.25">
      <c r="A15" s="17"/>
      <c r="B15" s="55">
        <v>9</v>
      </c>
      <c r="C15" s="19" t="s">
        <v>257</v>
      </c>
      <c r="D15" s="20">
        <v>0.46909600000000001</v>
      </c>
      <c r="E15" s="21">
        <v>0.51944000000000001</v>
      </c>
      <c r="F15" s="21">
        <f t="shared" si="0"/>
        <v>9.3528079512853482E-2</v>
      </c>
      <c r="G15" s="21">
        <v>1.5660399512853473E-2</v>
      </c>
      <c r="H15" s="21">
        <v>2.00106E-2</v>
      </c>
      <c r="I15" s="21">
        <v>5.7857080000000005E-2</v>
      </c>
      <c r="J15" s="22">
        <f t="shared" si="1"/>
        <v>3.0148620654653999E-2</v>
      </c>
      <c r="K15" s="22">
        <f t="shared" si="2"/>
        <v>6.8672030480620427E-2</v>
      </c>
      <c r="L15" s="23">
        <f t="shared" si="3"/>
        <v>0.18005559739884006</v>
      </c>
      <c r="M15" s="4"/>
      <c r="N15" t="s">
        <v>273</v>
      </c>
      <c r="O15" s="5">
        <v>4.5267323068904037</v>
      </c>
      <c r="P15" s="71">
        <v>0.17759178930877376</v>
      </c>
    </row>
    <row r="16" spans="1:16" x14ac:dyDescent="0.25">
      <c r="A16" s="17"/>
      <c r="B16" s="55">
        <v>10</v>
      </c>
      <c r="C16" s="19" t="s">
        <v>258</v>
      </c>
      <c r="D16" s="20">
        <v>6.2521199999999997</v>
      </c>
      <c r="E16" s="21">
        <v>7.8490950000000002</v>
      </c>
      <c r="F16" s="21">
        <f t="shared" si="0"/>
        <v>1.1827011222460384</v>
      </c>
      <c r="G16" s="21">
        <v>0.11939871224603849</v>
      </c>
      <c r="H16" s="21">
        <v>0.42756228999999996</v>
      </c>
      <c r="I16" s="21">
        <v>0.63574012000000002</v>
      </c>
      <c r="J16" s="22">
        <f t="shared" si="1"/>
        <v>1.5211780752563001E-2</v>
      </c>
      <c r="K16" s="22">
        <f t="shared" si="2"/>
        <v>6.9684594497332303E-2</v>
      </c>
      <c r="L16" s="23">
        <f t="shared" si="3"/>
        <v>0.15067993472445401</v>
      </c>
      <c r="M16" s="4"/>
      <c r="N16" t="s">
        <v>254</v>
      </c>
      <c r="O16" s="5">
        <v>0.58551430000000004</v>
      </c>
      <c r="P16" s="71">
        <v>0.16401884251746388</v>
      </c>
    </row>
    <row r="17" spans="1:16" x14ac:dyDescent="0.25">
      <c r="A17" s="17"/>
      <c r="B17" s="55">
        <v>11</v>
      </c>
      <c r="C17" s="19" t="s">
        <v>259</v>
      </c>
      <c r="D17" s="20">
        <v>140.91332599999998</v>
      </c>
      <c r="E17" s="21">
        <v>131.59815900000001</v>
      </c>
      <c r="F17" s="21">
        <f t="shared" si="0"/>
        <v>2.1234175008931149</v>
      </c>
      <c r="G17" s="21">
        <v>3.2594970893114805E-2</v>
      </c>
      <c r="H17" s="21">
        <v>1.2522541700000001</v>
      </c>
      <c r="I17" s="21">
        <v>0.83856836000000001</v>
      </c>
      <c r="J17" s="22">
        <f t="shared" si="1"/>
        <v>2.4768561460738065E-4</v>
      </c>
      <c r="K17" s="22">
        <f t="shared" si="2"/>
        <v>9.7634279282973468E-3</v>
      </c>
      <c r="L17" s="23">
        <f t="shared" si="3"/>
        <v>1.61356170711561E-2</v>
      </c>
      <c r="M17" s="4"/>
      <c r="N17" t="s">
        <v>251</v>
      </c>
      <c r="O17" s="5">
        <v>0.19856237999999998</v>
      </c>
      <c r="P17" s="71">
        <v>0.15526599226025195</v>
      </c>
    </row>
    <row r="18" spans="1:16" x14ac:dyDescent="0.25">
      <c r="A18" s="17"/>
      <c r="B18" s="55">
        <v>12</v>
      </c>
      <c r="C18" s="19" t="s">
        <v>260</v>
      </c>
      <c r="D18" s="20">
        <v>8.329464999999999</v>
      </c>
      <c r="E18" s="21">
        <v>10.811033000000002</v>
      </c>
      <c r="F18" s="21">
        <f t="shared" si="0"/>
        <v>1.6141942980318236</v>
      </c>
      <c r="G18" s="21">
        <v>0.1861839280318236</v>
      </c>
      <c r="H18" s="21">
        <v>0.5467066100000002</v>
      </c>
      <c r="I18" s="21">
        <v>0.88130375999999977</v>
      </c>
      <c r="J18" s="22">
        <f t="shared" si="1"/>
        <v>1.7221659394788969E-2</v>
      </c>
      <c r="K18" s="22">
        <f t="shared" si="2"/>
        <v>6.7790981493796545E-2</v>
      </c>
      <c r="L18" s="23">
        <f t="shared" si="3"/>
        <v>0.14930990387614423</v>
      </c>
      <c r="M18" s="4"/>
      <c r="N18" t="s">
        <v>258</v>
      </c>
      <c r="O18" s="5">
        <v>1.1827011222460384</v>
      </c>
      <c r="P18" s="71">
        <v>0.15067993472445401</v>
      </c>
    </row>
    <row r="19" spans="1:16" x14ac:dyDescent="0.25">
      <c r="A19" s="17"/>
      <c r="B19" s="55">
        <v>13</v>
      </c>
      <c r="C19" s="19" t="s">
        <v>261</v>
      </c>
      <c r="D19" s="20">
        <v>7.2594449999999995</v>
      </c>
      <c r="E19" s="21">
        <v>10.659355999999999</v>
      </c>
      <c r="F19" s="21">
        <f t="shared" si="0"/>
        <v>1.5363383900000001</v>
      </c>
      <c r="G19" s="21">
        <v>0</v>
      </c>
      <c r="H19" s="21">
        <v>0.49258663999999996</v>
      </c>
      <c r="I19" s="21">
        <v>1.04375175</v>
      </c>
      <c r="J19" s="22">
        <f t="shared" si="1"/>
        <v>0</v>
      </c>
      <c r="K19" s="22">
        <f t="shared" si="2"/>
        <v>4.6211669823205077E-2</v>
      </c>
      <c r="L19" s="23">
        <f t="shared" si="3"/>
        <v>0.14413050750908407</v>
      </c>
      <c r="M19" s="4"/>
      <c r="N19" t="s">
        <v>260</v>
      </c>
      <c r="O19" s="5">
        <v>1.6141942980318236</v>
      </c>
      <c r="P19" s="71">
        <v>0.14930990387614423</v>
      </c>
    </row>
    <row r="20" spans="1:16" x14ac:dyDescent="0.25">
      <c r="A20" s="17"/>
      <c r="B20" s="55">
        <v>14</v>
      </c>
      <c r="C20" s="19" t="s">
        <v>262</v>
      </c>
      <c r="D20" s="20">
        <v>8.1468340000000001</v>
      </c>
      <c r="E20" s="21">
        <v>12.183297</v>
      </c>
      <c r="F20" s="21">
        <f t="shared" si="0"/>
        <v>1.300291607175136</v>
      </c>
      <c r="G20" s="21">
        <v>7.9767527175135911E-2</v>
      </c>
      <c r="H20" s="21">
        <v>0.51486922000000002</v>
      </c>
      <c r="I20" s="21">
        <v>0.70565485999999999</v>
      </c>
      <c r="J20" s="22">
        <f t="shared" si="1"/>
        <v>6.5472857778264715E-3</v>
      </c>
      <c r="K20" s="22">
        <f t="shared" si="2"/>
        <v>4.880753930361674E-2</v>
      </c>
      <c r="L20" s="23">
        <f t="shared" si="3"/>
        <v>0.10672739958445863</v>
      </c>
      <c r="M20" s="4"/>
      <c r="N20" t="s">
        <v>261</v>
      </c>
      <c r="O20" s="5">
        <v>1.5363383900000001</v>
      </c>
      <c r="P20" s="71">
        <v>0.14413050750908407</v>
      </c>
    </row>
    <row r="21" spans="1:16" x14ac:dyDescent="0.25">
      <c r="A21" s="17"/>
      <c r="B21" s="55">
        <v>15</v>
      </c>
      <c r="C21" s="19" t="s">
        <v>263</v>
      </c>
      <c r="D21" s="20">
        <v>346.17454300000003</v>
      </c>
      <c r="E21" s="21">
        <v>365.53774199999998</v>
      </c>
      <c r="F21" s="21">
        <f t="shared" si="0"/>
        <v>79.365603060629354</v>
      </c>
      <c r="G21" s="21">
        <v>22.331162470629351</v>
      </c>
      <c r="H21" s="21">
        <v>29.321600260000011</v>
      </c>
      <c r="I21" s="21">
        <v>27.712840329999995</v>
      </c>
      <c r="J21" s="22">
        <f t="shared" si="1"/>
        <v>6.1091263376653875E-2</v>
      </c>
      <c r="K21" s="22">
        <f t="shared" si="2"/>
        <v>0.14130623680065674</v>
      </c>
      <c r="L21" s="23">
        <f t="shared" si="3"/>
        <v>0.21712013272935674</v>
      </c>
      <c r="M21" s="4"/>
      <c r="N21" t="s">
        <v>270</v>
      </c>
      <c r="O21" s="5">
        <v>1.4651621812185436</v>
      </c>
      <c r="P21" s="71">
        <v>0.1439464006103186</v>
      </c>
    </row>
    <row r="22" spans="1:16" x14ac:dyDescent="0.25">
      <c r="A22" s="17"/>
      <c r="B22" s="55">
        <v>16</v>
      </c>
      <c r="C22" s="19" t="s">
        <v>264</v>
      </c>
      <c r="D22" s="20">
        <v>2.5478890000000005</v>
      </c>
      <c r="E22" s="21">
        <v>3.5277030000000003</v>
      </c>
      <c r="F22" s="21">
        <f t="shared" si="0"/>
        <v>0.66220198496781979</v>
      </c>
      <c r="G22" s="21">
        <v>0.19558786496781977</v>
      </c>
      <c r="H22" s="21">
        <v>0.22458539999999999</v>
      </c>
      <c r="I22" s="21">
        <v>0.24202871999999997</v>
      </c>
      <c r="J22" s="22">
        <f t="shared" si="1"/>
        <v>5.5443404665250946E-2</v>
      </c>
      <c r="K22" s="22">
        <f t="shared" si="2"/>
        <v>0.11910675727741812</v>
      </c>
      <c r="L22" s="23">
        <f t="shared" si="3"/>
        <v>0.18771477785057861</v>
      </c>
      <c r="M22" s="4"/>
      <c r="N22" t="s">
        <v>265</v>
      </c>
      <c r="O22" s="5">
        <v>0.27815535000000002</v>
      </c>
      <c r="P22" s="71">
        <v>0.12568902832478704</v>
      </c>
    </row>
    <row r="23" spans="1:16" x14ac:dyDescent="0.25">
      <c r="A23" s="17"/>
      <c r="B23" s="55">
        <v>17</v>
      </c>
      <c r="C23" s="19" t="s">
        <v>265</v>
      </c>
      <c r="D23" s="20">
        <v>1.5514830000000002</v>
      </c>
      <c r="E23" s="21">
        <v>2.213044</v>
      </c>
      <c r="F23" s="21">
        <f t="shared" si="0"/>
        <v>0.27815535000000002</v>
      </c>
      <c r="G23" s="21">
        <v>0</v>
      </c>
      <c r="H23" s="21">
        <v>6.7526000000000003E-2</v>
      </c>
      <c r="I23" s="21">
        <v>0.21062934999999999</v>
      </c>
      <c r="J23" s="22">
        <f t="shared" si="1"/>
        <v>0</v>
      </c>
      <c r="K23" s="22">
        <f t="shared" si="2"/>
        <v>3.0512723651224288E-2</v>
      </c>
      <c r="L23" s="23">
        <f t="shared" si="3"/>
        <v>0.12568902832478704</v>
      </c>
      <c r="M23" s="4"/>
      <c r="N23" t="s">
        <v>269</v>
      </c>
      <c r="O23" s="5">
        <v>3.0053595829842132</v>
      </c>
      <c r="P23" s="71">
        <v>0.12488846915712042</v>
      </c>
    </row>
    <row r="24" spans="1:16" x14ac:dyDescent="0.25">
      <c r="A24" s="17"/>
      <c r="B24" s="55">
        <v>18</v>
      </c>
      <c r="C24" s="19" t="s">
        <v>266</v>
      </c>
      <c r="D24" s="20">
        <v>8.192615</v>
      </c>
      <c r="E24" s="21">
        <v>19.067057000000002</v>
      </c>
      <c r="F24" s="21">
        <f t="shared" si="0"/>
        <v>0.17196055013474254</v>
      </c>
      <c r="G24" s="21">
        <v>2.7431200134742539E-2</v>
      </c>
      <c r="H24" s="21">
        <v>2.2876749999999998E-2</v>
      </c>
      <c r="I24" s="21">
        <v>0.12165259999999999</v>
      </c>
      <c r="J24" s="22">
        <f t="shared" si="1"/>
        <v>1.4386698552766972E-3</v>
      </c>
      <c r="K24" s="22">
        <f t="shared" si="2"/>
        <v>2.6384748382900693E-3</v>
      </c>
      <c r="L24" s="23">
        <f t="shared" si="3"/>
        <v>9.0187253405044372E-3</v>
      </c>
      <c r="M24" s="4"/>
      <c r="N24" t="s">
        <v>256</v>
      </c>
      <c r="O24" s="5">
        <v>1.1781446793189034</v>
      </c>
      <c r="P24" s="71">
        <v>0.11826606690838</v>
      </c>
    </row>
    <row r="25" spans="1:16" x14ac:dyDescent="0.25">
      <c r="A25" s="17"/>
      <c r="B25" s="55">
        <v>19</v>
      </c>
      <c r="C25" s="19" t="s">
        <v>267</v>
      </c>
      <c r="D25" s="20">
        <v>4.7991000000000001</v>
      </c>
      <c r="E25" s="21">
        <v>23.370004999999999</v>
      </c>
      <c r="F25" s="21">
        <f t="shared" si="0"/>
        <v>6.3909007009365535</v>
      </c>
      <c r="G25" s="21">
        <v>2.825158160936553</v>
      </c>
      <c r="H25" s="21">
        <v>1.23858655</v>
      </c>
      <c r="I25" s="21">
        <v>2.3271559900000001</v>
      </c>
      <c r="J25" s="22">
        <f t="shared" si="1"/>
        <v>0.12088821379955003</v>
      </c>
      <c r="K25" s="22">
        <f t="shared" si="2"/>
        <v>0.17388719903725108</v>
      </c>
      <c r="L25" s="23">
        <f t="shared" si="3"/>
        <v>0.2734659535133413</v>
      </c>
      <c r="M25" s="4"/>
      <c r="N25" t="s">
        <v>249</v>
      </c>
      <c r="O25" s="5">
        <v>0.36249039246932474</v>
      </c>
      <c r="P25" s="71">
        <v>0.11307185617419102</v>
      </c>
    </row>
    <row r="26" spans="1:16" x14ac:dyDescent="0.25">
      <c r="A26" s="17"/>
      <c r="B26" s="55">
        <v>20</v>
      </c>
      <c r="C26" s="19" t="s">
        <v>268</v>
      </c>
      <c r="D26" s="20">
        <v>11.953326000000001</v>
      </c>
      <c r="E26" s="21">
        <v>7.7612729999999992</v>
      </c>
      <c r="F26" s="21">
        <f t="shared" si="0"/>
        <v>0.76608003959742588</v>
      </c>
      <c r="G26" s="21">
        <v>2.3560449597425759E-2</v>
      </c>
      <c r="H26" s="21">
        <v>8.3136829999999995E-2</v>
      </c>
      <c r="I26" s="21">
        <v>0.65938276000000007</v>
      </c>
      <c r="J26" s="22">
        <f t="shared" si="1"/>
        <v>3.03564242585279E-3</v>
      </c>
      <c r="K26" s="22">
        <f t="shared" si="2"/>
        <v>1.3747394222239801E-2</v>
      </c>
      <c r="L26" s="23">
        <f t="shared" si="3"/>
        <v>9.870546231235855E-2</v>
      </c>
      <c r="M26" s="4"/>
      <c r="N26" t="s">
        <v>250</v>
      </c>
      <c r="O26" s="5">
        <v>1.0758314000005811</v>
      </c>
      <c r="P26" s="71">
        <v>0.10741839241161641</v>
      </c>
    </row>
    <row r="27" spans="1:16" x14ac:dyDescent="0.25">
      <c r="A27" s="17"/>
      <c r="B27" s="55">
        <v>21</v>
      </c>
      <c r="C27" s="19" t="s">
        <v>269</v>
      </c>
      <c r="D27" s="20">
        <v>19.209253000000004</v>
      </c>
      <c r="E27" s="21">
        <v>24.064348000000006</v>
      </c>
      <c r="F27" s="21">
        <f t="shared" si="0"/>
        <v>3.0053595829842132</v>
      </c>
      <c r="G27" s="21">
        <v>0.6616886029842135</v>
      </c>
      <c r="H27" s="21">
        <v>1.1919151799999999</v>
      </c>
      <c r="I27" s="21">
        <v>1.1517557999999999</v>
      </c>
      <c r="J27" s="22">
        <f t="shared" si="1"/>
        <v>2.7496635395407903E-2</v>
      </c>
      <c r="K27" s="22">
        <f t="shared" si="2"/>
        <v>7.7026968816450492E-2</v>
      </c>
      <c r="L27" s="23">
        <f t="shared" si="3"/>
        <v>0.12488846915712042</v>
      </c>
      <c r="M27" s="4"/>
      <c r="N27" t="s">
        <v>262</v>
      </c>
      <c r="O27" s="5">
        <v>1.300291607175136</v>
      </c>
      <c r="P27" s="71">
        <v>0.10672739958445863</v>
      </c>
    </row>
    <row r="28" spans="1:16" x14ac:dyDescent="0.25">
      <c r="A28" s="17"/>
      <c r="B28" s="55">
        <v>22</v>
      </c>
      <c r="C28" s="19" t="s">
        <v>270</v>
      </c>
      <c r="D28" s="20">
        <v>6.5587289999999996</v>
      </c>
      <c r="E28" s="21">
        <v>10.178525999999998</v>
      </c>
      <c r="F28" s="21">
        <f t="shared" si="0"/>
        <v>1.4651621812185436</v>
      </c>
      <c r="G28" s="21">
        <v>0.45730260121854371</v>
      </c>
      <c r="H28" s="21">
        <v>0.53162819999999988</v>
      </c>
      <c r="I28" s="21">
        <v>0.47623138000000004</v>
      </c>
      <c r="J28" s="22">
        <f t="shared" si="1"/>
        <v>4.4928175378099323E-2</v>
      </c>
      <c r="K28" s="22">
        <f t="shared" si="2"/>
        <v>9.7158547437865145E-2</v>
      </c>
      <c r="L28" s="23">
        <f t="shared" si="3"/>
        <v>0.1439464006103186</v>
      </c>
      <c r="M28" s="4"/>
      <c r="N28" t="s">
        <v>268</v>
      </c>
      <c r="O28" s="5">
        <v>0.76608003959742588</v>
      </c>
      <c r="P28" s="71">
        <v>9.870546231235855E-2</v>
      </c>
    </row>
    <row r="29" spans="1:16" x14ac:dyDescent="0.25">
      <c r="A29" s="17"/>
      <c r="B29" s="55">
        <v>23</v>
      </c>
      <c r="C29" s="19" t="s">
        <v>271</v>
      </c>
      <c r="D29" s="20">
        <v>2.1678809999999999</v>
      </c>
      <c r="E29" s="21">
        <v>2.6564049999999999</v>
      </c>
      <c r="F29" s="21">
        <f t="shared" si="0"/>
        <v>0.66406991962507966</v>
      </c>
      <c r="G29" s="21">
        <v>8.0282009625079809E-2</v>
      </c>
      <c r="H29" s="21">
        <v>0.13700895999999999</v>
      </c>
      <c r="I29" s="21">
        <v>0.4467789499999999</v>
      </c>
      <c r="J29" s="22">
        <f t="shared" si="1"/>
        <v>3.0222051842651934E-2</v>
      </c>
      <c r="K29" s="22">
        <f t="shared" si="2"/>
        <v>8.1798885947391237E-2</v>
      </c>
      <c r="L29" s="23">
        <f t="shared" si="3"/>
        <v>0.24998820572355485</v>
      </c>
      <c r="M29" s="4"/>
      <c r="N29" t="s">
        <v>259</v>
      </c>
      <c r="O29" s="5">
        <v>2.1234175008931149</v>
      </c>
      <c r="P29" s="71">
        <v>1.61356170711561E-2</v>
      </c>
    </row>
    <row r="30" spans="1:16" x14ac:dyDescent="0.25">
      <c r="A30" s="17"/>
      <c r="B30" s="55">
        <v>24</v>
      </c>
      <c r="C30" s="19" t="s">
        <v>272</v>
      </c>
      <c r="D30" s="20">
        <v>19.529007</v>
      </c>
      <c r="E30" s="21">
        <v>1.5985579999999999</v>
      </c>
      <c r="F30" s="21">
        <f t="shared" si="0"/>
        <v>0.33007914999999999</v>
      </c>
      <c r="G30" s="21">
        <v>0</v>
      </c>
      <c r="H30" s="21">
        <v>0.10335775</v>
      </c>
      <c r="I30" s="21">
        <v>0.22672140000000002</v>
      </c>
      <c r="J30" s="22">
        <f t="shared" si="1"/>
        <v>0</v>
      </c>
      <c r="K30" s="22">
        <f t="shared" si="2"/>
        <v>6.465686575025742E-2</v>
      </c>
      <c r="L30" s="23">
        <f t="shared" si="3"/>
        <v>0.20648556386443281</v>
      </c>
      <c r="M30" s="4"/>
      <c r="N30" t="s">
        <v>252</v>
      </c>
      <c r="O30" s="5">
        <v>1.4492759602323249</v>
      </c>
      <c r="P30" s="71">
        <v>1.2419927802903821E-2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3.4113759999999997</v>
      </c>
      <c r="E31" s="28">
        <v>25.489536000000001</v>
      </c>
      <c r="F31" s="28">
        <f t="shared" si="0"/>
        <v>4.5267323068904037</v>
      </c>
      <c r="G31" s="28">
        <v>1.3056413368904032</v>
      </c>
      <c r="H31" s="28">
        <v>1.0386637200000002</v>
      </c>
      <c r="I31" s="28">
        <v>2.1824272499999999</v>
      </c>
      <c r="J31" s="29">
        <f t="shared" si="1"/>
        <v>5.1222640415675008E-2</v>
      </c>
      <c r="K31" s="29">
        <f t="shared" si="2"/>
        <v>9.1971272324863157E-2</v>
      </c>
      <c r="L31" s="30">
        <f t="shared" si="3"/>
        <v>0.17759178930877376</v>
      </c>
      <c r="M31" s="4"/>
      <c r="N31" t="s">
        <v>266</v>
      </c>
      <c r="O31" s="5">
        <v>0.17196055013474254</v>
      </c>
      <c r="P31" s="71">
        <v>9.0187253405044372E-3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topLeftCell="A13" workbookViewId="0">
      <selection activeCell="A23" sqref="A23:D2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123</v>
      </c>
      <c r="B1" s="49" t="s">
        <v>83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1943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804.68669</v>
      </c>
      <c r="E6" s="14">
        <v>816.31004499999983</v>
      </c>
      <c r="F6" s="14">
        <v>112.61811767364985</v>
      </c>
      <c r="G6" s="14">
        <v>28.824263213649829</v>
      </c>
      <c r="H6" s="14">
        <v>39.729165140000028</v>
      </c>
      <c r="I6" s="14">
        <v>44.064689319999999</v>
      </c>
      <c r="J6" s="15">
        <v>3.5310435526552698E-2</v>
      </c>
      <c r="K6" s="15">
        <v>8.3979645691668367E-2</v>
      </c>
      <c r="L6" s="16">
        <v>0.13795998023477693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465.51249000000007</v>
      </c>
      <c r="E7" s="38">
        <f ca="1">SUM(E8:OFFSET(E6,MATCH("PROYECTOS",$A$8:$A$50,0),0))</f>
        <v>477.13504900000004</v>
      </c>
      <c r="F7" s="38">
        <f ca="1">SUM(F8:OFFSET(F6,MATCH("PROYECTOS",$A$8:$A$50,0),0))</f>
        <v>99.10841667333338</v>
      </c>
      <c r="G7" s="38">
        <f ca="1">SUM(G8:OFFSET(G6,MATCH("PROYECTOS",$A$8:$A$50,0),0))</f>
        <v>24.127294673333381</v>
      </c>
      <c r="H7" s="38">
        <f ca="1">SUM(H8:OFFSET(H6,MATCH("PROYECTOS",$A$8:$A$50,0),0))</f>
        <v>36.403125630000005</v>
      </c>
      <c r="I7" s="38">
        <f ca="1">SUM(I8:OFFSET(I6,MATCH("PROYECTOS",$A$8:$A$50,0),0))</f>
        <v>38.577996370000001</v>
      </c>
      <c r="J7" s="39">
        <f ca="1">IFERROR(G7/E7,0)</f>
        <v>5.0567013938507335E-2</v>
      </c>
      <c r="K7" s="39">
        <f ca="1">IFERROR(SUM(G7,H7)/E7,0)</f>
        <v>0.126862238333142</v>
      </c>
      <c r="L7" s="40">
        <f ca="1">IFERROR(SUM(G7,H7,I7)/E7,0)</f>
        <v>0.20771564964898098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34.807724000000007</v>
      </c>
      <c r="E8" s="21">
        <v>35.179509000000003</v>
      </c>
      <c r="F8" s="21">
        <f t="shared" ref="F8:F13" si="0">SUM(G8,H8,I8)</f>
        <v>7.4591486491572869</v>
      </c>
      <c r="G8" s="21">
        <v>2.5052135991572868</v>
      </c>
      <c r="H8" s="21">
        <v>2.4419115800000002</v>
      </c>
      <c r="I8" s="21">
        <v>2.5120234699999999</v>
      </c>
      <c r="J8" s="22">
        <f t="shared" ref="J8:J14" si="1">IFERROR(G8/E8,0)</f>
        <v>7.1212295747427476E-2</v>
      </c>
      <c r="K8" s="22">
        <f t="shared" ref="K8:K14" si="2">IFERROR(SUM(G8,H8)/E8,0)</f>
        <v>0.14062519119176128</v>
      </c>
      <c r="L8" s="23">
        <f t="shared" ref="L8:L14" si="3">IFERROR(SUM(G8,H8,I8)/E8,0)</f>
        <v>0.21203106186494206</v>
      </c>
      <c r="M8" s="4"/>
    </row>
    <row r="9" spans="1:13" ht="25.5" x14ac:dyDescent="0.25">
      <c r="A9" s="17"/>
      <c r="B9" s="19">
        <v>3000646</v>
      </c>
      <c r="C9" s="19" t="s">
        <v>1945</v>
      </c>
      <c r="D9" s="20">
        <v>1.48655</v>
      </c>
      <c r="E9" s="21">
        <v>1.48655</v>
      </c>
      <c r="F9" s="21">
        <f t="shared" si="0"/>
        <v>6.287294003148243E-2</v>
      </c>
      <c r="G9" s="21">
        <v>8.6040000314824283E-3</v>
      </c>
      <c r="H9" s="21">
        <v>4.5634000000000004E-3</v>
      </c>
      <c r="I9" s="21">
        <v>4.9705539999999999E-2</v>
      </c>
      <c r="J9" s="22">
        <f t="shared" si="1"/>
        <v>5.7878981746207177E-3</v>
      </c>
      <c r="K9" s="22">
        <f t="shared" si="2"/>
        <v>8.8576906471241664E-3</v>
      </c>
      <c r="L9" s="23">
        <f t="shared" si="3"/>
        <v>4.2294534345620687E-2</v>
      </c>
      <c r="M9" s="4"/>
    </row>
    <row r="10" spans="1:13" ht="25.5" x14ac:dyDescent="0.25">
      <c r="A10" s="17"/>
      <c r="B10" s="19">
        <v>3000647</v>
      </c>
      <c r="C10" s="19" t="s">
        <v>1946</v>
      </c>
      <c r="D10" s="20">
        <v>147.78678500000001</v>
      </c>
      <c r="E10" s="21">
        <v>154.52451400000004</v>
      </c>
      <c r="F10" s="21">
        <f t="shared" si="0"/>
        <v>43.613768612329274</v>
      </c>
      <c r="G10" s="21">
        <v>14.93813365232927</v>
      </c>
      <c r="H10" s="21">
        <v>13.721246370000001</v>
      </c>
      <c r="I10" s="21">
        <v>14.954388589999999</v>
      </c>
      <c r="J10" s="22">
        <f t="shared" si="1"/>
        <v>9.6671610643792524E-2</v>
      </c>
      <c r="K10" s="22">
        <f t="shared" si="2"/>
        <v>0.18546817770499033</v>
      </c>
      <c r="L10" s="23">
        <f t="shared" si="3"/>
        <v>0.28224498161068001</v>
      </c>
      <c r="M10" s="4"/>
    </row>
    <row r="11" spans="1:13" ht="25.5" x14ac:dyDescent="0.25">
      <c r="A11" s="17"/>
      <c r="B11" s="19">
        <v>3000648</v>
      </c>
      <c r="C11" s="19" t="s">
        <v>1947</v>
      </c>
      <c r="D11" s="20">
        <v>204.87217500000008</v>
      </c>
      <c r="E11" s="21">
        <v>207.80143600000008</v>
      </c>
      <c r="F11" s="21">
        <f t="shared" si="0"/>
        <v>36.420405379739265</v>
      </c>
      <c r="G11" s="21">
        <v>2.7724070097392541</v>
      </c>
      <c r="H11" s="21">
        <v>16.532886650000009</v>
      </c>
      <c r="I11" s="21">
        <v>17.115111719999998</v>
      </c>
      <c r="J11" s="22">
        <f t="shared" si="1"/>
        <v>1.3341616223187471E-2</v>
      </c>
      <c r="K11" s="22">
        <f t="shared" si="2"/>
        <v>9.290259986335829E-2</v>
      </c>
      <c r="L11" s="23">
        <f t="shared" si="3"/>
        <v>0.17526541722136729</v>
      </c>
      <c r="M11" s="4"/>
    </row>
    <row r="12" spans="1:13" ht="51" x14ac:dyDescent="0.25">
      <c r="A12" s="17"/>
      <c r="B12" s="19">
        <v>3000649</v>
      </c>
      <c r="C12" s="19" t="s">
        <v>1948</v>
      </c>
      <c r="D12" s="20">
        <v>65.868953000000033</v>
      </c>
      <c r="E12" s="21">
        <v>67.518958999999938</v>
      </c>
      <c r="F12" s="21">
        <f t="shared" si="0"/>
        <v>10.910252430213305</v>
      </c>
      <c r="G12" s="21">
        <v>3.6919063002133043</v>
      </c>
      <c r="H12" s="21">
        <v>3.51418681</v>
      </c>
      <c r="I12" s="21">
        <v>3.7041593200000009</v>
      </c>
      <c r="J12" s="22">
        <f t="shared" si="1"/>
        <v>5.4679550083307826E-2</v>
      </c>
      <c r="K12" s="22">
        <f t="shared" si="2"/>
        <v>0.10672695813057946</v>
      </c>
      <c r="L12" s="23">
        <f t="shared" si="3"/>
        <v>0.16158798346125738</v>
      </c>
      <c r="M12" s="4"/>
    </row>
    <row r="13" spans="1:13" ht="38.25" x14ac:dyDescent="0.25">
      <c r="A13" s="17"/>
      <c r="B13" s="19">
        <v>3000650</v>
      </c>
      <c r="C13" s="19" t="s">
        <v>1949</v>
      </c>
      <c r="D13" s="20">
        <v>10.690302999999995</v>
      </c>
      <c r="E13" s="21">
        <v>10.624080999999995</v>
      </c>
      <c r="F13" s="21">
        <f t="shared" si="0"/>
        <v>0.64196866186278312</v>
      </c>
      <c r="G13" s="21">
        <v>0.21103011186278309</v>
      </c>
      <c r="H13" s="21">
        <v>0.18833082000000001</v>
      </c>
      <c r="I13" s="21">
        <v>0.24260773000000002</v>
      </c>
      <c r="J13" s="22">
        <f t="shared" si="1"/>
        <v>1.9863375652236007E-2</v>
      </c>
      <c r="K13" s="22">
        <f t="shared" si="2"/>
        <v>3.7590162562087324E-2</v>
      </c>
      <c r="L13" s="23">
        <f t="shared" si="3"/>
        <v>6.0425806416835814E-2</v>
      </c>
      <c r="M13" s="4"/>
    </row>
    <row r="14" spans="1:13" ht="15.75" thickBot="1" x14ac:dyDescent="0.3">
      <c r="A14" s="41" t="s">
        <v>293</v>
      </c>
      <c r="B14" s="43"/>
      <c r="C14" s="43"/>
      <c r="D14" s="44">
        <f ca="1">OFFSET(D14,-MATCH("PROYECTOS",$A$8:$A$50,0)-1,0)-(OFFSET(D14,-MATCH("PROYECTOS",$A$8:$A$50,0),0))</f>
        <v>339.17419999999993</v>
      </c>
      <c r="E14" s="45">
        <f t="shared" ref="E14:I14" ca="1" si="4">OFFSET(E14,-MATCH("PROYECTOS",$A$8:$A$50,0)-1,0)-(OFFSET(E14,-MATCH("PROYECTOS",$A$8:$A$50,0),0))</f>
        <v>339.17499599999979</v>
      </c>
      <c r="F14" s="45">
        <f t="shared" ca="1" si="4"/>
        <v>13.509701000316468</v>
      </c>
      <c r="G14" s="45">
        <f t="shared" ca="1" si="4"/>
        <v>4.6969685403164476</v>
      </c>
      <c r="H14" s="45">
        <f t="shared" ca="1" si="4"/>
        <v>3.3260395100000224</v>
      </c>
      <c r="I14" s="45">
        <f t="shared" ca="1" si="4"/>
        <v>5.4866929499999983</v>
      </c>
      <c r="J14" s="46">
        <f t="shared" ca="1" si="1"/>
        <v>1.3848215805142814E-2</v>
      </c>
      <c r="K14" s="46">
        <f t="shared" ca="1" si="2"/>
        <v>2.3654479678438544E-2</v>
      </c>
      <c r="L14" s="47">
        <f t="shared" ca="1" si="3"/>
        <v>3.9831064080904352E-2</v>
      </c>
      <c r="M14" s="4"/>
    </row>
    <row r="15" spans="1:13" ht="15.75" thickBot="1" x14ac:dyDescent="0.3"/>
    <row r="16" spans="1:13" ht="15.75" thickBot="1" x14ac:dyDescent="0.3">
      <c r="A16" s="87" t="s">
        <v>315</v>
      </c>
      <c r="B16" s="88"/>
      <c r="C16" s="88"/>
      <c r="D16" s="89"/>
    </row>
    <row r="17" spans="1:4" ht="15.75" thickBot="1" x14ac:dyDescent="0.3">
      <c r="A17" s="1" t="s">
        <v>1981</v>
      </c>
    </row>
    <row r="18" spans="1:4" ht="45" customHeight="1" x14ac:dyDescent="0.25">
      <c r="A18" s="80" t="s">
        <v>317</v>
      </c>
      <c r="B18" s="81"/>
      <c r="C18" s="81"/>
      <c r="D18" s="92" t="s">
        <v>318</v>
      </c>
    </row>
    <row r="19" spans="1:4" ht="15.75" thickBot="1" x14ac:dyDescent="0.3">
      <c r="A19" s="90"/>
      <c r="B19" s="91"/>
      <c r="C19" s="91"/>
      <c r="D19" s="93"/>
    </row>
    <row r="20" spans="1:4" ht="25.5" x14ac:dyDescent="0.25">
      <c r="A20" s="17"/>
      <c r="B20" s="19">
        <v>3000646</v>
      </c>
      <c r="C20" s="19" t="s">
        <v>1945</v>
      </c>
      <c r="D20" s="23">
        <v>4.2294534345620687E-2</v>
      </c>
    </row>
    <row r="21" spans="1:4" ht="25.5" x14ac:dyDescent="0.25">
      <c r="A21" s="17"/>
      <c r="B21" s="19">
        <v>3000648</v>
      </c>
      <c r="C21" s="19" t="s">
        <v>1947</v>
      </c>
      <c r="D21" s="23">
        <v>0.17526541722136729</v>
      </c>
    </row>
    <row r="22" spans="1:4" ht="51" x14ac:dyDescent="0.25">
      <c r="A22" s="17"/>
      <c r="B22" s="19">
        <v>3000649</v>
      </c>
      <c r="C22" s="19" t="s">
        <v>1948</v>
      </c>
      <c r="D22" s="23">
        <v>0.16158798346125738</v>
      </c>
    </row>
    <row r="23" spans="1:4" ht="39" thickBot="1" x14ac:dyDescent="0.3">
      <c r="A23" s="24"/>
      <c r="B23" s="26">
        <v>3000650</v>
      </c>
      <c r="C23" s="26" t="s">
        <v>1949</v>
      </c>
      <c r="D23" s="30">
        <v>6.0425806416835814E-2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8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123</v>
      </c>
      <c r="B1" s="49" t="s">
        <v>83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1944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804.68669</v>
      </c>
      <c r="I6" s="14">
        <v>816.31004499999983</v>
      </c>
      <c r="J6" s="14">
        <v>112.61811767364985</v>
      </c>
      <c r="K6" s="14">
        <v>28.824263213649829</v>
      </c>
      <c r="L6" s="14">
        <v>39.729165140000028</v>
      </c>
      <c r="M6" s="14">
        <v>44.064689319999999</v>
      </c>
      <c r="N6" s="15">
        <v>3.5310435526552698E-2</v>
      </c>
      <c r="O6" s="15">
        <v>8.3979645691668367E-2</v>
      </c>
      <c r="P6" s="16">
        <v>0.13795998023477693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SUM(H8:OFFSET(H6,MATCH("PROYECTOS",$A$8:$A$38,0),0))</f>
        <v>465.51249000000001</v>
      </c>
      <c r="I7" s="37">
        <f ca="1">SUM(I8:OFFSET(I6,MATCH("PROYECTOS",$A$8:$A$38,0),0))</f>
        <v>477.13504899999998</v>
      </c>
      <c r="J7" s="37">
        <f ca="1">SUM(J8:OFFSET(J6,MATCH("PROYECTOS",$A$8:$A$38,0),0))</f>
        <v>99.108416673333409</v>
      </c>
      <c r="K7" s="38">
        <f>SUM(K8:K37)</f>
        <v>24.127294673333381</v>
      </c>
      <c r="L7" s="38">
        <f t="shared" ref="L7:M7" si="0">SUM(L8:L37)</f>
        <v>36.403125629999998</v>
      </c>
      <c r="M7" s="38">
        <f t="shared" si="0"/>
        <v>38.577996370000008</v>
      </c>
      <c r="N7" s="39">
        <f ca="1">IFERROR(K7/I7,0)</f>
        <v>5.0567013938507335E-2</v>
      </c>
      <c r="O7" s="39">
        <f ca="1">IFERROR(SUM(K7,L7)/I7,0)</f>
        <v>0.126862238333142</v>
      </c>
      <c r="P7" s="40">
        <f ca="1">IFERROR(SUM(K7,L7,M7)/I7,0)</f>
        <v>0.20771564964898101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25.146566999999997</v>
      </c>
      <c r="I8" s="21">
        <v>24.497980000000002</v>
      </c>
      <c r="J8" s="21">
        <f t="shared" ref="J8:J37" si="1">SUM(K8,L8,M8)</f>
        <v>5.9736806260686102</v>
      </c>
      <c r="K8" s="21">
        <v>2.0297926760686096</v>
      </c>
      <c r="L8" s="21">
        <v>1.9520452500000001</v>
      </c>
      <c r="M8" s="21">
        <v>1.9918426999999999</v>
      </c>
      <c r="N8" s="22">
        <f t="shared" ref="N8:N38" si="2">IFERROR(K8/I8,0)</f>
        <v>8.2855512008280258E-2</v>
      </c>
      <c r="O8" s="22">
        <f t="shared" ref="O8:O38" si="3">IFERROR(SUM(K8,L8)/I8,0)</f>
        <v>0.16253739802500491</v>
      </c>
      <c r="P8" s="23">
        <f t="shared" ref="P8:P38" si="4">IFERROR(SUM(K8,L8,M8)/I8,0)</f>
        <v>0.24384380369600309</v>
      </c>
      <c r="Q8" s="70">
        <v>2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5003032</v>
      </c>
      <c r="C9" s="19" t="s">
        <v>513</v>
      </c>
      <c r="D9" s="68">
        <v>3000001</v>
      </c>
      <c r="E9" s="19" t="s">
        <v>275</v>
      </c>
      <c r="F9" s="69">
        <v>60</v>
      </c>
      <c r="G9" s="19" t="s">
        <v>309</v>
      </c>
      <c r="H9" s="20">
        <v>0.08</v>
      </c>
      <c r="I9" s="21">
        <v>0.08</v>
      </c>
      <c r="J9" s="21">
        <f t="shared" si="1"/>
        <v>0</v>
      </c>
      <c r="K9" s="21">
        <v>0</v>
      </c>
      <c r="L9" s="21">
        <v>0</v>
      </c>
      <c r="M9" s="21">
        <v>0</v>
      </c>
      <c r="N9" s="22">
        <f t="shared" si="2"/>
        <v>0</v>
      </c>
      <c r="O9" s="22">
        <f t="shared" si="3"/>
        <v>0</v>
      </c>
      <c r="P9" s="23">
        <f t="shared" si="4"/>
        <v>0</v>
      </c>
      <c r="Q9" s="70">
        <v>4</v>
      </c>
      <c r="R9" s="21">
        <v>0</v>
      </c>
      <c r="S9" s="23">
        <f t="shared" ref="S9:S37" si="5">IFERROR(R9/Q9,0)</f>
        <v>0</v>
      </c>
    </row>
    <row r="10" spans="1:19" ht="25.5" x14ac:dyDescent="0.25">
      <c r="A10" s="17"/>
      <c r="B10" s="19">
        <v>5003949</v>
      </c>
      <c r="C10" s="19" t="s">
        <v>1950</v>
      </c>
      <c r="D10" s="68">
        <v>3000647</v>
      </c>
      <c r="E10" s="19" t="s">
        <v>1946</v>
      </c>
      <c r="F10" s="69">
        <v>60</v>
      </c>
      <c r="G10" s="19" t="s">
        <v>309</v>
      </c>
      <c r="H10" s="20">
        <v>2.292357</v>
      </c>
      <c r="I10" s="21">
        <v>2.6290420000000001</v>
      </c>
      <c r="J10" s="21">
        <f t="shared" si="1"/>
        <v>0.10341415986055306</v>
      </c>
      <c r="K10" s="21">
        <v>5.5199998605530709E-3</v>
      </c>
      <c r="L10" s="21">
        <v>2.935221E-2</v>
      </c>
      <c r="M10" s="21">
        <v>6.854194999999999E-2</v>
      </c>
      <c r="N10" s="22">
        <f t="shared" si="2"/>
        <v>2.0996240685972572E-3</v>
      </c>
      <c r="O10" s="22">
        <f t="shared" si="3"/>
        <v>1.3264226992399921E-2</v>
      </c>
      <c r="P10" s="23">
        <f t="shared" si="4"/>
        <v>3.9335301551117502E-2</v>
      </c>
      <c r="Q10" s="70">
        <v>23</v>
      </c>
      <c r="R10" s="21">
        <v>0</v>
      </c>
      <c r="S10" s="23">
        <f t="shared" si="5"/>
        <v>0</v>
      </c>
    </row>
    <row r="11" spans="1:19" ht="25.5" x14ac:dyDescent="0.25">
      <c r="A11" s="17"/>
      <c r="B11" s="19">
        <v>5004153</v>
      </c>
      <c r="C11" s="19" t="s">
        <v>1951</v>
      </c>
      <c r="D11" s="68">
        <v>3000001</v>
      </c>
      <c r="E11" s="19" t="s">
        <v>275</v>
      </c>
      <c r="F11" s="69">
        <v>51</v>
      </c>
      <c r="G11" s="19" t="s">
        <v>1821</v>
      </c>
      <c r="H11" s="20">
        <v>9.1611570000000029</v>
      </c>
      <c r="I11" s="21">
        <v>9.3782950000000014</v>
      </c>
      <c r="J11" s="21">
        <f t="shared" si="1"/>
        <v>1.4691012430886774</v>
      </c>
      <c r="K11" s="21">
        <v>0.47542092308867723</v>
      </c>
      <c r="L11" s="21">
        <v>0.48986633000000007</v>
      </c>
      <c r="M11" s="21">
        <v>0.50381399000000004</v>
      </c>
      <c r="N11" s="22">
        <f t="shared" si="2"/>
        <v>5.0693747966840154E-2</v>
      </c>
      <c r="O11" s="22">
        <f t="shared" si="3"/>
        <v>0.10292779797273142</v>
      </c>
      <c r="P11" s="23">
        <f t="shared" si="4"/>
        <v>0.15664907566766423</v>
      </c>
      <c r="Q11" s="70">
        <v>8000</v>
      </c>
      <c r="R11" s="21">
        <v>0</v>
      </c>
      <c r="S11" s="23">
        <f t="shared" si="5"/>
        <v>0</v>
      </c>
    </row>
    <row r="12" spans="1:19" ht="25.5" x14ac:dyDescent="0.25">
      <c r="A12" s="17"/>
      <c r="B12" s="19">
        <v>5004985</v>
      </c>
      <c r="C12" s="19" t="s">
        <v>1952</v>
      </c>
      <c r="D12" s="68">
        <v>3000001</v>
      </c>
      <c r="E12" s="19" t="s">
        <v>275</v>
      </c>
      <c r="F12" s="69">
        <v>117</v>
      </c>
      <c r="G12" s="19" t="s">
        <v>687</v>
      </c>
      <c r="H12" s="20">
        <v>0.42000000000000004</v>
      </c>
      <c r="I12" s="21">
        <v>1.2232340000000002</v>
      </c>
      <c r="J12" s="21">
        <f t="shared" si="1"/>
        <v>1.6366779999999997E-2</v>
      </c>
      <c r="K12" s="21">
        <v>0</v>
      </c>
      <c r="L12" s="21">
        <v>0</v>
      </c>
      <c r="M12" s="21">
        <v>1.6366779999999997E-2</v>
      </c>
      <c r="N12" s="22">
        <f t="shared" si="2"/>
        <v>0</v>
      </c>
      <c r="O12" s="22">
        <f t="shared" si="3"/>
        <v>0</v>
      </c>
      <c r="P12" s="23">
        <f t="shared" si="4"/>
        <v>1.3379925672438793E-2</v>
      </c>
      <c r="Q12" s="70">
        <v>40</v>
      </c>
      <c r="R12" s="21">
        <v>0</v>
      </c>
      <c r="S12" s="23">
        <f t="shared" si="5"/>
        <v>0</v>
      </c>
    </row>
    <row r="13" spans="1:19" ht="25.5" x14ac:dyDescent="0.25">
      <c r="A13" s="17"/>
      <c r="B13" s="19">
        <v>5004986</v>
      </c>
      <c r="C13" s="19" t="s">
        <v>1953</v>
      </c>
      <c r="D13" s="68">
        <v>3000646</v>
      </c>
      <c r="E13" s="19" t="s">
        <v>1945</v>
      </c>
      <c r="F13" s="69">
        <v>86</v>
      </c>
      <c r="G13" s="19" t="s">
        <v>500</v>
      </c>
      <c r="H13" s="20">
        <v>1.2</v>
      </c>
      <c r="I13" s="21">
        <v>1.2</v>
      </c>
      <c r="J13" s="21">
        <f t="shared" si="1"/>
        <v>4.8479399999999999E-2</v>
      </c>
      <c r="K13" s="21">
        <v>0</v>
      </c>
      <c r="L13" s="21">
        <v>3.9234000000000005E-3</v>
      </c>
      <c r="M13" s="21">
        <v>4.4555999999999998E-2</v>
      </c>
      <c r="N13" s="22">
        <f t="shared" si="2"/>
        <v>0</v>
      </c>
      <c r="O13" s="22">
        <f t="shared" si="3"/>
        <v>3.2695000000000007E-3</v>
      </c>
      <c r="P13" s="23">
        <f t="shared" si="4"/>
        <v>4.0399499999999998E-2</v>
      </c>
      <c r="Q13" s="70">
        <v>500</v>
      </c>
      <c r="R13" s="21">
        <v>0</v>
      </c>
      <c r="S13" s="23">
        <f t="shared" si="5"/>
        <v>0</v>
      </c>
    </row>
    <row r="14" spans="1:19" ht="25.5" x14ac:dyDescent="0.25">
      <c r="A14" s="17"/>
      <c r="B14" s="19">
        <v>5004987</v>
      </c>
      <c r="C14" s="19" t="s">
        <v>1954</v>
      </c>
      <c r="D14" s="68">
        <v>3000646</v>
      </c>
      <c r="E14" s="19" t="s">
        <v>1945</v>
      </c>
      <c r="F14" s="69">
        <v>86</v>
      </c>
      <c r="G14" s="19" t="s">
        <v>500</v>
      </c>
      <c r="H14" s="20">
        <v>0.17655000000000001</v>
      </c>
      <c r="I14" s="21">
        <v>0.17655000000000001</v>
      </c>
      <c r="J14" s="21">
        <f t="shared" si="1"/>
        <v>0</v>
      </c>
      <c r="K14" s="21">
        <v>0</v>
      </c>
      <c r="L14" s="21">
        <v>0</v>
      </c>
      <c r="M14" s="21">
        <v>0</v>
      </c>
      <c r="N14" s="22">
        <f t="shared" si="2"/>
        <v>0</v>
      </c>
      <c r="O14" s="22">
        <f t="shared" si="3"/>
        <v>0</v>
      </c>
      <c r="P14" s="23">
        <f t="shared" si="4"/>
        <v>0</v>
      </c>
      <c r="Q14" s="70">
        <v>250</v>
      </c>
      <c r="R14" s="21">
        <v>0</v>
      </c>
      <c r="S14" s="23">
        <f t="shared" si="5"/>
        <v>0</v>
      </c>
    </row>
    <row r="15" spans="1:19" ht="25.5" x14ac:dyDescent="0.25">
      <c r="A15" s="17"/>
      <c r="B15" s="19">
        <v>5004988</v>
      </c>
      <c r="C15" s="19" t="s">
        <v>1955</v>
      </c>
      <c r="D15" s="68">
        <v>3000646</v>
      </c>
      <c r="E15" s="19" t="s">
        <v>1945</v>
      </c>
      <c r="F15" s="69">
        <v>86</v>
      </c>
      <c r="G15" s="19" t="s">
        <v>500</v>
      </c>
      <c r="H15" s="20">
        <v>0.06</v>
      </c>
      <c r="I15" s="21">
        <v>0.06</v>
      </c>
      <c r="J15" s="21">
        <f t="shared" si="1"/>
        <v>0</v>
      </c>
      <c r="K15" s="21">
        <v>0</v>
      </c>
      <c r="L15" s="21">
        <v>0</v>
      </c>
      <c r="M15" s="21">
        <v>0</v>
      </c>
      <c r="N15" s="22">
        <f t="shared" si="2"/>
        <v>0</v>
      </c>
      <c r="O15" s="22">
        <f t="shared" si="3"/>
        <v>0</v>
      </c>
      <c r="P15" s="23">
        <f t="shared" si="4"/>
        <v>0</v>
      </c>
      <c r="Q15" s="70">
        <v>0</v>
      </c>
      <c r="R15" s="21">
        <v>0</v>
      </c>
      <c r="S15" s="23">
        <f t="shared" si="5"/>
        <v>0</v>
      </c>
    </row>
    <row r="16" spans="1:19" ht="25.5" x14ac:dyDescent="0.25">
      <c r="A16" s="17"/>
      <c r="B16" s="19">
        <v>5004989</v>
      </c>
      <c r="C16" s="19" t="s">
        <v>1956</v>
      </c>
      <c r="D16" s="68">
        <v>3000646</v>
      </c>
      <c r="E16" s="19" t="s">
        <v>1945</v>
      </c>
      <c r="F16" s="69">
        <v>86</v>
      </c>
      <c r="G16" s="19" t="s">
        <v>500</v>
      </c>
      <c r="H16" s="20">
        <v>0.05</v>
      </c>
      <c r="I16" s="21">
        <v>0.05</v>
      </c>
      <c r="J16" s="21">
        <f t="shared" si="1"/>
        <v>1.4393540031482428E-2</v>
      </c>
      <c r="K16" s="21">
        <v>8.6040000314824283E-3</v>
      </c>
      <c r="L16" s="21">
        <v>6.4000000000000005E-4</v>
      </c>
      <c r="M16" s="21">
        <v>5.1495400000000002E-3</v>
      </c>
      <c r="N16" s="22">
        <f t="shared" si="2"/>
        <v>0.17208000062964857</v>
      </c>
      <c r="O16" s="22">
        <f t="shared" si="3"/>
        <v>0.18488000062964854</v>
      </c>
      <c r="P16" s="23">
        <f t="shared" si="4"/>
        <v>0.28787080062964854</v>
      </c>
      <c r="Q16" s="70">
        <v>700</v>
      </c>
      <c r="R16" s="21">
        <v>0</v>
      </c>
      <c r="S16" s="23">
        <f t="shared" si="5"/>
        <v>0</v>
      </c>
    </row>
    <row r="17" spans="1:19" ht="38.25" x14ac:dyDescent="0.25">
      <c r="A17" s="17"/>
      <c r="B17" s="19">
        <v>5004990</v>
      </c>
      <c r="C17" s="19" t="s">
        <v>1957</v>
      </c>
      <c r="D17" s="68">
        <v>3000647</v>
      </c>
      <c r="E17" s="19" t="s">
        <v>1946</v>
      </c>
      <c r="F17" s="69">
        <v>42</v>
      </c>
      <c r="G17" s="19" t="s">
        <v>534</v>
      </c>
      <c r="H17" s="20">
        <v>0.63422699999999999</v>
      </c>
      <c r="I17" s="21">
        <v>0.96952000000000005</v>
      </c>
      <c r="J17" s="21">
        <f t="shared" si="1"/>
        <v>0.11732256982681648</v>
      </c>
      <c r="K17" s="21">
        <v>6.0468498268164694E-3</v>
      </c>
      <c r="L17" s="21">
        <v>5.8397999999999999E-2</v>
      </c>
      <c r="M17" s="21">
        <v>5.2877720000000003E-2</v>
      </c>
      <c r="N17" s="22">
        <f t="shared" si="2"/>
        <v>6.2369521276677831E-3</v>
      </c>
      <c r="O17" s="22">
        <f t="shared" si="3"/>
        <v>6.6470882319927871E-2</v>
      </c>
      <c r="P17" s="23">
        <f t="shared" si="4"/>
        <v>0.12101098463860104</v>
      </c>
      <c r="Q17" s="70">
        <v>68</v>
      </c>
      <c r="R17" s="21">
        <v>0</v>
      </c>
      <c r="S17" s="23">
        <f t="shared" si="5"/>
        <v>0</v>
      </c>
    </row>
    <row r="18" spans="1:19" ht="38.25" x14ac:dyDescent="0.25">
      <c r="A18" s="17"/>
      <c r="B18" s="19">
        <v>5004991</v>
      </c>
      <c r="C18" s="19" t="s">
        <v>1958</v>
      </c>
      <c r="D18" s="68">
        <v>3000647</v>
      </c>
      <c r="E18" s="19" t="s">
        <v>1946</v>
      </c>
      <c r="F18" s="69">
        <v>86</v>
      </c>
      <c r="G18" s="19" t="s">
        <v>500</v>
      </c>
      <c r="H18" s="20">
        <v>2.6449999999999996</v>
      </c>
      <c r="I18" s="21">
        <v>4.7833689999999995</v>
      </c>
      <c r="J18" s="21">
        <f t="shared" si="1"/>
        <v>0.25832295999999999</v>
      </c>
      <c r="K18" s="21">
        <v>0</v>
      </c>
      <c r="L18" s="21">
        <v>1.4859000000000001E-2</v>
      </c>
      <c r="M18" s="21">
        <v>0.24346396000000001</v>
      </c>
      <c r="N18" s="22">
        <f t="shared" si="2"/>
        <v>0</v>
      </c>
      <c r="O18" s="22">
        <f t="shared" si="3"/>
        <v>3.1063879872115243E-3</v>
      </c>
      <c r="P18" s="23">
        <f t="shared" si="4"/>
        <v>5.4004397319128004E-2</v>
      </c>
      <c r="Q18" s="70">
        <v>50</v>
      </c>
      <c r="R18" s="21">
        <v>0</v>
      </c>
      <c r="S18" s="23">
        <f t="shared" si="5"/>
        <v>0</v>
      </c>
    </row>
    <row r="19" spans="1:19" ht="38.25" x14ac:dyDescent="0.25">
      <c r="A19" s="17"/>
      <c r="B19" s="19">
        <v>5004992</v>
      </c>
      <c r="C19" s="19" t="s">
        <v>1959</v>
      </c>
      <c r="D19" s="68">
        <v>3000647</v>
      </c>
      <c r="E19" s="19" t="s">
        <v>1946</v>
      </c>
      <c r="F19" s="69">
        <v>440</v>
      </c>
      <c r="G19" s="19" t="s">
        <v>1978</v>
      </c>
      <c r="H19" s="20">
        <v>139.09876399999999</v>
      </c>
      <c r="I19" s="21">
        <v>144.51082199999999</v>
      </c>
      <c r="J19" s="21">
        <f t="shared" si="1"/>
        <v>42.79526549293756</v>
      </c>
      <c r="K19" s="21">
        <v>14.865511612937553</v>
      </c>
      <c r="L19" s="21">
        <v>13.492855570000001</v>
      </c>
      <c r="M19" s="21">
        <v>14.436898310000002</v>
      </c>
      <c r="N19" s="22">
        <f t="shared" si="2"/>
        <v>0.10286780884090158</v>
      </c>
      <c r="O19" s="22">
        <f t="shared" si="3"/>
        <v>0.19623697928268347</v>
      </c>
      <c r="P19" s="23">
        <f t="shared" si="4"/>
        <v>0.29613882822518001</v>
      </c>
      <c r="Q19" s="70">
        <v>75008</v>
      </c>
      <c r="R19" s="21">
        <v>0</v>
      </c>
      <c r="S19" s="23">
        <f t="shared" si="5"/>
        <v>0</v>
      </c>
    </row>
    <row r="20" spans="1:19" ht="25.5" x14ac:dyDescent="0.25">
      <c r="A20" s="17"/>
      <c r="B20" s="19">
        <v>5004993</v>
      </c>
      <c r="C20" s="19" t="s">
        <v>1960</v>
      </c>
      <c r="D20" s="68">
        <v>3000647</v>
      </c>
      <c r="E20" s="19" t="s">
        <v>1946</v>
      </c>
      <c r="F20" s="69">
        <v>532</v>
      </c>
      <c r="G20" s="19" t="s">
        <v>1979</v>
      </c>
      <c r="H20" s="20">
        <v>0.255</v>
      </c>
      <c r="I20" s="21">
        <v>0.20638399999999996</v>
      </c>
      <c r="J20" s="21">
        <f t="shared" si="1"/>
        <v>2.8144589966492412E-2</v>
      </c>
      <c r="K20" s="21">
        <v>1.3839999664924107E-3</v>
      </c>
      <c r="L20" s="21">
        <v>6.7104E-3</v>
      </c>
      <c r="M20" s="21">
        <v>2.0050190000000002E-2</v>
      </c>
      <c r="N20" s="22">
        <f t="shared" si="2"/>
        <v>6.705946035024086E-3</v>
      </c>
      <c r="O20" s="22">
        <f t="shared" si="3"/>
        <v>3.9220094418619719E-2</v>
      </c>
      <c r="P20" s="23">
        <f t="shared" si="4"/>
        <v>0.13637001883136493</v>
      </c>
      <c r="Q20" s="70">
        <v>24</v>
      </c>
      <c r="R20" s="21">
        <v>0</v>
      </c>
      <c r="S20" s="23">
        <f t="shared" si="5"/>
        <v>0</v>
      </c>
    </row>
    <row r="21" spans="1:19" ht="25.5" x14ac:dyDescent="0.25">
      <c r="A21" s="17"/>
      <c r="B21" s="19">
        <v>5004994</v>
      </c>
      <c r="C21" s="19" t="s">
        <v>1961</v>
      </c>
      <c r="D21" s="68">
        <v>3000647</v>
      </c>
      <c r="E21" s="19" t="s">
        <v>1946</v>
      </c>
      <c r="F21" s="69">
        <v>117</v>
      </c>
      <c r="G21" s="19" t="s">
        <v>687</v>
      </c>
      <c r="H21" s="20">
        <v>2.861437</v>
      </c>
      <c r="I21" s="21">
        <v>1.4253769999999999</v>
      </c>
      <c r="J21" s="21">
        <f t="shared" si="1"/>
        <v>0.31129883973785544</v>
      </c>
      <c r="K21" s="21">
        <v>5.9671189737855457E-2</v>
      </c>
      <c r="L21" s="21">
        <v>0.11907118999999999</v>
      </c>
      <c r="M21" s="21">
        <v>0.13255646000000001</v>
      </c>
      <c r="N21" s="22">
        <f t="shared" si="2"/>
        <v>4.1863443662873374E-2</v>
      </c>
      <c r="O21" s="22">
        <f t="shared" si="3"/>
        <v>0.12540007291955424</v>
      </c>
      <c r="P21" s="23">
        <f t="shared" si="4"/>
        <v>0.21839754657038485</v>
      </c>
      <c r="Q21" s="70">
        <v>11</v>
      </c>
      <c r="R21" s="21">
        <v>0</v>
      </c>
      <c r="S21" s="23">
        <f t="shared" si="5"/>
        <v>0</v>
      </c>
    </row>
    <row r="22" spans="1:19" ht="38.25" x14ac:dyDescent="0.25">
      <c r="A22" s="17"/>
      <c r="B22" s="19">
        <v>5004995</v>
      </c>
      <c r="C22" s="19" t="s">
        <v>1962</v>
      </c>
      <c r="D22" s="68">
        <v>3000648</v>
      </c>
      <c r="E22" s="19" t="s">
        <v>1947</v>
      </c>
      <c r="F22" s="69">
        <v>65</v>
      </c>
      <c r="G22" s="19" t="s">
        <v>1011</v>
      </c>
      <c r="H22" s="20">
        <v>21.285526999999998</v>
      </c>
      <c r="I22" s="21">
        <v>20.971566999999997</v>
      </c>
      <c r="J22" s="21">
        <f t="shared" si="1"/>
        <v>2.8513559397884034</v>
      </c>
      <c r="K22" s="21">
        <v>7.799999788403511E-3</v>
      </c>
      <c r="L22" s="21">
        <v>1.4472957200000001</v>
      </c>
      <c r="M22" s="21">
        <v>1.3962602200000001</v>
      </c>
      <c r="N22" s="22">
        <f t="shared" si="2"/>
        <v>3.7193213975872727E-4</v>
      </c>
      <c r="O22" s="22">
        <f t="shared" si="3"/>
        <v>6.9384215294374704E-2</v>
      </c>
      <c r="P22" s="23">
        <f t="shared" si="4"/>
        <v>0.13596294162417161</v>
      </c>
      <c r="Q22" s="70">
        <v>0</v>
      </c>
      <c r="R22" s="21">
        <v>0</v>
      </c>
      <c r="S22" s="23">
        <f t="shared" si="5"/>
        <v>0</v>
      </c>
    </row>
    <row r="23" spans="1:19" ht="38.25" x14ac:dyDescent="0.25">
      <c r="A23" s="17"/>
      <c r="B23" s="19">
        <v>5004996</v>
      </c>
      <c r="C23" s="19" t="s">
        <v>1963</v>
      </c>
      <c r="D23" s="68">
        <v>3000648</v>
      </c>
      <c r="E23" s="19" t="s">
        <v>1947</v>
      </c>
      <c r="F23" s="69">
        <v>43</v>
      </c>
      <c r="G23" s="19" t="s">
        <v>710</v>
      </c>
      <c r="H23" s="20">
        <v>21.857303000000002</v>
      </c>
      <c r="I23" s="21">
        <v>27.793305999999998</v>
      </c>
      <c r="J23" s="21">
        <f t="shared" si="1"/>
        <v>5.7497298220003348</v>
      </c>
      <c r="K23" s="21">
        <v>0.33270426200033398</v>
      </c>
      <c r="L23" s="21">
        <v>3.1865354200000016</v>
      </c>
      <c r="M23" s="21">
        <v>2.2304901399999997</v>
      </c>
      <c r="N23" s="22">
        <f t="shared" si="2"/>
        <v>1.1970661640624328E-2</v>
      </c>
      <c r="O23" s="22">
        <f t="shared" si="3"/>
        <v>0.12662184491475523</v>
      </c>
      <c r="P23" s="23">
        <f t="shared" si="4"/>
        <v>0.20687462736532081</v>
      </c>
      <c r="Q23" s="70">
        <v>21</v>
      </c>
      <c r="R23" s="21">
        <v>0</v>
      </c>
      <c r="S23" s="23">
        <f t="shared" si="5"/>
        <v>0</v>
      </c>
    </row>
    <row r="24" spans="1:19" ht="25.5" x14ac:dyDescent="0.25">
      <c r="A24" s="17"/>
      <c r="B24" s="19">
        <v>5004997</v>
      </c>
      <c r="C24" s="19" t="s">
        <v>1964</v>
      </c>
      <c r="D24" s="68">
        <v>3000648</v>
      </c>
      <c r="E24" s="19" t="s">
        <v>1947</v>
      </c>
      <c r="F24" s="69">
        <v>86</v>
      </c>
      <c r="G24" s="19" t="s">
        <v>500</v>
      </c>
      <c r="H24" s="20">
        <v>22.780446000000008</v>
      </c>
      <c r="I24" s="21">
        <v>26.126470000000001</v>
      </c>
      <c r="J24" s="21">
        <f t="shared" si="1"/>
        <v>4.1328376633254118</v>
      </c>
      <c r="K24" s="21">
        <v>1.2422083733254112</v>
      </c>
      <c r="L24" s="21">
        <v>1.4545731100000001</v>
      </c>
      <c r="M24" s="21">
        <v>1.4360561800000002</v>
      </c>
      <c r="N24" s="22">
        <f t="shared" si="2"/>
        <v>4.7545970554973983E-2</v>
      </c>
      <c r="O24" s="22">
        <f t="shared" si="3"/>
        <v>0.10322027749349266</v>
      </c>
      <c r="P24" s="23">
        <f t="shared" si="4"/>
        <v>0.15818584230190347</v>
      </c>
      <c r="Q24" s="70">
        <v>30</v>
      </c>
      <c r="R24" s="21">
        <v>0</v>
      </c>
      <c r="S24" s="23">
        <f t="shared" si="5"/>
        <v>0</v>
      </c>
    </row>
    <row r="25" spans="1:19" ht="25.5" x14ac:dyDescent="0.25">
      <c r="A25" s="17"/>
      <c r="B25" s="19">
        <v>5004998</v>
      </c>
      <c r="C25" s="19" t="s">
        <v>1965</v>
      </c>
      <c r="D25" s="68">
        <v>3000648</v>
      </c>
      <c r="E25" s="19" t="s">
        <v>1947</v>
      </c>
      <c r="F25" s="69">
        <v>86</v>
      </c>
      <c r="G25" s="19" t="s">
        <v>500</v>
      </c>
      <c r="H25" s="20">
        <v>138.94889899999998</v>
      </c>
      <c r="I25" s="21">
        <v>132.91009300000002</v>
      </c>
      <c r="J25" s="21">
        <f t="shared" si="1"/>
        <v>23.686481954625108</v>
      </c>
      <c r="K25" s="21">
        <v>1.1896943746251054</v>
      </c>
      <c r="L25" s="21">
        <v>10.4444824</v>
      </c>
      <c r="M25" s="21">
        <v>12.052305180000001</v>
      </c>
      <c r="N25" s="22">
        <f t="shared" si="2"/>
        <v>8.9511213766519989E-3</v>
      </c>
      <c r="O25" s="22">
        <f t="shared" si="3"/>
        <v>8.7534185794491196E-2</v>
      </c>
      <c r="P25" s="23">
        <f t="shared" si="4"/>
        <v>0.17821432082381514</v>
      </c>
      <c r="Q25" s="70">
        <v>1770</v>
      </c>
      <c r="R25" s="21">
        <v>0</v>
      </c>
      <c r="S25" s="23">
        <f t="shared" si="5"/>
        <v>0</v>
      </c>
    </row>
    <row r="26" spans="1:19" ht="51" x14ac:dyDescent="0.25">
      <c r="A26" s="17"/>
      <c r="B26" s="19">
        <v>5004999</v>
      </c>
      <c r="C26" s="19" t="s">
        <v>1966</v>
      </c>
      <c r="D26" s="68">
        <v>3000649</v>
      </c>
      <c r="E26" s="19" t="s">
        <v>1948</v>
      </c>
      <c r="F26" s="69">
        <v>86</v>
      </c>
      <c r="G26" s="19" t="s">
        <v>500</v>
      </c>
      <c r="H26" s="20">
        <v>56.875894999999993</v>
      </c>
      <c r="I26" s="21">
        <v>56.843979999999995</v>
      </c>
      <c r="J26" s="21">
        <f t="shared" si="1"/>
        <v>10.062303969277298</v>
      </c>
      <c r="K26" s="21">
        <v>3.4515868392772973</v>
      </c>
      <c r="L26" s="21">
        <v>3.2825563300000002</v>
      </c>
      <c r="M26" s="21">
        <v>3.3281608</v>
      </c>
      <c r="N26" s="22">
        <f t="shared" si="2"/>
        <v>6.0720358413983287E-2</v>
      </c>
      <c r="O26" s="22">
        <f t="shared" si="3"/>
        <v>0.11846713001583102</v>
      </c>
      <c r="P26" s="23">
        <f t="shared" si="4"/>
        <v>0.17701617601859157</v>
      </c>
      <c r="Q26" s="70">
        <v>0</v>
      </c>
      <c r="R26" s="21">
        <v>0</v>
      </c>
      <c r="S26" s="23">
        <f t="shared" si="5"/>
        <v>0</v>
      </c>
    </row>
    <row r="27" spans="1:19" ht="51" x14ac:dyDescent="0.25">
      <c r="A27" s="17"/>
      <c r="B27" s="19">
        <v>5005000</v>
      </c>
      <c r="C27" s="19" t="s">
        <v>1967</v>
      </c>
      <c r="D27" s="68">
        <v>3000649</v>
      </c>
      <c r="E27" s="19" t="s">
        <v>1948</v>
      </c>
      <c r="F27" s="69">
        <v>87</v>
      </c>
      <c r="G27" s="19" t="s">
        <v>395</v>
      </c>
      <c r="H27" s="20">
        <v>3.7523230000000005</v>
      </c>
      <c r="I27" s="21">
        <v>3.6805610000000004</v>
      </c>
      <c r="J27" s="21">
        <f t="shared" si="1"/>
        <v>0.10521673008257253</v>
      </c>
      <c r="K27" s="21">
        <v>6.382580082572531E-3</v>
      </c>
      <c r="L27" s="21">
        <v>2.0434600000000001E-2</v>
      </c>
      <c r="M27" s="21">
        <v>7.8399549999999998E-2</v>
      </c>
      <c r="N27" s="22">
        <f t="shared" si="2"/>
        <v>1.7341324006238533E-3</v>
      </c>
      <c r="O27" s="22">
        <f t="shared" si="3"/>
        <v>7.2861664519546145E-3</v>
      </c>
      <c r="P27" s="23">
        <f t="shared" si="4"/>
        <v>2.8587144753903688E-2</v>
      </c>
      <c r="Q27" s="70">
        <v>3135</v>
      </c>
      <c r="R27" s="21">
        <v>0</v>
      </c>
      <c r="S27" s="23">
        <f t="shared" si="5"/>
        <v>0</v>
      </c>
    </row>
    <row r="28" spans="1:19" ht="51" x14ac:dyDescent="0.25">
      <c r="A28" s="17"/>
      <c r="B28" s="19">
        <v>5005001</v>
      </c>
      <c r="C28" s="19" t="s">
        <v>1968</v>
      </c>
      <c r="D28" s="68">
        <v>3000649</v>
      </c>
      <c r="E28" s="19" t="s">
        <v>1948</v>
      </c>
      <c r="F28" s="69">
        <v>87</v>
      </c>
      <c r="G28" s="19" t="s">
        <v>395</v>
      </c>
      <c r="H28" s="20">
        <v>0.3934200000000001</v>
      </c>
      <c r="I28" s="21">
        <v>0.67917899999999998</v>
      </c>
      <c r="J28" s="21">
        <f t="shared" si="1"/>
        <v>1.7103330056670703E-2</v>
      </c>
      <c r="K28" s="21">
        <v>1.3022000566706993E-3</v>
      </c>
      <c r="L28" s="21">
        <v>1.3021999999999999E-3</v>
      </c>
      <c r="M28" s="21">
        <v>1.4498930000000002E-2</v>
      </c>
      <c r="N28" s="22">
        <f t="shared" si="2"/>
        <v>1.9173149591944086E-3</v>
      </c>
      <c r="O28" s="22">
        <f t="shared" si="3"/>
        <v>3.8346298349488119E-3</v>
      </c>
      <c r="P28" s="23">
        <f t="shared" si="4"/>
        <v>2.5182359962058167E-2</v>
      </c>
      <c r="Q28" s="70">
        <v>1095</v>
      </c>
      <c r="R28" s="21">
        <v>0</v>
      </c>
      <c r="S28" s="23">
        <f t="shared" si="5"/>
        <v>0</v>
      </c>
    </row>
    <row r="29" spans="1:19" ht="51" x14ac:dyDescent="0.25">
      <c r="A29" s="17"/>
      <c r="B29" s="19">
        <v>5005002</v>
      </c>
      <c r="C29" s="19" t="s">
        <v>1969</v>
      </c>
      <c r="D29" s="68">
        <v>3000649</v>
      </c>
      <c r="E29" s="19" t="s">
        <v>1948</v>
      </c>
      <c r="F29" s="69">
        <v>87</v>
      </c>
      <c r="G29" s="19" t="s">
        <v>395</v>
      </c>
      <c r="H29" s="20">
        <v>0.25924700000000001</v>
      </c>
      <c r="I29" s="21">
        <v>0.53355300000000017</v>
      </c>
      <c r="J29" s="21">
        <f t="shared" si="1"/>
        <v>3.269267E-2</v>
      </c>
      <c r="K29" s="21">
        <v>0</v>
      </c>
      <c r="L29" s="21">
        <v>0</v>
      </c>
      <c r="M29" s="21">
        <v>3.269267E-2</v>
      </c>
      <c r="N29" s="22">
        <f t="shared" si="2"/>
        <v>0</v>
      </c>
      <c r="O29" s="22">
        <f t="shared" si="3"/>
        <v>0</v>
      </c>
      <c r="P29" s="23">
        <f t="shared" si="4"/>
        <v>6.1273519219271544E-2</v>
      </c>
      <c r="Q29" s="70">
        <v>2025</v>
      </c>
      <c r="R29" s="21">
        <v>0</v>
      </c>
      <c r="S29" s="23">
        <f t="shared" si="5"/>
        <v>0</v>
      </c>
    </row>
    <row r="30" spans="1:19" ht="51" x14ac:dyDescent="0.25">
      <c r="A30" s="17"/>
      <c r="B30" s="19">
        <v>5005003</v>
      </c>
      <c r="C30" s="19" t="s">
        <v>1970</v>
      </c>
      <c r="D30" s="68">
        <v>3000649</v>
      </c>
      <c r="E30" s="19" t="s">
        <v>1948</v>
      </c>
      <c r="F30" s="69">
        <v>87</v>
      </c>
      <c r="G30" s="19" t="s">
        <v>395</v>
      </c>
      <c r="H30" s="20">
        <v>3.2115510000000005</v>
      </c>
      <c r="I30" s="21">
        <v>3.1824520000000001</v>
      </c>
      <c r="J30" s="21">
        <f t="shared" si="1"/>
        <v>0.52199764036801599</v>
      </c>
      <c r="K30" s="21">
        <v>0.20089322036801605</v>
      </c>
      <c r="L30" s="21">
        <v>0.16410064999999999</v>
      </c>
      <c r="M30" s="21">
        <v>0.15700376999999996</v>
      </c>
      <c r="N30" s="22">
        <f t="shared" si="2"/>
        <v>6.3125294699815121E-2</v>
      </c>
      <c r="O30" s="22">
        <f t="shared" si="3"/>
        <v>0.1146895131075083</v>
      </c>
      <c r="P30" s="23">
        <f t="shared" si="4"/>
        <v>0.16402372773195512</v>
      </c>
      <c r="Q30" s="70">
        <v>20</v>
      </c>
      <c r="R30" s="21">
        <v>0</v>
      </c>
      <c r="S30" s="23">
        <f t="shared" si="5"/>
        <v>0</v>
      </c>
    </row>
    <row r="31" spans="1:19" ht="51" x14ac:dyDescent="0.25">
      <c r="A31" s="17"/>
      <c r="B31" s="19">
        <v>5005004</v>
      </c>
      <c r="C31" s="19" t="s">
        <v>1971</v>
      </c>
      <c r="D31" s="68">
        <v>3000649</v>
      </c>
      <c r="E31" s="19" t="s">
        <v>1948</v>
      </c>
      <c r="F31" s="69">
        <v>87</v>
      </c>
      <c r="G31" s="19" t="s">
        <v>395</v>
      </c>
      <c r="H31" s="20">
        <v>1.094257</v>
      </c>
      <c r="I31" s="21">
        <v>2.2848760000000001</v>
      </c>
      <c r="J31" s="21">
        <f t="shared" si="1"/>
        <v>0.12878713044643131</v>
      </c>
      <c r="K31" s="21">
        <v>3.1041460446431302E-2</v>
      </c>
      <c r="L31" s="21">
        <v>3.079703E-2</v>
      </c>
      <c r="M31" s="21">
        <v>6.694863999999999E-2</v>
      </c>
      <c r="N31" s="22">
        <f t="shared" si="2"/>
        <v>1.3585621471988546E-2</v>
      </c>
      <c r="O31" s="22">
        <f t="shared" si="3"/>
        <v>2.7064265389645348E-2</v>
      </c>
      <c r="P31" s="23">
        <f t="shared" si="4"/>
        <v>5.6365041449265213E-2</v>
      </c>
      <c r="Q31" s="70">
        <v>480</v>
      </c>
      <c r="R31" s="21">
        <v>0</v>
      </c>
      <c r="S31" s="23">
        <f t="shared" si="5"/>
        <v>0</v>
      </c>
    </row>
    <row r="32" spans="1:19" ht="51" x14ac:dyDescent="0.25">
      <c r="A32" s="17"/>
      <c r="B32" s="19">
        <v>5005005</v>
      </c>
      <c r="C32" s="19" t="s">
        <v>1972</v>
      </c>
      <c r="D32" s="68">
        <v>3000649</v>
      </c>
      <c r="E32" s="19" t="s">
        <v>1948</v>
      </c>
      <c r="F32" s="69">
        <v>60</v>
      </c>
      <c r="G32" s="19" t="s">
        <v>309</v>
      </c>
      <c r="H32" s="20">
        <v>0.28226000000000001</v>
      </c>
      <c r="I32" s="21">
        <v>0.31435800000000003</v>
      </c>
      <c r="J32" s="21">
        <f t="shared" si="1"/>
        <v>4.2150959982316508E-2</v>
      </c>
      <c r="K32" s="21">
        <v>6.9999998231651261E-4</v>
      </c>
      <c r="L32" s="21">
        <v>1.4995999999999999E-2</v>
      </c>
      <c r="M32" s="21">
        <v>2.645496E-2</v>
      </c>
      <c r="N32" s="22">
        <f t="shared" si="2"/>
        <v>2.2267605160883851E-3</v>
      </c>
      <c r="O32" s="22">
        <f t="shared" si="3"/>
        <v>4.9930334148698331E-2</v>
      </c>
      <c r="P32" s="23">
        <f t="shared" si="4"/>
        <v>0.13408585110707061</v>
      </c>
      <c r="Q32" s="70">
        <v>26</v>
      </c>
      <c r="R32" s="21">
        <v>0</v>
      </c>
      <c r="S32" s="23">
        <f t="shared" si="5"/>
        <v>0</v>
      </c>
    </row>
    <row r="33" spans="1:19" ht="38.25" x14ac:dyDescent="0.25">
      <c r="A33" s="17"/>
      <c r="B33" s="19">
        <v>5005006</v>
      </c>
      <c r="C33" s="19" t="s">
        <v>1973</v>
      </c>
      <c r="D33" s="68">
        <v>3000650</v>
      </c>
      <c r="E33" s="19" t="s">
        <v>1949</v>
      </c>
      <c r="F33" s="69">
        <v>86</v>
      </c>
      <c r="G33" s="19" t="s">
        <v>500</v>
      </c>
      <c r="H33" s="20">
        <v>9.8530459999999991</v>
      </c>
      <c r="I33" s="21">
        <v>9.8373859999999969</v>
      </c>
      <c r="J33" s="21">
        <f t="shared" si="1"/>
        <v>0.57286763191073287</v>
      </c>
      <c r="K33" s="21">
        <v>0.20410826191073284</v>
      </c>
      <c r="L33" s="21">
        <v>0.17596376999999999</v>
      </c>
      <c r="M33" s="21">
        <v>0.19279560000000001</v>
      </c>
      <c r="N33" s="22">
        <f t="shared" si="2"/>
        <v>2.0748221317200818E-2</v>
      </c>
      <c r="O33" s="22">
        <f t="shared" si="3"/>
        <v>3.8635470023310352E-2</v>
      </c>
      <c r="P33" s="23">
        <f t="shared" si="4"/>
        <v>5.8233725088222936E-2</v>
      </c>
      <c r="Q33" s="70">
        <v>0</v>
      </c>
      <c r="R33" s="21">
        <v>0</v>
      </c>
      <c r="S33" s="23">
        <f t="shared" si="5"/>
        <v>0</v>
      </c>
    </row>
    <row r="34" spans="1:19" ht="38.25" x14ac:dyDescent="0.25">
      <c r="A34" s="17"/>
      <c r="B34" s="19">
        <v>5005007</v>
      </c>
      <c r="C34" s="19" t="s">
        <v>1974</v>
      </c>
      <c r="D34" s="68">
        <v>3000650</v>
      </c>
      <c r="E34" s="19" t="s">
        <v>1949</v>
      </c>
      <c r="F34" s="69">
        <v>87</v>
      </c>
      <c r="G34" s="19" t="s">
        <v>395</v>
      </c>
      <c r="H34" s="20">
        <v>0.55424899999999999</v>
      </c>
      <c r="I34" s="21">
        <v>0.51972499999999999</v>
      </c>
      <c r="J34" s="21">
        <f t="shared" si="1"/>
        <v>4.9223659952302878E-2</v>
      </c>
      <c r="K34" s="21">
        <v>6.9118499523028731E-3</v>
      </c>
      <c r="L34" s="21">
        <v>1.0005329999999998E-2</v>
      </c>
      <c r="M34" s="21">
        <v>3.2306480000000005E-2</v>
      </c>
      <c r="N34" s="22">
        <f t="shared" si="2"/>
        <v>1.3299052291698251E-2</v>
      </c>
      <c r="O34" s="22">
        <f t="shared" si="3"/>
        <v>3.2550252445625809E-2</v>
      </c>
      <c r="P34" s="23">
        <f t="shared" si="4"/>
        <v>9.4710972056958734E-2</v>
      </c>
      <c r="Q34" s="70">
        <v>50</v>
      </c>
      <c r="R34" s="21">
        <v>0</v>
      </c>
      <c r="S34" s="23">
        <f t="shared" si="5"/>
        <v>0</v>
      </c>
    </row>
    <row r="35" spans="1:19" ht="38.25" x14ac:dyDescent="0.25">
      <c r="A35" s="17"/>
      <c r="B35" s="19">
        <v>5005008</v>
      </c>
      <c r="C35" s="19" t="s">
        <v>1975</v>
      </c>
      <c r="D35" s="68">
        <v>3000650</v>
      </c>
      <c r="E35" s="19" t="s">
        <v>1949</v>
      </c>
      <c r="F35" s="69">
        <v>87</v>
      </c>
      <c r="G35" s="19" t="s">
        <v>395</v>
      </c>
      <c r="H35" s="20">
        <v>9.2421000000000017E-2</v>
      </c>
      <c r="I35" s="21">
        <v>7.7013999999999999E-2</v>
      </c>
      <c r="J35" s="21">
        <f t="shared" si="1"/>
        <v>1.1141450000000002E-2</v>
      </c>
      <c r="K35" s="21">
        <v>0</v>
      </c>
      <c r="L35" s="21">
        <v>4.0000000000000003E-5</v>
      </c>
      <c r="M35" s="21">
        <v>1.1101450000000002E-2</v>
      </c>
      <c r="N35" s="22">
        <f t="shared" si="2"/>
        <v>0</v>
      </c>
      <c r="O35" s="22">
        <f t="shared" si="3"/>
        <v>5.1938608564676555E-4</v>
      </c>
      <c r="P35" s="23">
        <f t="shared" si="4"/>
        <v>0.14466785259822892</v>
      </c>
      <c r="Q35" s="70">
        <v>0</v>
      </c>
      <c r="R35" s="21">
        <v>0</v>
      </c>
      <c r="S35" s="23">
        <f t="shared" si="5"/>
        <v>0</v>
      </c>
    </row>
    <row r="36" spans="1:19" ht="38.25" x14ac:dyDescent="0.25">
      <c r="A36" s="17"/>
      <c r="B36" s="19">
        <v>5005009</v>
      </c>
      <c r="C36" s="19" t="s">
        <v>1976</v>
      </c>
      <c r="D36" s="68">
        <v>3000650</v>
      </c>
      <c r="E36" s="19" t="s">
        <v>1949</v>
      </c>
      <c r="F36" s="69">
        <v>87</v>
      </c>
      <c r="G36" s="19" t="s">
        <v>395</v>
      </c>
      <c r="H36" s="20">
        <v>1.47E-2</v>
      </c>
      <c r="I36" s="21">
        <v>0</v>
      </c>
      <c r="J36" s="21">
        <f t="shared" si="1"/>
        <v>0</v>
      </c>
      <c r="K36" s="21">
        <v>0</v>
      </c>
      <c r="L36" s="21">
        <v>0</v>
      </c>
      <c r="M36" s="21">
        <v>0</v>
      </c>
      <c r="N36" s="22">
        <f t="shared" si="2"/>
        <v>0</v>
      </c>
      <c r="O36" s="22">
        <f t="shared" si="3"/>
        <v>0</v>
      </c>
      <c r="P36" s="23">
        <f t="shared" si="4"/>
        <v>0</v>
      </c>
      <c r="Q36" s="70">
        <v>0</v>
      </c>
      <c r="R36" s="21">
        <v>0</v>
      </c>
      <c r="S36" s="23">
        <f t="shared" si="5"/>
        <v>0</v>
      </c>
    </row>
    <row r="37" spans="1:19" ht="38.25" x14ac:dyDescent="0.25">
      <c r="A37" s="17"/>
      <c r="B37" s="19">
        <v>5005010</v>
      </c>
      <c r="C37" s="19" t="s">
        <v>1977</v>
      </c>
      <c r="D37" s="68">
        <v>3000650</v>
      </c>
      <c r="E37" s="19" t="s">
        <v>1949</v>
      </c>
      <c r="F37" s="69">
        <v>60</v>
      </c>
      <c r="G37" s="19" t="s">
        <v>309</v>
      </c>
      <c r="H37" s="20">
        <v>0.17588699999999999</v>
      </c>
      <c r="I37" s="21">
        <v>0.18995599999999999</v>
      </c>
      <c r="J37" s="21">
        <f t="shared" si="1"/>
        <v>8.7359199997473803E-3</v>
      </c>
      <c r="K37" s="21">
        <v>9.9999997473787516E-6</v>
      </c>
      <c r="L37" s="21">
        <v>2.3217200000000002E-3</v>
      </c>
      <c r="M37" s="21">
        <v>6.4042000000000005E-3</v>
      </c>
      <c r="N37" s="22">
        <f t="shared" si="2"/>
        <v>5.2643768806348591E-5</v>
      </c>
      <c r="O37" s="22">
        <f t="shared" si="3"/>
        <v>1.2275053168877946E-2</v>
      </c>
      <c r="P37" s="23">
        <f t="shared" si="4"/>
        <v>4.5989176439530106E-2</v>
      </c>
      <c r="Q37" s="70">
        <v>5</v>
      </c>
      <c r="R37" s="21">
        <v>0</v>
      </c>
      <c r="S37" s="23">
        <f t="shared" si="5"/>
        <v>0</v>
      </c>
    </row>
    <row r="38" spans="1:19" ht="15.75" thickBot="1" x14ac:dyDescent="0.3">
      <c r="A38" s="41" t="s">
        <v>293</v>
      </c>
      <c r="B38" s="43"/>
      <c r="C38" s="43"/>
      <c r="D38" s="65"/>
      <c r="E38" s="43"/>
      <c r="F38" s="66"/>
      <c r="G38" s="43"/>
      <c r="H38" s="44">
        <f ca="1">OFFSET(H38,-MATCH("PROYECTOS",$A$8:$A$38,0)-1,0)-(OFFSET(H38,-MATCH("PROYECTOS",$A$8:$A$38,0),0))</f>
        <v>339.17419999999998</v>
      </c>
      <c r="I38" s="44">
        <f t="shared" ref="I38:J38" ca="1" si="6">OFFSET(I38,-MATCH("PROYECTOS",$A$8:$A$38,0)-1,0)-(OFFSET(I38,-MATCH("PROYECTOS",$A$8:$A$38,0),0))</f>
        <v>339.17499599999985</v>
      </c>
      <c r="J38" s="44">
        <f t="shared" ca="1" si="6"/>
        <v>13.50970100031644</v>
      </c>
      <c r="K38" s="45">
        <f>K6-K7</f>
        <v>4.6969685403164476</v>
      </c>
      <c r="L38" s="45">
        <f t="shared" ref="L38:M38" si="7">L6-L7</f>
        <v>3.3260395100000295</v>
      </c>
      <c r="M38" s="45">
        <f t="shared" si="7"/>
        <v>5.4866929499999912</v>
      </c>
      <c r="N38" s="46">
        <f t="shared" ca="1" si="2"/>
        <v>1.3848215805142811E-2</v>
      </c>
      <c r="O38" s="46">
        <f t="shared" ca="1" si="3"/>
        <v>2.3654479678438561E-2</v>
      </c>
      <c r="P38" s="47">
        <f t="shared" ca="1" si="4"/>
        <v>3.9831064080904345E-2</v>
      </c>
      <c r="Q38" s="67"/>
      <c r="R38" s="45"/>
      <c r="S38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124</v>
      </c>
      <c r="B1" s="50" t="s">
        <v>84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1982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61.370684000000004</v>
      </c>
      <c r="E6" s="14">
        <v>61.311909</v>
      </c>
      <c r="F6" s="14">
        <v>9.7312642435629222</v>
      </c>
      <c r="G6" s="14">
        <v>2.9753880335629219</v>
      </c>
      <c r="H6" s="14">
        <v>3.243323929999999</v>
      </c>
      <c r="I6" s="14">
        <v>3.5125522800000004</v>
      </c>
      <c r="J6" s="15">
        <v>4.8528712970964935E-2</v>
      </c>
      <c r="K6" s="15">
        <v>0.10142747249254498</v>
      </c>
      <c r="L6" s="16">
        <v>0.15871735854062091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61.370684000000011</v>
      </c>
      <c r="E7" s="38">
        <f ca="1">SUM(E8:OFFSET(E6,MATCH("GOBIERNOS REGIONALES",$A$8:$A$50,0),0))</f>
        <v>61.311909</v>
      </c>
      <c r="F7" s="38">
        <f ca="1">SUM(F8:OFFSET(F6,MATCH("GOBIERNOS REGIONALES",$A$8:$A$50,0),0))</f>
        <v>9.7312642435629222</v>
      </c>
      <c r="G7" s="38">
        <f ca="1">SUM(G8:OFFSET(G6,MATCH("GOBIERNOS REGIONALES",$A$8:$A$50,0),0))</f>
        <v>2.9753880335629219</v>
      </c>
      <c r="H7" s="38">
        <f ca="1">SUM(H8:OFFSET(H6,MATCH("GOBIERNOS REGIONALES",$A$8:$A$50,0),0))</f>
        <v>3.2433239299999999</v>
      </c>
      <c r="I7" s="38">
        <f ca="1">SUM(I8:OFFSET(I6,MATCH("GOBIERNOS REGIONALES",$A$8:$A$50,0),0))</f>
        <v>3.5125522800000004</v>
      </c>
      <c r="J7" s="39">
        <f ca="1">IFERROR(G7/E7,0)</f>
        <v>4.8528712970964935E-2</v>
      </c>
      <c r="K7" s="39">
        <f ca="1">IFERROR(SUM(G7,H7)/E7,0)</f>
        <v>0.101427472492545</v>
      </c>
      <c r="L7" s="40">
        <f ca="1">IFERROR(SUM(G7,H7,I7)/E7,0)</f>
        <v>0.15871735854062091</v>
      </c>
      <c r="M7" s="4"/>
    </row>
    <row r="8" spans="1:13" ht="25.5" x14ac:dyDescent="0.25">
      <c r="A8" s="17"/>
      <c r="B8" s="18">
        <v>19</v>
      </c>
      <c r="C8" s="19" t="s">
        <v>116</v>
      </c>
      <c r="D8" s="20">
        <v>61.370684000000011</v>
      </c>
      <c r="E8" s="21">
        <v>61.311909</v>
      </c>
      <c r="F8" s="21">
        <f t="shared" ref="F8:F10" si="0">SUM(G8,H8,I8)</f>
        <v>9.7312642435629222</v>
      </c>
      <c r="G8" s="21">
        <v>2.9753880335629219</v>
      </c>
      <c r="H8" s="21">
        <v>3.2433239299999999</v>
      </c>
      <c r="I8" s="21">
        <v>3.5125522800000004</v>
      </c>
      <c r="J8" s="22">
        <f t="shared" ref="J8:J10" si="1">IFERROR(G8/E8,0)</f>
        <v>4.8528712970964935E-2</v>
      </c>
      <c r="K8" s="22">
        <f t="shared" ref="K8:K10" si="2">IFERROR(SUM(G8,H8)/E8,0)</f>
        <v>0.101427472492545</v>
      </c>
      <c r="L8" s="23">
        <f t="shared" ref="L8:L10" si="3">IFERROR(SUM(G8,H8,I8)/E8,0)</f>
        <v>0.15871735854062091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124</v>
      </c>
      <c r="B1" s="51" t="s">
        <v>84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1983</v>
      </c>
      <c r="N2" s="72" t="s">
        <v>1999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61.370684000000004</v>
      </c>
      <c r="E6" s="14">
        <f ca="1">SUM(E7:OFFSET(E7,50,0))</f>
        <v>61.311909</v>
      </c>
      <c r="F6" s="14">
        <f ca="1">SUM(F7:OFFSET(F7,50,0))</f>
        <v>9.7312642435629222</v>
      </c>
      <c r="G6" s="14">
        <f ca="1">SUM(G7:OFFSET(G7,50,0))</f>
        <v>2.9753880335629219</v>
      </c>
      <c r="H6" s="14">
        <f ca="1">SUM(H7:OFFSET(H7,50,0))</f>
        <v>3.243323929999999</v>
      </c>
      <c r="I6" s="14">
        <f ca="1">SUM(I7:OFFSET(I7,50,0))</f>
        <v>3.5125522800000004</v>
      </c>
      <c r="J6" s="15">
        <f ca="1">IFERROR(G6/E6,0)</f>
        <v>4.8528712970964935E-2</v>
      </c>
      <c r="K6" s="15">
        <f ca="1">IFERROR(SUM(G6,H6)/E6,0)</f>
        <v>0.10142747249254498</v>
      </c>
      <c r="L6" s="16">
        <f ca="1">IFERROR(SUM(G6,H6,I6)/E6,0)</f>
        <v>0.15871735854062091</v>
      </c>
      <c r="M6" s="4"/>
      <c r="O6" s="5" t="s">
        <v>312</v>
      </c>
      <c r="P6" s="71" t="s">
        <v>313</v>
      </c>
    </row>
    <row r="7" spans="1:16" ht="15.75" thickBot="1" x14ac:dyDescent="0.3">
      <c r="A7" s="24"/>
      <c r="B7" s="56">
        <v>15</v>
      </c>
      <c r="C7" s="26" t="s">
        <v>263</v>
      </c>
      <c r="D7" s="27">
        <v>61.370684000000004</v>
      </c>
      <c r="E7" s="28">
        <v>61.311909</v>
      </c>
      <c r="F7" s="28">
        <f>SUM(G7,H7,I7)</f>
        <v>9.7312642435629222</v>
      </c>
      <c r="G7" s="28">
        <v>2.9753880335629219</v>
      </c>
      <c r="H7" s="28">
        <v>3.243323929999999</v>
      </c>
      <c r="I7" s="28">
        <v>3.5125522800000004</v>
      </c>
      <c r="J7" s="29">
        <f>IFERROR(G7/E7,0)</f>
        <v>4.8528712970964935E-2</v>
      </c>
      <c r="K7" s="29">
        <f>IFERROR(SUM(G7,H7)/E7,0)</f>
        <v>0.10142747249254498</v>
      </c>
      <c r="L7" s="30">
        <f>IFERROR(SUM(G7,H7,I7)/E7,0)</f>
        <v>0.15871735854062091</v>
      </c>
      <c r="M7" s="4"/>
      <c r="N7" t="s">
        <v>263</v>
      </c>
      <c r="O7" s="5">
        <v>9.7312642435629222</v>
      </c>
      <c r="P7" s="71">
        <v>0.15871735854062091</v>
      </c>
    </row>
    <row r="8" spans="1:16" x14ac:dyDescent="0.25">
      <c r="O8" s="5"/>
      <c r="P8" s="71"/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workbookViewId="0">
      <selection activeCell="A20" sqref="A20:D2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124</v>
      </c>
      <c r="B1" s="49" t="s">
        <v>84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1984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61.370684000000004</v>
      </c>
      <c r="E6" s="14">
        <v>61.311909</v>
      </c>
      <c r="F6" s="14">
        <v>9.7312642435629222</v>
      </c>
      <c r="G6" s="14">
        <v>2.9753880335629219</v>
      </c>
      <c r="H6" s="14">
        <v>3.243323929999999</v>
      </c>
      <c r="I6" s="14">
        <v>3.5125522800000004</v>
      </c>
      <c r="J6" s="15">
        <v>4.8528712970964935E-2</v>
      </c>
      <c r="K6" s="15">
        <v>0.10142747249254498</v>
      </c>
      <c r="L6" s="16">
        <v>0.15871735854062091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61.370684000000004</v>
      </c>
      <c r="E7" s="38">
        <f ca="1">SUM(E8:OFFSET(E6,MATCH("PROYECTOS",$A$8:$A$50,0),0))</f>
        <v>61.311909</v>
      </c>
      <c r="F7" s="38">
        <f ca="1">SUM(F8:OFFSET(F6,MATCH("PROYECTOS",$A$8:$A$50,0),0))</f>
        <v>9.7312642435629222</v>
      </c>
      <c r="G7" s="38">
        <f ca="1">SUM(G8:OFFSET(G6,MATCH("PROYECTOS",$A$8:$A$50,0),0))</f>
        <v>2.9753880335629219</v>
      </c>
      <c r="H7" s="38">
        <f ca="1">SUM(H8:OFFSET(H6,MATCH("PROYECTOS",$A$8:$A$50,0),0))</f>
        <v>3.2433239299999999</v>
      </c>
      <c r="I7" s="38">
        <f ca="1">SUM(I8:OFFSET(I6,MATCH("PROYECTOS",$A$8:$A$50,0),0))</f>
        <v>3.51255228</v>
      </c>
      <c r="J7" s="39">
        <f ca="1">IFERROR(G7/E7,0)</f>
        <v>4.8528712970964935E-2</v>
      </c>
      <c r="K7" s="39">
        <f ca="1">IFERROR(SUM(G7,H7)/E7,0)</f>
        <v>0.101427472492545</v>
      </c>
      <c r="L7" s="40">
        <f ca="1">IFERROR(SUM(G7,H7,I7)/E7,0)</f>
        <v>0.15871735854062091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23.861232000000001</v>
      </c>
      <c r="E8" s="21">
        <v>23.801256999999996</v>
      </c>
      <c r="F8" s="21">
        <f t="shared" ref="F8:F11" si="0">SUM(G8,H8,I8)</f>
        <v>2.7510171968354626</v>
      </c>
      <c r="G8" s="21">
        <v>0.8327166268354631</v>
      </c>
      <c r="H8" s="21">
        <v>1.0385960199999997</v>
      </c>
      <c r="I8" s="21">
        <v>0.87970454999999992</v>
      </c>
      <c r="J8" s="22">
        <f t="shared" ref="J8:J12" si="1">IFERROR(G8/E8,0)</f>
        <v>3.4986245761535334E-2</v>
      </c>
      <c r="K8" s="22">
        <f t="shared" ref="K8:K12" si="2">IFERROR(SUM(G8,H8)/E8,0)</f>
        <v>7.8622429346293057E-2</v>
      </c>
      <c r="L8" s="23">
        <f t="shared" ref="L8:L12" si="3">IFERROR(SUM(G8,H8,I8)/E8,0)</f>
        <v>0.1155828533272618</v>
      </c>
      <c r="M8" s="4"/>
    </row>
    <row r="9" spans="1:13" ht="25.5" x14ac:dyDescent="0.25">
      <c r="A9" s="17"/>
      <c r="B9" s="19">
        <v>3000651</v>
      </c>
      <c r="C9" s="19" t="s">
        <v>1986</v>
      </c>
      <c r="D9" s="20">
        <v>9.8627260000000003</v>
      </c>
      <c r="E9" s="21">
        <v>9.8627259999999985</v>
      </c>
      <c r="F9" s="21">
        <f t="shared" si="0"/>
        <v>1.9972232786650816</v>
      </c>
      <c r="G9" s="21">
        <v>0.6105125986650819</v>
      </c>
      <c r="H9" s="21">
        <v>0.64478351</v>
      </c>
      <c r="I9" s="21">
        <v>0.74192716999999986</v>
      </c>
      <c r="J9" s="22">
        <f t="shared" si="1"/>
        <v>6.1900999649091133E-2</v>
      </c>
      <c r="K9" s="22">
        <f t="shared" si="2"/>
        <v>0.12727679027736166</v>
      </c>
      <c r="L9" s="23">
        <f t="shared" si="3"/>
        <v>0.20250215596226459</v>
      </c>
      <c r="M9" s="4"/>
    </row>
    <row r="10" spans="1:13" ht="38.25" x14ac:dyDescent="0.25">
      <c r="A10" s="17"/>
      <c r="B10" s="19">
        <v>3000652</v>
      </c>
      <c r="C10" s="19" t="s">
        <v>1987</v>
      </c>
      <c r="D10" s="20">
        <v>12.157269000000001</v>
      </c>
      <c r="E10" s="21">
        <v>12.158469</v>
      </c>
      <c r="F10" s="21">
        <f t="shared" si="0"/>
        <v>2.2778393110841146</v>
      </c>
      <c r="G10" s="21">
        <v>0.66332616108411457</v>
      </c>
      <c r="H10" s="21">
        <v>0.63313271000000004</v>
      </c>
      <c r="I10" s="21">
        <v>0.98138044000000013</v>
      </c>
      <c r="J10" s="22">
        <f t="shared" si="1"/>
        <v>5.4556717715373092E-2</v>
      </c>
      <c r="K10" s="22">
        <f t="shared" si="2"/>
        <v>0.10663010869905697</v>
      </c>
      <c r="L10" s="23">
        <f t="shared" si="3"/>
        <v>0.18734589947830724</v>
      </c>
      <c r="M10" s="4"/>
    </row>
    <row r="11" spans="1:13" x14ac:dyDescent="0.25">
      <c r="A11" s="17"/>
      <c r="B11" s="19">
        <v>3000653</v>
      </c>
      <c r="C11" s="19" t="s">
        <v>1988</v>
      </c>
      <c r="D11" s="20">
        <v>15.489457</v>
      </c>
      <c r="E11" s="21">
        <v>15.489457</v>
      </c>
      <c r="F11" s="21">
        <f t="shared" si="0"/>
        <v>2.7051844569782624</v>
      </c>
      <c r="G11" s="21">
        <v>0.86883264697826235</v>
      </c>
      <c r="H11" s="21">
        <v>0.92681169000000008</v>
      </c>
      <c r="I11" s="21">
        <v>0.90954011999999995</v>
      </c>
      <c r="J11" s="22">
        <f t="shared" si="1"/>
        <v>5.6091872489672318E-2</v>
      </c>
      <c r="K11" s="22">
        <f t="shared" si="2"/>
        <v>0.11592687445262041</v>
      </c>
      <c r="L11" s="23">
        <f t="shared" si="3"/>
        <v>0.17464682312480434</v>
      </c>
      <c r="M11" s="4"/>
    </row>
    <row r="12" spans="1:13" ht="15.75" thickBot="1" x14ac:dyDescent="0.3">
      <c r="A12" s="41" t="s">
        <v>293</v>
      </c>
      <c r="B12" s="43"/>
      <c r="C12" s="43"/>
      <c r="D12" s="44">
        <f ca="1">OFFSET(D12,-MATCH("PROYECTOS",$A$8:$A$50,0)-1,0)-(OFFSET(D12,-MATCH("PROYECTOS",$A$8:$A$50,0),0))</f>
        <v>0</v>
      </c>
      <c r="E12" s="45">
        <f t="shared" ref="E12:I12" ca="1" si="4">OFFSET(E12,-MATCH("PROYECTOS",$A$8:$A$50,0)-1,0)-(OFFSET(E12,-MATCH("PROYECTOS",$A$8:$A$50,0),0))</f>
        <v>0</v>
      </c>
      <c r="F12" s="45">
        <f t="shared" ca="1" si="4"/>
        <v>0</v>
      </c>
      <c r="G12" s="45">
        <f t="shared" ca="1" si="4"/>
        <v>0</v>
      </c>
      <c r="H12" s="45">
        <f t="shared" ca="1" si="4"/>
        <v>0</v>
      </c>
      <c r="I12" s="45">
        <f t="shared" ca="1" si="4"/>
        <v>0</v>
      </c>
      <c r="J12" s="46">
        <f t="shared" ca="1" si="1"/>
        <v>0</v>
      </c>
      <c r="K12" s="46">
        <f t="shared" ca="1" si="2"/>
        <v>0</v>
      </c>
      <c r="L12" s="47">
        <f t="shared" ca="1" si="3"/>
        <v>0</v>
      </c>
      <c r="M12" s="4"/>
    </row>
    <row r="13" spans="1:13" ht="15.75" thickBot="1" x14ac:dyDescent="0.3"/>
    <row r="14" spans="1:13" ht="15.75" thickBot="1" x14ac:dyDescent="0.3">
      <c r="A14" s="87" t="s">
        <v>315</v>
      </c>
      <c r="B14" s="88"/>
      <c r="C14" s="88"/>
      <c r="D14" s="89"/>
    </row>
    <row r="15" spans="1:13" ht="15.75" thickBot="1" x14ac:dyDescent="0.3">
      <c r="A15" s="1" t="s">
        <v>2000</v>
      </c>
    </row>
    <row r="16" spans="1:13" ht="45" customHeight="1" x14ac:dyDescent="0.25">
      <c r="A16" s="80" t="s">
        <v>317</v>
      </c>
      <c r="B16" s="81"/>
      <c r="C16" s="81"/>
      <c r="D16" s="92" t="s">
        <v>318</v>
      </c>
    </row>
    <row r="17" spans="1:4" ht="15.75" thickBot="1" x14ac:dyDescent="0.3">
      <c r="A17" s="90"/>
      <c r="B17" s="91"/>
      <c r="C17" s="91"/>
      <c r="D17" s="93"/>
    </row>
    <row r="18" spans="1:4" x14ac:dyDescent="0.25">
      <c r="A18" s="17"/>
      <c r="B18" s="19">
        <v>3000001</v>
      </c>
      <c r="C18" s="19" t="s">
        <v>275</v>
      </c>
      <c r="D18" s="23">
        <v>0.1155828533272618</v>
      </c>
    </row>
    <row r="19" spans="1:4" ht="38.25" x14ac:dyDescent="0.25">
      <c r="A19" s="17"/>
      <c r="B19" s="19">
        <v>3000652</v>
      </c>
      <c r="C19" s="19" t="s">
        <v>1987</v>
      </c>
      <c r="D19" s="23">
        <v>0.18734589947830724</v>
      </c>
    </row>
    <row r="20" spans="1:4" ht="15.75" thickBot="1" x14ac:dyDescent="0.3">
      <c r="A20" s="24"/>
      <c r="B20" s="26">
        <v>3000653</v>
      </c>
      <c r="C20" s="26" t="s">
        <v>1988</v>
      </c>
      <c r="D20" s="30">
        <v>0.17464682312480434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topLeftCell="A13" workbookViewId="0">
      <selection activeCell="A23" sqref="A23:D2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30</v>
      </c>
      <c r="B1" s="49" t="s">
        <v>19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505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4209.2621859999999</v>
      </c>
      <c r="E6" s="14">
        <v>4449.6280660000029</v>
      </c>
      <c r="F6" s="14">
        <v>1146.2717486451777</v>
      </c>
      <c r="G6" s="14">
        <v>461.49996863517777</v>
      </c>
      <c r="H6" s="14">
        <v>316.61487269000003</v>
      </c>
      <c r="I6" s="14">
        <v>368.15690732000002</v>
      </c>
      <c r="J6" s="15">
        <v>0.10371652681749725</v>
      </c>
      <c r="K6" s="15">
        <v>0.17487188362344741</v>
      </c>
      <c r="L6" s="16">
        <v>0.25761068827391226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3997.5320360000001</v>
      </c>
      <c r="E7" s="38">
        <f ca="1">SUM(E8:OFFSET(E6,MATCH("PROYECTOS",$A$8:$A$50,0),0))</f>
        <v>4127.256445</v>
      </c>
      <c r="F7" s="38">
        <f ca="1">SUM(F8:OFFSET(F6,MATCH("PROYECTOS",$A$8:$A$50,0),0))</f>
        <v>1115.2131459655438</v>
      </c>
      <c r="G7" s="38">
        <f ca="1">SUM(G8:OFFSET(G6,MATCH("PROYECTOS",$A$8:$A$50,0),0))</f>
        <v>461.44295327554323</v>
      </c>
      <c r="H7" s="38">
        <f ca="1">SUM(H8:OFFSET(H6,MATCH("PROYECTOS",$A$8:$A$50,0),0))</f>
        <v>304.64165006000036</v>
      </c>
      <c r="I7" s="38">
        <f ca="1">SUM(I8:OFFSET(I6,MATCH("PROYECTOS",$A$8:$A$50,0),0))</f>
        <v>349.12854263000042</v>
      </c>
      <c r="J7" s="39">
        <f ca="1">IFERROR(G7/E7,0)</f>
        <v>0.11180379979406471</v>
      </c>
      <c r="K7" s="39">
        <f ca="1">IFERROR(SUM(G7,H7)/E7,0)</f>
        <v>0.18561594452499389</v>
      </c>
      <c r="L7" s="40">
        <f ca="1">IFERROR(SUM(G7,H7,I7)/E7,0)</f>
        <v>0.27020689429574418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42.299175000000027</v>
      </c>
      <c r="E8" s="21">
        <v>42.335787000000025</v>
      </c>
      <c r="F8" s="21">
        <f t="shared" ref="F8:F13" si="0">SUM(G8,H8,I8)</f>
        <v>6.8280045172722907</v>
      </c>
      <c r="G8" s="21">
        <v>1.1055806472722907</v>
      </c>
      <c r="H8" s="21">
        <v>3.1286433199999997</v>
      </c>
      <c r="I8" s="21">
        <v>2.59378055</v>
      </c>
      <c r="J8" s="22">
        <f t="shared" ref="J8:J14" si="1">IFERROR(G8/E8,0)</f>
        <v>2.6114564665404471E-2</v>
      </c>
      <c r="K8" s="22">
        <f t="shared" ref="K8:K14" si="2">IFERROR(SUM(G8,H8)/E8,0)</f>
        <v>0.10001524165057539</v>
      </c>
      <c r="L8" s="23">
        <f t="shared" ref="L8:L14" si="3">IFERROR(SUM(G8,H8,I8)/E8,0)</f>
        <v>0.16128209727794329</v>
      </c>
      <c r="M8" s="4"/>
    </row>
    <row r="9" spans="1:13" x14ac:dyDescent="0.25">
      <c r="A9" s="17"/>
      <c r="B9" s="19">
        <v>3000355</v>
      </c>
      <c r="C9" s="19" t="s">
        <v>507</v>
      </c>
      <c r="D9" s="20">
        <v>2639.9806749999998</v>
      </c>
      <c r="E9" s="21">
        <v>2761.1765800000003</v>
      </c>
      <c r="F9" s="21">
        <f t="shared" si="0"/>
        <v>1069.2804543184661</v>
      </c>
      <c r="G9" s="21">
        <v>437.19070814846532</v>
      </c>
      <c r="H9" s="21">
        <v>295.09971766000035</v>
      </c>
      <c r="I9" s="21">
        <v>336.9900285100004</v>
      </c>
      <c r="J9" s="22">
        <f t="shared" si="1"/>
        <v>0.1583349327656782</v>
      </c>
      <c r="K9" s="22">
        <f t="shared" si="2"/>
        <v>0.26520955997984946</v>
      </c>
      <c r="L9" s="23">
        <f t="shared" si="3"/>
        <v>0.38725536862204807</v>
      </c>
      <c r="M9" s="4"/>
    </row>
    <row r="10" spans="1:13" ht="25.5" x14ac:dyDescent="0.25">
      <c r="A10" s="17"/>
      <c r="B10" s="19">
        <v>3000356</v>
      </c>
      <c r="C10" s="19" t="s">
        <v>508</v>
      </c>
      <c r="D10" s="20">
        <v>40.569740999999979</v>
      </c>
      <c r="E10" s="21">
        <v>44.733016999999997</v>
      </c>
      <c r="F10" s="21">
        <f t="shared" si="0"/>
        <v>9.1989844916845662</v>
      </c>
      <c r="G10" s="21">
        <v>1.9368811216845643</v>
      </c>
      <c r="H10" s="21">
        <v>3.4152186200000005</v>
      </c>
      <c r="I10" s="21">
        <v>3.8468847500000005</v>
      </c>
      <c r="J10" s="22">
        <f t="shared" si="1"/>
        <v>4.3298691918869779E-2</v>
      </c>
      <c r="K10" s="22">
        <f t="shared" si="2"/>
        <v>0.11964540065975353</v>
      </c>
      <c r="L10" s="23">
        <f t="shared" si="3"/>
        <v>0.20564194209580292</v>
      </c>
      <c r="M10" s="4"/>
    </row>
    <row r="11" spans="1:13" ht="25.5" x14ac:dyDescent="0.25">
      <c r="A11" s="17"/>
      <c r="B11" s="19">
        <v>3000422</v>
      </c>
      <c r="C11" s="19" t="s">
        <v>509</v>
      </c>
      <c r="D11" s="20">
        <v>1191.2696850000002</v>
      </c>
      <c r="E11" s="21">
        <v>1193.040714</v>
      </c>
      <c r="F11" s="21">
        <f t="shared" si="0"/>
        <v>28.23879891066516</v>
      </c>
      <c r="G11" s="21">
        <v>21.055067250665161</v>
      </c>
      <c r="H11" s="21">
        <v>2.4854228799999998</v>
      </c>
      <c r="I11" s="21">
        <v>4.6983087799999996</v>
      </c>
      <c r="J11" s="22">
        <f t="shared" si="1"/>
        <v>1.7648238659074934E-2</v>
      </c>
      <c r="K11" s="22">
        <f t="shared" si="2"/>
        <v>1.9731506104044963E-2</v>
      </c>
      <c r="L11" s="23">
        <f t="shared" si="3"/>
        <v>2.366960203393793E-2</v>
      </c>
      <c r="M11" s="4"/>
    </row>
    <row r="12" spans="1:13" ht="38.25" x14ac:dyDescent="0.25">
      <c r="A12" s="17"/>
      <c r="B12" s="19">
        <v>3000520</v>
      </c>
      <c r="C12" s="19" t="s">
        <v>510</v>
      </c>
      <c r="D12" s="20">
        <v>63.97312100000002</v>
      </c>
      <c r="E12" s="21">
        <v>65.380708000000013</v>
      </c>
      <c r="F12" s="21">
        <f t="shared" si="0"/>
        <v>0.94795144748590898</v>
      </c>
      <c r="G12" s="21">
        <v>0.15381610748590901</v>
      </c>
      <c r="H12" s="21">
        <v>0.36387384999999994</v>
      </c>
      <c r="I12" s="21">
        <v>0.43026149000000002</v>
      </c>
      <c r="J12" s="22">
        <f t="shared" si="1"/>
        <v>2.352622236606997E-3</v>
      </c>
      <c r="K12" s="22">
        <f t="shared" si="2"/>
        <v>7.9180842992080912E-3</v>
      </c>
      <c r="L12" s="23">
        <f t="shared" si="3"/>
        <v>1.4498947418646931E-2</v>
      </c>
      <c r="M12" s="4"/>
    </row>
    <row r="13" spans="1:13" ht="38.25" x14ac:dyDescent="0.25">
      <c r="A13" s="17"/>
      <c r="B13" s="19">
        <v>3000659</v>
      </c>
      <c r="C13" s="19" t="s">
        <v>511</v>
      </c>
      <c r="D13" s="20">
        <v>19.439638999999996</v>
      </c>
      <c r="E13" s="21">
        <v>20.589638999999995</v>
      </c>
      <c r="F13" s="21">
        <f t="shared" si="0"/>
        <v>0.71895227996998812</v>
      </c>
      <c r="G13" s="21">
        <v>8.9999996998813003E-4</v>
      </c>
      <c r="H13" s="21">
        <v>0.14877372999999999</v>
      </c>
      <c r="I13" s="21">
        <v>0.56927855000000005</v>
      </c>
      <c r="J13" s="22">
        <f t="shared" si="1"/>
        <v>4.3711304019858254E-5</v>
      </c>
      <c r="K13" s="22">
        <f t="shared" si="2"/>
        <v>7.2693712585241614E-3</v>
      </c>
      <c r="L13" s="23">
        <f t="shared" si="3"/>
        <v>3.4918158592775146E-2</v>
      </c>
      <c r="M13" s="4"/>
    </row>
    <row r="14" spans="1:13" ht="15.75" thickBot="1" x14ac:dyDescent="0.3">
      <c r="A14" s="41" t="s">
        <v>293</v>
      </c>
      <c r="B14" s="43"/>
      <c r="C14" s="43"/>
      <c r="D14" s="44">
        <f ca="1">OFFSET(D14,-MATCH("PROYECTOS",$A$8:$A$50,0)-1,0)-(OFFSET(D14,-MATCH("PROYECTOS",$A$8:$A$50,0),0))</f>
        <v>211.73014999999987</v>
      </c>
      <c r="E14" s="45">
        <f t="shared" ref="E14:I14" ca="1" si="4">OFFSET(E14,-MATCH("PROYECTOS",$A$8:$A$50,0)-1,0)-(OFFSET(E14,-MATCH("PROYECTOS",$A$8:$A$50,0),0))</f>
        <v>322.37162100000296</v>
      </c>
      <c r="F14" s="45">
        <f t="shared" ca="1" si="4"/>
        <v>31.05860267963385</v>
      </c>
      <c r="G14" s="45">
        <f t="shared" ca="1" si="4"/>
        <v>5.7015359634533525E-2</v>
      </c>
      <c r="H14" s="45">
        <f t="shared" ca="1" si="4"/>
        <v>11.973222629999668</v>
      </c>
      <c r="I14" s="45">
        <f t="shared" ca="1" si="4"/>
        <v>19.028364689999592</v>
      </c>
      <c r="J14" s="46">
        <f t="shared" ca="1" si="1"/>
        <v>1.7686221714452029E-4</v>
      </c>
      <c r="K14" s="46">
        <f t="shared" ca="1" si="2"/>
        <v>3.7317918842595922E-2</v>
      </c>
      <c r="L14" s="47">
        <f t="shared" ca="1" si="3"/>
        <v>9.6344096863394527E-2</v>
      </c>
      <c r="M14" s="4"/>
    </row>
    <row r="15" spans="1:13" ht="15.75" thickBot="1" x14ac:dyDescent="0.3"/>
    <row r="16" spans="1:13" ht="15.75" thickBot="1" x14ac:dyDescent="0.3">
      <c r="A16" s="87" t="s">
        <v>315</v>
      </c>
      <c r="B16" s="88"/>
      <c r="C16" s="88"/>
      <c r="D16" s="89"/>
    </row>
    <row r="17" spans="1:4" ht="15.75" thickBot="1" x14ac:dyDescent="0.3">
      <c r="A17" s="1" t="s">
        <v>541</v>
      </c>
    </row>
    <row r="18" spans="1:4" ht="45" customHeight="1" x14ac:dyDescent="0.25">
      <c r="A18" s="80" t="s">
        <v>317</v>
      </c>
      <c r="B18" s="81"/>
      <c r="C18" s="81"/>
      <c r="D18" s="92" t="s">
        <v>318</v>
      </c>
    </row>
    <row r="19" spans="1:4" ht="15.75" thickBot="1" x14ac:dyDescent="0.3">
      <c r="A19" s="90"/>
      <c r="B19" s="91"/>
      <c r="C19" s="91"/>
      <c r="D19" s="93"/>
    </row>
    <row r="20" spans="1:4" x14ac:dyDescent="0.25">
      <c r="A20" s="17"/>
      <c r="B20" s="19">
        <v>3000001</v>
      </c>
      <c r="C20" s="19" t="s">
        <v>275</v>
      </c>
      <c r="D20" s="23">
        <v>0.16128209727794329</v>
      </c>
    </row>
    <row r="21" spans="1:4" ht="25.5" x14ac:dyDescent="0.25">
      <c r="A21" s="17"/>
      <c r="B21" s="19">
        <v>3000422</v>
      </c>
      <c r="C21" s="19" t="s">
        <v>509</v>
      </c>
      <c r="D21" s="23">
        <v>2.366960203393793E-2</v>
      </c>
    </row>
    <row r="22" spans="1:4" ht="38.25" x14ac:dyDescent="0.25">
      <c r="A22" s="17"/>
      <c r="B22" s="19">
        <v>3000520</v>
      </c>
      <c r="C22" s="19" t="s">
        <v>510</v>
      </c>
      <c r="D22" s="23">
        <v>1.4498947418646931E-2</v>
      </c>
    </row>
    <row r="23" spans="1:4" ht="39" thickBot="1" x14ac:dyDescent="0.3">
      <c r="A23" s="24"/>
      <c r="B23" s="26">
        <v>3000659</v>
      </c>
      <c r="C23" s="26" t="s">
        <v>511</v>
      </c>
      <c r="D23" s="30">
        <v>3.4918158592775146E-2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topLeftCell="A10" workbookViewId="0">
      <selection activeCell="A3" sqref="A3:P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124</v>
      </c>
      <c r="B1" s="49" t="s">
        <v>84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1985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61.370684000000004</v>
      </c>
      <c r="I6" s="14">
        <v>61.311909</v>
      </c>
      <c r="J6" s="14">
        <v>9.7312642435629222</v>
      </c>
      <c r="K6" s="14">
        <v>2.9753880335629219</v>
      </c>
      <c r="L6" s="14">
        <v>3.243323929999999</v>
      </c>
      <c r="M6" s="14">
        <v>3.5125522800000004</v>
      </c>
      <c r="N6" s="15">
        <v>4.8528712970964935E-2</v>
      </c>
      <c r="O6" s="15">
        <v>0.10142747249254498</v>
      </c>
      <c r="P6" s="16">
        <v>0.15871735854062091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SUM(H8:OFFSET(H6,MATCH("PROYECTOS",$A$8:$A$18,0),0))</f>
        <v>61.370684000000004</v>
      </c>
      <c r="I7" s="37">
        <f ca="1">SUM(I8:OFFSET(I6,MATCH("PROYECTOS",$A$8:$A$18,0),0))</f>
        <v>61.311909</v>
      </c>
      <c r="J7" s="37">
        <f ca="1">SUM(J8:OFFSET(J6,MATCH("PROYECTOS",$A$8:$A$18,0),0))</f>
        <v>9.7312642435629222</v>
      </c>
      <c r="K7" s="38">
        <f>SUM(K8:K17)</f>
        <v>2.9753880335629219</v>
      </c>
      <c r="L7" s="38">
        <f>SUM(L8:L17)</f>
        <v>3.2433239299999994</v>
      </c>
      <c r="M7" s="38">
        <f>SUM(M8:M17)</f>
        <v>3.5125522800000004</v>
      </c>
      <c r="N7" s="39">
        <f ca="1">IFERROR(K7/I7,0)</f>
        <v>4.8528712970964935E-2</v>
      </c>
      <c r="O7" s="39">
        <f ca="1">IFERROR(SUM(K7,L7)/I7,0)</f>
        <v>0.10142747249254498</v>
      </c>
      <c r="P7" s="40">
        <f ca="1">IFERROR(SUM(K7,L7,M7)/I7,0)</f>
        <v>0.15871735854062091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23.861232000000001</v>
      </c>
      <c r="I8" s="21">
        <v>23.801256999999996</v>
      </c>
      <c r="J8" s="21">
        <f t="shared" ref="J8:J17" si="0">SUM(K8,L8,M8)</f>
        <v>2.7510171968354626</v>
      </c>
      <c r="K8" s="21">
        <v>0.8327166268354631</v>
      </c>
      <c r="L8" s="21">
        <v>1.0385960199999997</v>
      </c>
      <c r="M8" s="21">
        <v>0.87970454999999992</v>
      </c>
      <c r="N8" s="22">
        <f t="shared" ref="N8:N18" si="1">IFERROR(K8/I8,0)</f>
        <v>3.4986245761535334E-2</v>
      </c>
      <c r="O8" s="22">
        <f t="shared" ref="O8:O18" si="2">IFERROR(SUM(K8,L8)/I8,0)</f>
        <v>7.8622429346293057E-2</v>
      </c>
      <c r="P8" s="23">
        <f t="shared" ref="P8:P18" si="3">IFERROR(SUM(K8,L8,M8)/I8,0)</f>
        <v>0.1155828533272618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5005011</v>
      </c>
      <c r="C9" s="19" t="s">
        <v>1989</v>
      </c>
      <c r="D9" s="68">
        <v>3000651</v>
      </c>
      <c r="E9" s="19" t="s">
        <v>1986</v>
      </c>
      <c r="F9" s="69">
        <v>303</v>
      </c>
      <c r="G9" s="19" t="s">
        <v>1795</v>
      </c>
      <c r="H9" s="20">
        <v>9.1046440000000004</v>
      </c>
      <c r="I9" s="21">
        <v>9.1046439999999986</v>
      </c>
      <c r="J9" s="21">
        <f t="shared" si="0"/>
        <v>1.8492012384161027</v>
      </c>
      <c r="K9" s="21">
        <v>0.56231109841610305</v>
      </c>
      <c r="L9" s="21">
        <v>0.59434335999999999</v>
      </c>
      <c r="M9" s="21">
        <v>0.69254677999999992</v>
      </c>
      <c r="N9" s="22">
        <f t="shared" si="1"/>
        <v>6.176090997254842E-2</v>
      </c>
      <c r="O9" s="22">
        <f t="shared" si="2"/>
        <v>0.12704005323174669</v>
      </c>
      <c r="P9" s="23">
        <f t="shared" si="3"/>
        <v>0.20310527664959804</v>
      </c>
      <c r="Q9" s="70">
        <v>0</v>
      </c>
      <c r="R9" s="21">
        <v>0</v>
      </c>
      <c r="S9" s="23">
        <f t="shared" ref="S9:S17" si="4">IFERROR(R9/Q9,0)</f>
        <v>0</v>
      </c>
    </row>
    <row r="10" spans="1:19" ht="25.5" x14ac:dyDescent="0.25">
      <c r="A10" s="17"/>
      <c r="B10" s="19">
        <v>5005012</v>
      </c>
      <c r="C10" s="19" t="s">
        <v>1990</v>
      </c>
      <c r="D10" s="68">
        <v>3000651</v>
      </c>
      <c r="E10" s="19" t="s">
        <v>1986</v>
      </c>
      <c r="F10" s="69">
        <v>304</v>
      </c>
      <c r="G10" s="19" t="s">
        <v>818</v>
      </c>
      <c r="H10" s="20">
        <v>0.75808200000000003</v>
      </c>
      <c r="I10" s="21">
        <v>0.75808200000000003</v>
      </c>
      <c r="J10" s="21">
        <f t="shared" si="0"/>
        <v>0.14802204024897886</v>
      </c>
      <c r="K10" s="21">
        <v>4.8201500248978846E-2</v>
      </c>
      <c r="L10" s="21">
        <v>5.0440150000000003E-2</v>
      </c>
      <c r="M10" s="21">
        <v>4.9380389999999996E-2</v>
      </c>
      <c r="N10" s="22">
        <f t="shared" si="1"/>
        <v>6.3583491296428152E-2</v>
      </c>
      <c r="O10" s="22">
        <f t="shared" si="2"/>
        <v>0.13012002692186181</v>
      </c>
      <c r="P10" s="23">
        <f t="shared" si="3"/>
        <v>0.19525861351275833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5005013</v>
      </c>
      <c r="C11" s="19" t="s">
        <v>1991</v>
      </c>
      <c r="D11" s="68">
        <v>3000652</v>
      </c>
      <c r="E11" s="19" t="s">
        <v>1987</v>
      </c>
      <c r="F11" s="69">
        <v>602</v>
      </c>
      <c r="G11" s="19" t="s">
        <v>1998</v>
      </c>
      <c r="H11" s="20">
        <v>9.9826960000000007</v>
      </c>
      <c r="I11" s="21">
        <v>9.9838959999999997</v>
      </c>
      <c r="J11" s="21">
        <f t="shared" si="0"/>
        <v>1.9060145910967807</v>
      </c>
      <c r="K11" s="21">
        <v>0.54166954109678045</v>
      </c>
      <c r="L11" s="21">
        <v>0.50550855000000006</v>
      </c>
      <c r="M11" s="21">
        <v>0.85883650000000011</v>
      </c>
      <c r="N11" s="22">
        <f t="shared" si="1"/>
        <v>5.4254325275101073E-2</v>
      </c>
      <c r="O11" s="22">
        <f t="shared" si="2"/>
        <v>0.10488671868144266</v>
      </c>
      <c r="P11" s="23">
        <f t="shared" si="3"/>
        <v>0.19090889880030609</v>
      </c>
      <c r="Q11" s="70">
        <v>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5005014</v>
      </c>
      <c r="C12" s="19" t="s">
        <v>1992</v>
      </c>
      <c r="D12" s="68">
        <v>3000652</v>
      </c>
      <c r="E12" s="19" t="s">
        <v>1987</v>
      </c>
      <c r="F12" s="69">
        <v>303</v>
      </c>
      <c r="G12" s="19" t="s">
        <v>1795</v>
      </c>
      <c r="H12" s="20">
        <v>0.74137100000000011</v>
      </c>
      <c r="I12" s="21">
        <v>0.74137100000000011</v>
      </c>
      <c r="J12" s="21">
        <f t="shared" si="0"/>
        <v>0.14345808041332087</v>
      </c>
      <c r="K12" s="21">
        <v>4.8898650413320865E-2</v>
      </c>
      <c r="L12" s="21">
        <v>4.7237639999999997E-2</v>
      </c>
      <c r="M12" s="21">
        <v>4.7321789999999996E-2</v>
      </c>
      <c r="N12" s="22">
        <f t="shared" si="1"/>
        <v>6.5957058494762882E-2</v>
      </c>
      <c r="O12" s="22">
        <f t="shared" si="2"/>
        <v>0.12967365922503152</v>
      </c>
      <c r="P12" s="23">
        <f t="shared" si="3"/>
        <v>0.19350376587878518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5005015</v>
      </c>
      <c r="C13" s="19" t="s">
        <v>1993</v>
      </c>
      <c r="D13" s="68">
        <v>3000652</v>
      </c>
      <c r="E13" s="19" t="s">
        <v>1987</v>
      </c>
      <c r="F13" s="69">
        <v>53</v>
      </c>
      <c r="G13" s="19" t="s">
        <v>630</v>
      </c>
      <c r="H13" s="20">
        <v>1.4332020000000001</v>
      </c>
      <c r="I13" s="21">
        <v>1.4332020000000001</v>
      </c>
      <c r="J13" s="21">
        <f t="shared" si="0"/>
        <v>0.22836663957401329</v>
      </c>
      <c r="K13" s="21">
        <v>7.2757969574013259E-2</v>
      </c>
      <c r="L13" s="21">
        <v>8.0386520000000003E-2</v>
      </c>
      <c r="M13" s="21">
        <v>7.5222150000000015E-2</v>
      </c>
      <c r="N13" s="22">
        <f t="shared" si="1"/>
        <v>5.0766025706085571E-2</v>
      </c>
      <c r="O13" s="22">
        <f t="shared" si="2"/>
        <v>0.10685478360622806</v>
      </c>
      <c r="P13" s="23">
        <f t="shared" si="3"/>
        <v>0.15934016249908475</v>
      </c>
      <c r="Q13" s="70">
        <v>0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5005016</v>
      </c>
      <c r="C14" s="19" t="s">
        <v>1994</v>
      </c>
      <c r="D14" s="68">
        <v>3000653</v>
      </c>
      <c r="E14" s="19" t="s">
        <v>1988</v>
      </c>
      <c r="F14" s="69">
        <v>6</v>
      </c>
      <c r="G14" s="19" t="s">
        <v>634</v>
      </c>
      <c r="H14" s="20">
        <v>8.4994680000000002</v>
      </c>
      <c r="I14" s="21">
        <v>8.4994680000000002</v>
      </c>
      <c r="J14" s="21">
        <f t="shared" si="0"/>
        <v>1.4796096554811635</v>
      </c>
      <c r="K14" s="21">
        <v>0.51135156548116356</v>
      </c>
      <c r="L14" s="21">
        <v>0.49763515000000003</v>
      </c>
      <c r="M14" s="21">
        <v>0.47062293999999999</v>
      </c>
      <c r="N14" s="22">
        <f t="shared" si="1"/>
        <v>6.0162773185470378E-2</v>
      </c>
      <c r="O14" s="22">
        <f t="shared" si="2"/>
        <v>0.11871174942727751</v>
      </c>
      <c r="P14" s="23">
        <f t="shared" si="3"/>
        <v>0.17408261969821681</v>
      </c>
      <c r="Q14" s="70">
        <v>0</v>
      </c>
      <c r="R14" s="21">
        <v>0</v>
      </c>
      <c r="S14" s="23">
        <f t="shared" si="4"/>
        <v>0</v>
      </c>
    </row>
    <row r="15" spans="1:19" ht="25.5" x14ac:dyDescent="0.25">
      <c r="A15" s="17"/>
      <c r="B15" s="19">
        <v>5005017</v>
      </c>
      <c r="C15" s="19" t="s">
        <v>1995</v>
      </c>
      <c r="D15" s="68">
        <v>3000653</v>
      </c>
      <c r="E15" s="19" t="s">
        <v>1988</v>
      </c>
      <c r="F15" s="69">
        <v>303</v>
      </c>
      <c r="G15" s="19" t="s">
        <v>1795</v>
      </c>
      <c r="H15" s="20">
        <v>2.0579719999999999</v>
      </c>
      <c r="I15" s="21">
        <v>2.0579719999999999</v>
      </c>
      <c r="J15" s="21">
        <f t="shared" si="0"/>
        <v>0.39475094935300814</v>
      </c>
      <c r="K15" s="21">
        <v>0.12941600935300812</v>
      </c>
      <c r="L15" s="21">
        <v>0.12964051999999998</v>
      </c>
      <c r="M15" s="21">
        <v>0.13569442000000001</v>
      </c>
      <c r="N15" s="22">
        <f t="shared" si="1"/>
        <v>6.2885213867345191E-2</v>
      </c>
      <c r="O15" s="22">
        <f t="shared" si="2"/>
        <v>0.12587952088415591</v>
      </c>
      <c r="P15" s="23">
        <f t="shared" si="3"/>
        <v>0.19181551029509059</v>
      </c>
      <c r="Q15" s="70">
        <v>0</v>
      </c>
      <c r="R15" s="21">
        <v>0</v>
      </c>
      <c r="S15" s="23">
        <f t="shared" si="4"/>
        <v>0</v>
      </c>
    </row>
    <row r="16" spans="1:19" ht="38.25" x14ac:dyDescent="0.25">
      <c r="A16" s="17"/>
      <c r="B16" s="19">
        <v>5005018</v>
      </c>
      <c r="C16" s="19" t="s">
        <v>1996</v>
      </c>
      <c r="D16" s="68">
        <v>3000653</v>
      </c>
      <c r="E16" s="19" t="s">
        <v>1988</v>
      </c>
      <c r="F16" s="69">
        <v>53</v>
      </c>
      <c r="G16" s="19" t="s">
        <v>630</v>
      </c>
      <c r="H16" s="20">
        <v>4.5932550000000001</v>
      </c>
      <c r="I16" s="21">
        <v>4.5932550000000001</v>
      </c>
      <c r="J16" s="21">
        <f t="shared" si="0"/>
        <v>0.79501928206139683</v>
      </c>
      <c r="K16" s="21">
        <v>0.20894550206139684</v>
      </c>
      <c r="L16" s="21">
        <v>0.29091517</v>
      </c>
      <c r="M16" s="21">
        <v>0.29515860999999999</v>
      </c>
      <c r="N16" s="22">
        <f t="shared" si="1"/>
        <v>4.5489636883081136E-2</v>
      </c>
      <c r="O16" s="22">
        <f t="shared" si="2"/>
        <v>0.10882493396543341</v>
      </c>
      <c r="P16" s="23">
        <f t="shared" si="3"/>
        <v>0.17308407263724676</v>
      </c>
      <c r="Q16" s="70">
        <v>0</v>
      </c>
      <c r="R16" s="21">
        <v>0</v>
      </c>
      <c r="S16" s="23">
        <f t="shared" si="4"/>
        <v>0</v>
      </c>
    </row>
    <row r="17" spans="1:19" ht="51" x14ac:dyDescent="0.25">
      <c r="A17" s="17"/>
      <c r="B17" s="19">
        <v>5005019</v>
      </c>
      <c r="C17" s="19" t="s">
        <v>1997</v>
      </c>
      <c r="D17" s="68">
        <v>3000653</v>
      </c>
      <c r="E17" s="19" t="s">
        <v>1988</v>
      </c>
      <c r="F17" s="69">
        <v>287</v>
      </c>
      <c r="G17" s="19" t="s">
        <v>1797</v>
      </c>
      <c r="H17" s="20">
        <v>0.33876200000000001</v>
      </c>
      <c r="I17" s="21">
        <v>0.33876200000000001</v>
      </c>
      <c r="J17" s="21">
        <f t="shared" si="0"/>
        <v>3.5804570082693825E-2</v>
      </c>
      <c r="K17" s="21">
        <v>1.9119570082693826E-2</v>
      </c>
      <c r="L17" s="21">
        <v>8.6208500000000011E-3</v>
      </c>
      <c r="M17" s="21">
        <v>8.0641499999999991E-3</v>
      </c>
      <c r="N17" s="22">
        <f t="shared" si="1"/>
        <v>5.6439535965349792E-2</v>
      </c>
      <c r="O17" s="22">
        <f t="shared" si="2"/>
        <v>8.188763817279926E-2</v>
      </c>
      <c r="P17" s="23">
        <f t="shared" si="3"/>
        <v>0.10569240376043897</v>
      </c>
      <c r="Q17" s="70">
        <v>0</v>
      </c>
      <c r="R17" s="21">
        <v>0</v>
      </c>
      <c r="S17" s="23">
        <f t="shared" si="4"/>
        <v>0</v>
      </c>
    </row>
    <row r="18" spans="1:19" ht="15.75" thickBot="1" x14ac:dyDescent="0.3">
      <c r="A18" s="41" t="s">
        <v>293</v>
      </c>
      <c r="B18" s="43"/>
      <c r="C18" s="43"/>
      <c r="D18" s="65"/>
      <c r="E18" s="43"/>
      <c r="F18" s="66"/>
      <c r="G18" s="43"/>
      <c r="H18" s="44">
        <f ca="1">OFFSET(H18,-MATCH("PROYECTOS",$A$8:$A$18,0)-1,0)-(OFFSET(H18,-MATCH("PROYECTOS",$A$8:$A$18,0),0))</f>
        <v>0</v>
      </c>
      <c r="I18" s="44">
        <f t="shared" ref="I18:J18" ca="1" si="5">OFFSET(I18,-MATCH("PROYECTOS",$A$8:$A$18,0)-1,0)-(OFFSET(I18,-MATCH("PROYECTOS",$A$8:$A$18,0),0))</f>
        <v>0</v>
      </c>
      <c r="J18" s="44">
        <f t="shared" ca="1" si="5"/>
        <v>0</v>
      </c>
      <c r="K18" s="45">
        <f>K6-K7</f>
        <v>0</v>
      </c>
      <c r="L18" s="45">
        <f>L6-L7</f>
        <v>0</v>
      </c>
      <c r="M18" s="45">
        <f>M6-M7</f>
        <v>0</v>
      </c>
      <c r="N18" s="46">
        <f t="shared" ca="1" si="1"/>
        <v>0</v>
      </c>
      <c r="O18" s="46">
        <f t="shared" ca="1" si="2"/>
        <v>0</v>
      </c>
      <c r="P18" s="47">
        <f t="shared" ca="1" si="3"/>
        <v>0</v>
      </c>
      <c r="Q18" s="67"/>
      <c r="R18" s="45"/>
      <c r="S18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125</v>
      </c>
      <c r="B1" s="50" t="s">
        <v>85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2001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147.55197100000004</v>
      </c>
      <c r="E6" s="14">
        <v>155.568614</v>
      </c>
      <c r="F6" s="14">
        <v>15.067681107272779</v>
      </c>
      <c r="G6" s="14">
        <v>2.1995420772727812</v>
      </c>
      <c r="H6" s="14">
        <v>5.2484491699999989</v>
      </c>
      <c r="I6" s="14">
        <v>7.6196898600000003</v>
      </c>
      <c r="J6" s="15">
        <v>1.4138726448207486E-2</v>
      </c>
      <c r="K6" s="15">
        <v>4.7875924685378893E-2</v>
      </c>
      <c r="L6" s="16">
        <v>9.6855533515730743E-2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147.55197099999998</v>
      </c>
      <c r="E7" s="38">
        <f ca="1">SUM(E8:OFFSET(E6,MATCH("GOBIERNOS REGIONALES",$A$8:$A$50,0),0))</f>
        <v>155.568614</v>
      </c>
      <c r="F7" s="38">
        <f ca="1">SUM(F8:OFFSET(F6,MATCH("GOBIERNOS REGIONALES",$A$8:$A$50,0),0))</f>
        <v>15.067681107272779</v>
      </c>
      <c r="G7" s="38">
        <f ca="1">SUM(G8:OFFSET(G6,MATCH("GOBIERNOS REGIONALES",$A$8:$A$50,0),0))</f>
        <v>2.1995420772727812</v>
      </c>
      <c r="H7" s="38">
        <f ca="1">SUM(H8:OFFSET(H6,MATCH("GOBIERNOS REGIONALES",$A$8:$A$50,0),0))</f>
        <v>5.2484491699999989</v>
      </c>
      <c r="I7" s="38">
        <f ca="1">SUM(I8:OFFSET(I6,MATCH("GOBIERNOS REGIONALES",$A$8:$A$50,0),0))</f>
        <v>7.6196898599999994</v>
      </c>
      <c r="J7" s="39">
        <f ca="1">IFERROR(G7/E7,0)</f>
        <v>1.4138726448207486E-2</v>
      </c>
      <c r="K7" s="39">
        <f ca="1">IFERROR(SUM(G7,H7)/E7,0)</f>
        <v>4.7875924685378893E-2</v>
      </c>
      <c r="L7" s="40">
        <f ca="1">IFERROR(SUM(G7,H7,I7)/E7,0)</f>
        <v>9.6855533515730743E-2</v>
      </c>
      <c r="M7" s="4"/>
    </row>
    <row r="8" spans="1:13" ht="25.5" x14ac:dyDescent="0.25">
      <c r="A8" s="17"/>
      <c r="B8" s="18">
        <v>32</v>
      </c>
      <c r="C8" s="19" t="s">
        <v>120</v>
      </c>
      <c r="D8" s="20">
        <v>147.55197099999998</v>
      </c>
      <c r="E8" s="21">
        <v>155.568614</v>
      </c>
      <c r="F8" s="21">
        <f t="shared" ref="F8:F10" si="0">SUM(G8,H8,I8)</f>
        <v>15.067681107272779</v>
      </c>
      <c r="G8" s="21">
        <v>2.1995420772727812</v>
      </c>
      <c r="H8" s="21">
        <v>5.2484491699999989</v>
      </c>
      <c r="I8" s="21">
        <v>7.6196898599999994</v>
      </c>
      <c r="J8" s="22">
        <f t="shared" ref="J8:J10" si="1">IFERROR(G8/E8,0)</f>
        <v>1.4138726448207486E-2</v>
      </c>
      <c r="K8" s="22">
        <f t="shared" ref="K8:K10" si="2">IFERROR(SUM(G8,H8)/E8,0)</f>
        <v>4.7875924685378893E-2</v>
      </c>
      <c r="L8" s="23">
        <f t="shared" ref="L8:L10" si="3">IFERROR(SUM(G8,H8,I8)/E8,0)</f>
        <v>9.6855533515730743E-2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125</v>
      </c>
      <c r="B1" s="51" t="s">
        <v>85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2002</v>
      </c>
      <c r="N2" s="72" t="s">
        <v>2020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147.55197100000004</v>
      </c>
      <c r="E6" s="14">
        <f ca="1">SUM(E7:OFFSET(E7,50,0))</f>
        <v>155.568614</v>
      </c>
      <c r="F6" s="14">
        <f ca="1">SUM(F7:OFFSET(F7,50,0))</f>
        <v>15.067681107272779</v>
      </c>
      <c r="G6" s="14">
        <f ca="1">SUM(G7:OFFSET(G7,50,0))</f>
        <v>2.1995420772727812</v>
      </c>
      <c r="H6" s="14">
        <f ca="1">SUM(H7:OFFSET(H7,50,0))</f>
        <v>5.2484491699999989</v>
      </c>
      <c r="I6" s="14">
        <f ca="1">SUM(I7:OFFSET(I7,50,0))</f>
        <v>7.6196898600000003</v>
      </c>
      <c r="J6" s="15">
        <f ca="1">IFERROR(G6/E6,0)</f>
        <v>1.4138726448207486E-2</v>
      </c>
      <c r="K6" s="15">
        <f ca="1">IFERROR(SUM(G6,H6)/E6,0)</f>
        <v>4.7875924685378893E-2</v>
      </c>
      <c r="L6" s="16">
        <f ca="1">IFERROR(SUM(G6,H6,I6)/E6,0)</f>
        <v>9.6855533515730743E-2</v>
      </c>
      <c r="M6" s="4"/>
      <c r="O6" s="5" t="s">
        <v>312</v>
      </c>
      <c r="P6" s="71" t="s">
        <v>313</v>
      </c>
    </row>
    <row r="7" spans="1:16" ht="15.75" thickBot="1" x14ac:dyDescent="0.3">
      <c r="A7" s="24"/>
      <c r="B7" s="56">
        <v>15</v>
      </c>
      <c r="C7" s="26" t="s">
        <v>263</v>
      </c>
      <c r="D7" s="27">
        <v>147.55197100000004</v>
      </c>
      <c r="E7" s="28">
        <v>155.568614</v>
      </c>
      <c r="F7" s="28">
        <f>SUM(G7,H7,I7)</f>
        <v>15.067681107272779</v>
      </c>
      <c r="G7" s="28">
        <v>2.1995420772727812</v>
      </c>
      <c r="H7" s="28">
        <v>5.2484491699999989</v>
      </c>
      <c r="I7" s="28">
        <v>7.6196898600000003</v>
      </c>
      <c r="J7" s="29">
        <f>IFERROR(G7/E7,0)</f>
        <v>1.4138726448207486E-2</v>
      </c>
      <c r="K7" s="29">
        <f>IFERROR(SUM(G7,H7)/E7,0)</f>
        <v>4.7875924685378893E-2</v>
      </c>
      <c r="L7" s="30">
        <f>IFERROR(SUM(G7,H7,I7)/E7,0)</f>
        <v>9.6855533515730743E-2</v>
      </c>
      <c r="M7" s="4"/>
      <c r="N7" t="s">
        <v>263</v>
      </c>
      <c r="O7" s="5">
        <v>15.067681107272779</v>
      </c>
      <c r="P7" s="71">
        <v>9.6855533515730743E-2</v>
      </c>
    </row>
    <row r="8" spans="1:16" x14ac:dyDescent="0.25">
      <c r="O8" s="5"/>
      <c r="P8" s="71"/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topLeftCell="A11" workbookViewId="0">
      <selection activeCell="A21" sqref="A21:D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125</v>
      </c>
      <c r="B1" s="49" t="s">
        <v>85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2003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147.55197100000004</v>
      </c>
      <c r="E6" s="14">
        <v>155.568614</v>
      </c>
      <c r="F6" s="14">
        <v>15.067681107272779</v>
      </c>
      <c r="G6" s="14">
        <v>2.1995420772727812</v>
      </c>
      <c r="H6" s="14">
        <v>5.2484491699999989</v>
      </c>
      <c r="I6" s="14">
        <v>7.6196898600000003</v>
      </c>
      <c r="J6" s="15">
        <v>1.4138726448207486E-2</v>
      </c>
      <c r="K6" s="15">
        <v>4.7875924685378893E-2</v>
      </c>
      <c r="L6" s="16">
        <v>9.6855533515730743E-2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147.55197099999998</v>
      </c>
      <c r="E7" s="38">
        <f ca="1">SUM(E8:OFFSET(E6,MATCH("PROYECTOS",$A$8:$A$50,0),0))</f>
        <v>155.56861400000003</v>
      </c>
      <c r="F7" s="38">
        <f ca="1">SUM(F8:OFFSET(F6,MATCH("PROYECTOS",$A$8:$A$50,0),0))</f>
        <v>15.067681107272781</v>
      </c>
      <c r="G7" s="38">
        <f ca="1">SUM(G8:OFFSET(G6,MATCH("PROYECTOS",$A$8:$A$50,0),0))</f>
        <v>2.1995420772727812</v>
      </c>
      <c r="H7" s="38">
        <f ca="1">SUM(H8:OFFSET(H6,MATCH("PROYECTOS",$A$8:$A$50,0),0))</f>
        <v>5.2484491699999998</v>
      </c>
      <c r="I7" s="38">
        <f ca="1">SUM(I8:OFFSET(I6,MATCH("PROYECTOS",$A$8:$A$50,0),0))</f>
        <v>7.6196898600000011</v>
      </c>
      <c r="J7" s="39">
        <f ca="1">IFERROR(G7/E7,0)</f>
        <v>1.4138726448207482E-2</v>
      </c>
      <c r="K7" s="39">
        <f ca="1">IFERROR(SUM(G7,H7)/E7,0)</f>
        <v>4.7875924685378886E-2</v>
      </c>
      <c r="L7" s="40">
        <f ca="1">IFERROR(SUM(G7,H7,I7)/E7,0)</f>
        <v>9.6855533515730757E-2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18.520453</v>
      </c>
      <c r="E8" s="21">
        <v>52.887268000000006</v>
      </c>
      <c r="F8" s="21">
        <f t="shared" ref="F8:F12" si="0">SUM(G8,H8,I8)</f>
        <v>8.7953372558566816</v>
      </c>
      <c r="G8" s="21">
        <v>1.2897938158566831</v>
      </c>
      <c r="H8" s="21">
        <v>3.5824760799999997</v>
      </c>
      <c r="I8" s="21">
        <v>3.9230673599999997</v>
      </c>
      <c r="J8" s="22">
        <f t="shared" ref="J8:J13" si="1">IFERROR(G8/E8,0)</f>
        <v>2.4387605271209752E-2</v>
      </c>
      <c r="K8" s="22">
        <f t="shared" ref="K8:K13" si="2">IFERROR(SUM(G8,H8)/E8,0)</f>
        <v>9.2125573509614478E-2</v>
      </c>
      <c r="L8" s="23">
        <f t="shared" ref="L8:L13" si="3">IFERROR(SUM(G8,H8,I8)/E8,0)</f>
        <v>0.16630349020593541</v>
      </c>
      <c r="M8" s="4"/>
    </row>
    <row r="9" spans="1:13" x14ac:dyDescent="0.25">
      <c r="A9" s="17"/>
      <c r="B9" s="19">
        <v>3000654</v>
      </c>
      <c r="C9" s="19" t="s">
        <v>2005</v>
      </c>
      <c r="D9" s="20">
        <v>125.05423599999999</v>
      </c>
      <c r="E9" s="21">
        <v>100.64362600000001</v>
      </c>
      <c r="F9" s="21">
        <f t="shared" si="0"/>
        <v>5.8671845317878866</v>
      </c>
      <c r="G9" s="21">
        <v>0.7793772617878858</v>
      </c>
      <c r="H9" s="21">
        <v>1.5398941399999999</v>
      </c>
      <c r="I9" s="21">
        <v>3.5479131300000004</v>
      </c>
      <c r="J9" s="22">
        <f t="shared" si="1"/>
        <v>7.7439306666860922E-3</v>
      </c>
      <c r="K9" s="22">
        <f t="shared" si="2"/>
        <v>2.3044394304591983E-2</v>
      </c>
      <c r="L9" s="23">
        <f t="shared" si="3"/>
        <v>5.8296633030569527E-2</v>
      </c>
      <c r="M9" s="4"/>
    </row>
    <row r="10" spans="1:13" ht="38.25" x14ac:dyDescent="0.25">
      <c r="A10" s="17"/>
      <c r="B10" s="19">
        <v>3000655</v>
      </c>
      <c r="C10" s="19" t="s">
        <v>2006</v>
      </c>
      <c r="D10" s="20">
        <v>1.6551560000000001</v>
      </c>
      <c r="E10" s="21">
        <v>0.38077199999999994</v>
      </c>
      <c r="F10" s="21">
        <f t="shared" si="0"/>
        <v>3.8480850088342219E-2</v>
      </c>
      <c r="G10" s="21">
        <v>1.1138490088342223E-2</v>
      </c>
      <c r="H10" s="21">
        <v>1.0735410000000001E-2</v>
      </c>
      <c r="I10" s="21">
        <v>1.6606949999999999E-2</v>
      </c>
      <c r="J10" s="22">
        <f t="shared" si="1"/>
        <v>2.9252387487373611E-2</v>
      </c>
      <c r="K10" s="22">
        <f t="shared" si="2"/>
        <v>5.7446188502154119E-2</v>
      </c>
      <c r="L10" s="23">
        <f t="shared" si="3"/>
        <v>0.10106008343140312</v>
      </c>
      <c r="M10" s="4"/>
    </row>
    <row r="11" spans="1:13" ht="25.5" x14ac:dyDescent="0.25">
      <c r="A11" s="17"/>
      <c r="B11" s="19">
        <v>3000656</v>
      </c>
      <c r="C11" s="19" t="s">
        <v>2007</v>
      </c>
      <c r="D11" s="20">
        <v>1.4345659999999998</v>
      </c>
      <c r="E11" s="21">
        <v>1.5417970000000001</v>
      </c>
      <c r="F11" s="21">
        <f t="shared" si="0"/>
        <v>0.33516484991490469</v>
      </c>
      <c r="G11" s="21">
        <v>0.10986834991490468</v>
      </c>
      <c r="H11" s="21">
        <v>0.10257348000000001</v>
      </c>
      <c r="I11" s="21">
        <v>0.12272302000000003</v>
      </c>
      <c r="J11" s="22">
        <f t="shared" si="1"/>
        <v>7.1259932348360172E-2</v>
      </c>
      <c r="K11" s="22">
        <f t="shared" si="2"/>
        <v>0.13778845718009872</v>
      </c>
      <c r="L11" s="23">
        <f t="shared" si="3"/>
        <v>0.21738584905464511</v>
      </c>
      <c r="M11" s="4"/>
    </row>
    <row r="12" spans="1:13" ht="38.25" x14ac:dyDescent="0.25">
      <c r="A12" s="17"/>
      <c r="B12" s="19">
        <v>3000657</v>
      </c>
      <c r="C12" s="19" t="s">
        <v>2008</v>
      </c>
      <c r="D12" s="20">
        <v>0.88756000000000002</v>
      </c>
      <c r="E12" s="21">
        <v>0.115151</v>
      </c>
      <c r="F12" s="21">
        <f t="shared" si="0"/>
        <v>3.1513619624965392E-2</v>
      </c>
      <c r="G12" s="21">
        <v>9.3641596249653958E-3</v>
      </c>
      <c r="H12" s="21">
        <v>1.277006E-2</v>
      </c>
      <c r="I12" s="21">
        <v>9.3793999999999995E-3</v>
      </c>
      <c r="J12" s="22">
        <f t="shared" si="1"/>
        <v>8.13206973883457E-2</v>
      </c>
      <c r="K12" s="22">
        <f t="shared" si="2"/>
        <v>0.19221908298638651</v>
      </c>
      <c r="L12" s="23">
        <f t="shared" si="3"/>
        <v>0.27367213159213027</v>
      </c>
      <c r="M12" s="4"/>
    </row>
    <row r="13" spans="1:13" ht="15.75" thickBot="1" x14ac:dyDescent="0.3">
      <c r="A13" s="41" t="s">
        <v>293</v>
      </c>
      <c r="B13" s="43"/>
      <c r="C13" s="43"/>
      <c r="D13" s="44">
        <f ca="1">OFFSET(D13,-MATCH("PROYECTOS",$A$8:$A$50,0)-1,0)-(OFFSET(D13,-MATCH("PROYECTOS",$A$8:$A$50,0),0))</f>
        <v>0</v>
      </c>
      <c r="E13" s="45">
        <f t="shared" ref="E13:I13" ca="1" si="4">OFFSET(E13,-MATCH("PROYECTOS",$A$8:$A$50,0)-1,0)-(OFFSET(E13,-MATCH("PROYECTOS",$A$8:$A$50,0),0))</f>
        <v>0</v>
      </c>
      <c r="F13" s="45">
        <f t="shared" ca="1" si="4"/>
        <v>0</v>
      </c>
      <c r="G13" s="45">
        <f t="shared" ca="1" si="4"/>
        <v>0</v>
      </c>
      <c r="H13" s="45">
        <f t="shared" ca="1" si="4"/>
        <v>0</v>
      </c>
      <c r="I13" s="45">
        <f t="shared" ca="1" si="4"/>
        <v>0</v>
      </c>
      <c r="J13" s="46">
        <f t="shared" ca="1" si="1"/>
        <v>0</v>
      </c>
      <c r="K13" s="46">
        <f t="shared" ca="1" si="2"/>
        <v>0</v>
      </c>
      <c r="L13" s="47">
        <f t="shared" ca="1" si="3"/>
        <v>0</v>
      </c>
      <c r="M13" s="4"/>
    </row>
    <row r="14" spans="1:13" ht="15.75" thickBot="1" x14ac:dyDescent="0.3"/>
    <row r="15" spans="1:13" ht="15.75" thickBot="1" x14ac:dyDescent="0.3">
      <c r="A15" s="87" t="s">
        <v>315</v>
      </c>
      <c r="B15" s="88"/>
      <c r="C15" s="88"/>
      <c r="D15" s="89"/>
    </row>
    <row r="16" spans="1:13" ht="15.75" thickBot="1" x14ac:dyDescent="0.3">
      <c r="A16" s="1" t="s">
        <v>2021</v>
      </c>
    </row>
    <row r="17" spans="1:4" ht="45" customHeight="1" x14ac:dyDescent="0.25">
      <c r="A17" s="80" t="s">
        <v>317</v>
      </c>
      <c r="B17" s="81"/>
      <c r="C17" s="81"/>
      <c r="D17" s="92" t="s">
        <v>318</v>
      </c>
    </row>
    <row r="18" spans="1:4" ht="15.75" thickBot="1" x14ac:dyDescent="0.3">
      <c r="A18" s="90"/>
      <c r="B18" s="91"/>
      <c r="C18" s="91"/>
      <c r="D18" s="93"/>
    </row>
    <row r="19" spans="1:4" x14ac:dyDescent="0.25">
      <c r="A19" s="17"/>
      <c r="B19" s="19">
        <v>3000001</v>
      </c>
      <c r="C19" s="19" t="s">
        <v>275</v>
      </c>
      <c r="D19" s="23">
        <v>0.16630349020593541</v>
      </c>
    </row>
    <row r="20" spans="1:4" x14ac:dyDescent="0.25">
      <c r="A20" s="17"/>
      <c r="B20" s="19">
        <v>3000654</v>
      </c>
      <c r="C20" s="19" t="s">
        <v>2005</v>
      </c>
      <c r="D20" s="23">
        <v>5.8296633030569527E-2</v>
      </c>
    </row>
    <row r="21" spans="1:4" ht="39" thickBot="1" x14ac:dyDescent="0.3">
      <c r="A21" s="24"/>
      <c r="B21" s="26">
        <v>3000655</v>
      </c>
      <c r="C21" s="26" t="s">
        <v>2006</v>
      </c>
      <c r="D21" s="30">
        <v>0.10106008343140312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"/>
  <sheetViews>
    <sheetView topLeftCell="A11" workbookViewId="0">
      <selection activeCell="A3" sqref="A3:P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125</v>
      </c>
      <c r="B1" s="49" t="s">
        <v>85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2004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147.55197100000004</v>
      </c>
      <c r="I6" s="14">
        <v>155.568614</v>
      </c>
      <c r="J6" s="14">
        <v>15.067681107272779</v>
      </c>
      <c r="K6" s="14">
        <v>2.1995420772727812</v>
      </c>
      <c r="L6" s="14">
        <v>5.2484491699999989</v>
      </c>
      <c r="M6" s="14">
        <v>7.6196898600000003</v>
      </c>
      <c r="N6" s="15">
        <v>1.4138726448207486E-2</v>
      </c>
      <c r="O6" s="15">
        <v>4.7875924685378893E-2</v>
      </c>
      <c r="P6" s="16">
        <v>9.6855533515730743E-2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SUM(H8:OFFSET(H6,MATCH("PROYECTOS",$A$8:$A$19,0),0))</f>
        <v>147.55197099999998</v>
      </c>
      <c r="I7" s="37">
        <f ca="1">SUM(I8:OFFSET(I6,MATCH("PROYECTOS",$A$8:$A$19,0),0))</f>
        <v>155.568614</v>
      </c>
      <c r="J7" s="37">
        <f ca="1">SUM(J8:OFFSET(J6,MATCH("PROYECTOS",$A$8:$A$19,0),0))</f>
        <v>15.067681107272781</v>
      </c>
      <c r="K7" s="38">
        <f>SUM(K8:K18)</f>
        <v>2.1995420772727812</v>
      </c>
      <c r="L7" s="38">
        <f>SUM(L8:L18)</f>
        <v>5.2484491699999998</v>
      </c>
      <c r="M7" s="38">
        <f>SUM(M8:M18)</f>
        <v>7.6196898599999994</v>
      </c>
      <c r="N7" s="39">
        <f ca="1">IFERROR(K7/I7,0)</f>
        <v>1.4138726448207486E-2</v>
      </c>
      <c r="O7" s="39">
        <f ca="1">IFERROR(SUM(K7,L7)/I7,0)</f>
        <v>4.78759246853789E-2</v>
      </c>
      <c r="P7" s="40">
        <f ca="1">IFERROR(SUM(K7,L7,M7)/I7,0)</f>
        <v>9.6855533515730743E-2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18.520453</v>
      </c>
      <c r="I8" s="21">
        <v>52.887267999999992</v>
      </c>
      <c r="J8" s="21">
        <f t="shared" ref="J8:J18" si="0">SUM(K8,L8,M8)</f>
        <v>8.7953372558566816</v>
      </c>
      <c r="K8" s="21">
        <v>1.2897938158566831</v>
      </c>
      <c r="L8" s="21">
        <v>3.5824760799999993</v>
      </c>
      <c r="M8" s="21">
        <v>3.9230673599999988</v>
      </c>
      <c r="N8" s="22">
        <f t="shared" ref="N8:N19" si="1">IFERROR(K8/I8,0)</f>
        <v>2.4387605271209759E-2</v>
      </c>
      <c r="O8" s="22">
        <f t="shared" ref="O8:O19" si="2">IFERROR(SUM(K8,L8)/I8,0)</f>
        <v>9.2125573509614506E-2</v>
      </c>
      <c r="P8" s="23">
        <f t="shared" ref="P8:P19" si="3">IFERROR(SUM(K8,L8,M8)/I8,0)</f>
        <v>0.16630349020593543</v>
      </c>
      <c r="Q8" s="70">
        <v>15.55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5001277</v>
      </c>
      <c r="C9" s="19" t="s">
        <v>2009</v>
      </c>
      <c r="D9" s="68">
        <v>3000657</v>
      </c>
      <c r="E9" s="19" t="s">
        <v>2008</v>
      </c>
      <c r="F9" s="69">
        <v>194</v>
      </c>
      <c r="G9" s="19" t="s">
        <v>1178</v>
      </c>
      <c r="H9" s="20">
        <v>0.70578200000000002</v>
      </c>
      <c r="I9" s="21">
        <v>6.2823000000000004E-2</v>
      </c>
      <c r="J9" s="21">
        <f t="shared" si="0"/>
        <v>1.8601769776274861E-2</v>
      </c>
      <c r="K9" s="21">
        <v>5.0602097762748599E-3</v>
      </c>
      <c r="L9" s="21">
        <v>8.4661099999999989E-3</v>
      </c>
      <c r="M9" s="21">
        <v>5.0754500000000004E-3</v>
      </c>
      <c r="N9" s="22">
        <f t="shared" si="1"/>
        <v>8.054708906411441E-2</v>
      </c>
      <c r="O9" s="22">
        <f t="shared" si="2"/>
        <v>0.21530840259578271</v>
      </c>
      <c r="P9" s="23">
        <f t="shared" si="3"/>
        <v>0.29609808153502476</v>
      </c>
      <c r="Q9" s="70">
        <v>0</v>
      </c>
      <c r="R9" s="21">
        <v>0</v>
      </c>
      <c r="S9" s="23">
        <f t="shared" ref="S9:S18" si="4">IFERROR(R9/Q9,0)</f>
        <v>0</v>
      </c>
    </row>
    <row r="10" spans="1:19" ht="38.25" x14ac:dyDescent="0.25">
      <c r="A10" s="17"/>
      <c r="B10" s="19">
        <v>5002163</v>
      </c>
      <c r="C10" s="19" t="s">
        <v>2010</v>
      </c>
      <c r="D10" s="68">
        <v>3000656</v>
      </c>
      <c r="E10" s="19" t="s">
        <v>2007</v>
      </c>
      <c r="F10" s="69">
        <v>194</v>
      </c>
      <c r="G10" s="19" t="s">
        <v>1178</v>
      </c>
      <c r="H10" s="20">
        <v>0.40617499999999995</v>
      </c>
      <c r="I10" s="21">
        <v>0.67429799999999995</v>
      </c>
      <c r="J10" s="21">
        <f t="shared" si="0"/>
        <v>0.15367218043128411</v>
      </c>
      <c r="K10" s="21">
        <v>5.2322800431284122E-2</v>
      </c>
      <c r="L10" s="21">
        <v>5.0313329999999996E-2</v>
      </c>
      <c r="M10" s="21">
        <v>5.1036050000000006E-2</v>
      </c>
      <c r="N10" s="22">
        <f t="shared" si="1"/>
        <v>7.7595959696282843E-2</v>
      </c>
      <c r="O10" s="22">
        <f t="shared" si="2"/>
        <v>0.15221182686480475</v>
      </c>
      <c r="P10" s="23">
        <f t="shared" si="3"/>
        <v>0.2278995050130419</v>
      </c>
      <c r="Q10" s="70">
        <v>0</v>
      </c>
      <c r="R10" s="21">
        <v>0</v>
      </c>
      <c r="S10" s="23">
        <f t="shared" si="4"/>
        <v>0</v>
      </c>
    </row>
    <row r="11" spans="1:19" ht="51" x14ac:dyDescent="0.25">
      <c r="A11" s="17"/>
      <c r="B11" s="19">
        <v>5002164</v>
      </c>
      <c r="C11" s="19" t="s">
        <v>2011</v>
      </c>
      <c r="D11" s="68">
        <v>3000657</v>
      </c>
      <c r="E11" s="19" t="s">
        <v>2008</v>
      </c>
      <c r="F11" s="69">
        <v>194</v>
      </c>
      <c r="G11" s="19" t="s">
        <v>1178</v>
      </c>
      <c r="H11" s="20">
        <v>0.18177800000000002</v>
      </c>
      <c r="I11" s="21">
        <v>5.2328E-2</v>
      </c>
      <c r="J11" s="21">
        <f t="shared" si="0"/>
        <v>1.2911849848690538E-2</v>
      </c>
      <c r="K11" s="21">
        <v>4.3039498486905359E-3</v>
      </c>
      <c r="L11" s="21">
        <v>4.30395E-3</v>
      </c>
      <c r="M11" s="21">
        <v>4.30395E-3</v>
      </c>
      <c r="N11" s="22">
        <f t="shared" si="1"/>
        <v>8.2249462022063444E-2</v>
      </c>
      <c r="O11" s="22">
        <f t="shared" si="2"/>
        <v>0.16449892693568524</v>
      </c>
      <c r="P11" s="23">
        <f t="shared" si="3"/>
        <v>0.24674839184930702</v>
      </c>
      <c r="Q11" s="70">
        <v>0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5005020</v>
      </c>
      <c r="C12" s="19" t="s">
        <v>2012</v>
      </c>
      <c r="D12" s="68">
        <v>3000654</v>
      </c>
      <c r="E12" s="19" t="s">
        <v>2005</v>
      </c>
      <c r="F12" s="69">
        <v>230</v>
      </c>
      <c r="G12" s="19" t="s">
        <v>1030</v>
      </c>
      <c r="H12" s="20">
        <v>114.878861</v>
      </c>
      <c r="I12" s="21">
        <v>37.959841999999995</v>
      </c>
      <c r="J12" s="21">
        <f t="shared" si="0"/>
        <v>2.2563655694292111</v>
      </c>
      <c r="K12" s="21">
        <v>0.24212820942921098</v>
      </c>
      <c r="L12" s="21">
        <v>0.79137879</v>
      </c>
      <c r="M12" s="21">
        <v>1.2228585700000001</v>
      </c>
      <c r="N12" s="22">
        <f t="shared" si="1"/>
        <v>6.3785357544220286E-3</v>
      </c>
      <c r="O12" s="22">
        <f t="shared" si="2"/>
        <v>2.7226325110341901E-2</v>
      </c>
      <c r="P12" s="23">
        <f t="shared" si="3"/>
        <v>5.9440857773570589E-2</v>
      </c>
      <c r="Q12" s="70">
        <v>0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5005021</v>
      </c>
      <c r="C13" s="19" t="s">
        <v>2013</v>
      </c>
      <c r="D13" s="68">
        <v>3000654</v>
      </c>
      <c r="E13" s="19" t="s">
        <v>2005</v>
      </c>
      <c r="F13" s="69">
        <v>88</v>
      </c>
      <c r="G13" s="19" t="s">
        <v>755</v>
      </c>
      <c r="H13" s="20">
        <v>1.8205720000000005</v>
      </c>
      <c r="I13" s="21">
        <v>8.2331880000000002</v>
      </c>
      <c r="J13" s="21">
        <f t="shared" si="0"/>
        <v>0.50462858979167369</v>
      </c>
      <c r="K13" s="21">
        <v>9.9172279791673645E-2</v>
      </c>
      <c r="L13" s="21">
        <v>0.12163197000000001</v>
      </c>
      <c r="M13" s="21">
        <v>0.28382434000000006</v>
      </c>
      <c r="N13" s="22">
        <f t="shared" si="1"/>
        <v>1.2045428792792493E-2</v>
      </c>
      <c r="O13" s="22">
        <f t="shared" si="2"/>
        <v>2.6818803334950403E-2</v>
      </c>
      <c r="P13" s="23">
        <f t="shared" si="3"/>
        <v>6.1292003752577214E-2</v>
      </c>
      <c r="Q13" s="70">
        <v>0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5005022</v>
      </c>
      <c r="C14" s="19" t="s">
        <v>2014</v>
      </c>
      <c r="D14" s="68">
        <v>3000654</v>
      </c>
      <c r="E14" s="19" t="s">
        <v>2005</v>
      </c>
      <c r="F14" s="69">
        <v>259</v>
      </c>
      <c r="G14" s="19" t="s">
        <v>393</v>
      </c>
      <c r="H14" s="20">
        <v>2.8240780000000001</v>
      </c>
      <c r="I14" s="21">
        <v>7.4251020000000008</v>
      </c>
      <c r="J14" s="21">
        <f t="shared" si="0"/>
        <v>0.42594732737448027</v>
      </c>
      <c r="K14" s="21">
        <v>9.1983347374480218E-2</v>
      </c>
      <c r="L14" s="21">
        <v>0.11086940000000001</v>
      </c>
      <c r="M14" s="21">
        <v>0.22309458000000001</v>
      </c>
      <c r="N14" s="22">
        <f t="shared" si="1"/>
        <v>1.2388159431948572E-2</v>
      </c>
      <c r="O14" s="22">
        <f t="shared" si="2"/>
        <v>2.7319860033502598E-2</v>
      </c>
      <c r="P14" s="23">
        <f t="shared" si="3"/>
        <v>5.7365855361243549E-2</v>
      </c>
      <c r="Q14" s="70">
        <v>0</v>
      </c>
      <c r="R14" s="21">
        <v>0</v>
      </c>
      <c r="S14" s="23">
        <f t="shared" si="4"/>
        <v>0</v>
      </c>
    </row>
    <row r="15" spans="1:19" ht="25.5" x14ac:dyDescent="0.25">
      <c r="A15" s="17"/>
      <c r="B15" s="19">
        <v>5005023</v>
      </c>
      <c r="C15" s="19" t="s">
        <v>2015</v>
      </c>
      <c r="D15" s="68">
        <v>3000654</v>
      </c>
      <c r="E15" s="19" t="s">
        <v>2005</v>
      </c>
      <c r="F15" s="69">
        <v>599</v>
      </c>
      <c r="G15" s="19" t="s">
        <v>1307</v>
      </c>
      <c r="H15" s="20">
        <v>5.5307249999999994</v>
      </c>
      <c r="I15" s="21">
        <v>47.025494000000009</v>
      </c>
      <c r="J15" s="21">
        <f t="shared" si="0"/>
        <v>2.6802430451925208</v>
      </c>
      <c r="K15" s="21">
        <v>0.34609342519252095</v>
      </c>
      <c r="L15" s="21">
        <v>0.51601397999999998</v>
      </c>
      <c r="M15" s="21">
        <v>1.8181356399999999</v>
      </c>
      <c r="N15" s="22">
        <f t="shared" si="1"/>
        <v>7.3596978097140433E-3</v>
      </c>
      <c r="O15" s="22">
        <f t="shared" si="2"/>
        <v>1.833276658810901E-2</v>
      </c>
      <c r="P15" s="23">
        <f t="shared" si="3"/>
        <v>5.6995531938325204E-2</v>
      </c>
      <c r="Q15" s="70">
        <v>0</v>
      </c>
      <c r="R15" s="21">
        <v>0</v>
      </c>
      <c r="S15" s="23">
        <f t="shared" si="4"/>
        <v>0</v>
      </c>
    </row>
    <row r="16" spans="1:19" ht="38.25" x14ac:dyDescent="0.25">
      <c r="A16" s="17"/>
      <c r="B16" s="19">
        <v>5005024</v>
      </c>
      <c r="C16" s="19" t="s">
        <v>2016</v>
      </c>
      <c r="D16" s="68">
        <v>3000655</v>
      </c>
      <c r="E16" s="19" t="s">
        <v>2006</v>
      </c>
      <c r="F16" s="69">
        <v>86</v>
      </c>
      <c r="G16" s="19" t="s">
        <v>500</v>
      </c>
      <c r="H16" s="20">
        <v>1.6551560000000001</v>
      </c>
      <c r="I16" s="21">
        <v>0.38077199999999994</v>
      </c>
      <c r="J16" s="21">
        <f t="shared" si="0"/>
        <v>3.8480850088342219E-2</v>
      </c>
      <c r="K16" s="21">
        <v>1.1138490088342223E-2</v>
      </c>
      <c r="L16" s="21">
        <v>1.0735410000000001E-2</v>
      </c>
      <c r="M16" s="21">
        <v>1.6606949999999999E-2</v>
      </c>
      <c r="N16" s="22">
        <f t="shared" si="1"/>
        <v>2.9252387487373611E-2</v>
      </c>
      <c r="O16" s="22">
        <f t="shared" si="2"/>
        <v>5.7446188502154119E-2</v>
      </c>
      <c r="P16" s="23">
        <f t="shared" si="3"/>
        <v>0.10106008343140312</v>
      </c>
      <c r="Q16" s="70">
        <v>0</v>
      </c>
      <c r="R16" s="21">
        <v>0</v>
      </c>
      <c r="S16" s="23">
        <f t="shared" si="4"/>
        <v>0</v>
      </c>
    </row>
    <row r="17" spans="1:19" ht="25.5" x14ac:dyDescent="0.25">
      <c r="A17" s="17"/>
      <c r="B17" s="19">
        <v>5005025</v>
      </c>
      <c r="C17" s="19" t="s">
        <v>2017</v>
      </c>
      <c r="D17" s="68">
        <v>3000656</v>
      </c>
      <c r="E17" s="19" t="s">
        <v>2007</v>
      </c>
      <c r="F17" s="69">
        <v>276</v>
      </c>
      <c r="G17" s="19" t="s">
        <v>2019</v>
      </c>
      <c r="H17" s="20">
        <v>0.10748099999999999</v>
      </c>
      <c r="I17" s="21">
        <v>0.14109399999999997</v>
      </c>
      <c r="J17" s="21">
        <f t="shared" si="0"/>
        <v>1.4712889999999999E-2</v>
      </c>
      <c r="K17" s="21">
        <v>0</v>
      </c>
      <c r="L17" s="21">
        <v>3.8051299999999999E-3</v>
      </c>
      <c r="M17" s="21">
        <v>1.0907759999999999E-2</v>
      </c>
      <c r="N17" s="22">
        <f t="shared" si="1"/>
        <v>0</v>
      </c>
      <c r="O17" s="22">
        <f t="shared" si="2"/>
        <v>2.6968758416374906E-2</v>
      </c>
      <c r="P17" s="23">
        <f t="shared" si="3"/>
        <v>0.1042772194423576</v>
      </c>
      <c r="Q17" s="70">
        <v>0</v>
      </c>
      <c r="R17" s="21">
        <v>0</v>
      </c>
      <c r="S17" s="23">
        <f t="shared" si="4"/>
        <v>0</v>
      </c>
    </row>
    <row r="18" spans="1:19" ht="25.5" x14ac:dyDescent="0.25">
      <c r="A18" s="17"/>
      <c r="B18" s="19">
        <v>5005026</v>
      </c>
      <c r="C18" s="19" t="s">
        <v>2018</v>
      </c>
      <c r="D18" s="68">
        <v>3000656</v>
      </c>
      <c r="E18" s="19" t="s">
        <v>2007</v>
      </c>
      <c r="F18" s="69">
        <v>194</v>
      </c>
      <c r="G18" s="19" t="s">
        <v>1178</v>
      </c>
      <c r="H18" s="20">
        <v>0.9209099999999999</v>
      </c>
      <c r="I18" s="21">
        <v>0.72640499999999997</v>
      </c>
      <c r="J18" s="21">
        <f t="shared" si="0"/>
        <v>0.1667797794836206</v>
      </c>
      <c r="K18" s="21">
        <v>5.7545549483620562E-2</v>
      </c>
      <c r="L18" s="21">
        <v>4.8455020000000008E-2</v>
      </c>
      <c r="M18" s="21">
        <v>6.0779210000000014E-2</v>
      </c>
      <c r="N18" s="22">
        <f t="shared" si="1"/>
        <v>7.9219649484269197E-2</v>
      </c>
      <c r="O18" s="22">
        <f t="shared" si="2"/>
        <v>0.14592488967397055</v>
      </c>
      <c r="P18" s="23">
        <f t="shared" si="3"/>
        <v>0.22959613367697168</v>
      </c>
      <c r="Q18" s="70">
        <v>0</v>
      </c>
      <c r="R18" s="21">
        <v>0</v>
      </c>
      <c r="S18" s="23">
        <f t="shared" si="4"/>
        <v>0</v>
      </c>
    </row>
    <row r="19" spans="1:19" ht="15.75" thickBot="1" x14ac:dyDescent="0.3">
      <c r="A19" s="41" t="s">
        <v>293</v>
      </c>
      <c r="B19" s="43"/>
      <c r="C19" s="43"/>
      <c r="D19" s="65"/>
      <c r="E19" s="43"/>
      <c r="F19" s="66"/>
      <c r="G19" s="43"/>
      <c r="H19" s="44">
        <f ca="1">OFFSET(H19,-MATCH("PROYECTOS",$A$8:$A$19,0)-1,0)-(OFFSET(H19,-MATCH("PROYECTOS",$A$8:$A$19,0),0))</f>
        <v>0</v>
      </c>
      <c r="I19" s="44">
        <f t="shared" ref="I19:J19" ca="1" si="5">OFFSET(I19,-MATCH("PROYECTOS",$A$8:$A$19,0)-1,0)-(OFFSET(I19,-MATCH("PROYECTOS",$A$8:$A$19,0),0))</f>
        <v>0</v>
      </c>
      <c r="J19" s="44">
        <f t="shared" ca="1" si="5"/>
        <v>0</v>
      </c>
      <c r="K19" s="45">
        <f>K6-K7</f>
        <v>0</v>
      </c>
      <c r="L19" s="45">
        <f>L6-L7</f>
        <v>0</v>
      </c>
      <c r="M19" s="45">
        <f>M6-M7</f>
        <v>0</v>
      </c>
      <c r="N19" s="46">
        <f t="shared" ca="1" si="1"/>
        <v>0</v>
      </c>
      <c r="O19" s="46">
        <f t="shared" ca="1" si="2"/>
        <v>0</v>
      </c>
      <c r="P19" s="47">
        <f t="shared" ca="1" si="3"/>
        <v>0</v>
      </c>
      <c r="Q19" s="67"/>
      <c r="R19" s="45"/>
      <c r="S19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126</v>
      </c>
      <c r="B1" s="50" t="s">
        <v>86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2022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8.6192349999999998</v>
      </c>
      <c r="E6" s="14">
        <v>8.2983949999999993</v>
      </c>
      <c r="F6" s="14">
        <v>0.90845455073829406</v>
      </c>
      <c r="G6" s="14">
        <v>0.14698333073829417</v>
      </c>
      <c r="H6" s="14">
        <v>0.36982609999999994</v>
      </c>
      <c r="I6" s="14">
        <v>0.39164511999999996</v>
      </c>
      <c r="J6" s="15">
        <v>1.7712260110333888E-2</v>
      </c>
      <c r="K6" s="15">
        <v>6.2278239435251535E-2</v>
      </c>
      <c r="L6" s="16">
        <v>0.10947352478862409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8.6192349999999998</v>
      </c>
      <c r="E7" s="38">
        <f ca="1">SUM(E8:OFFSET(E6,MATCH("GOBIERNOS REGIONALES",$A$8:$A$50,0),0))</f>
        <v>8.2983949999999993</v>
      </c>
      <c r="F7" s="38">
        <f ca="1">SUM(F8:OFFSET(F6,MATCH("GOBIERNOS REGIONALES",$A$8:$A$50,0),0))</f>
        <v>0.90845455073829406</v>
      </c>
      <c r="G7" s="38">
        <f ca="1">SUM(G8:OFFSET(G6,MATCH("GOBIERNOS REGIONALES",$A$8:$A$50,0),0))</f>
        <v>0.14698333073829417</v>
      </c>
      <c r="H7" s="38">
        <f ca="1">SUM(H8:OFFSET(H6,MATCH("GOBIERNOS REGIONALES",$A$8:$A$50,0),0))</f>
        <v>0.36982609999999994</v>
      </c>
      <c r="I7" s="38">
        <f ca="1">SUM(I8:OFFSET(I6,MATCH("GOBIERNOS REGIONALES",$A$8:$A$50,0),0))</f>
        <v>0.39164511999999996</v>
      </c>
      <c r="J7" s="39">
        <f ca="1">IFERROR(G7/E7,0)</f>
        <v>1.7712260110333888E-2</v>
      </c>
      <c r="K7" s="39">
        <f ca="1">IFERROR(SUM(G7,H7)/E7,0)</f>
        <v>6.2278239435251535E-2</v>
      </c>
      <c r="L7" s="40">
        <f ca="1">IFERROR(SUM(G7,H7,I7)/E7,0)</f>
        <v>0.10947352478862409</v>
      </c>
      <c r="M7" s="4"/>
    </row>
    <row r="8" spans="1:13" x14ac:dyDescent="0.25">
      <c r="A8" s="17"/>
      <c r="B8" s="18">
        <v>16</v>
      </c>
      <c r="C8" s="19" t="s">
        <v>115</v>
      </c>
      <c r="D8" s="20">
        <v>8.6192349999999998</v>
      </c>
      <c r="E8" s="21">
        <v>8.2983949999999993</v>
      </c>
      <c r="F8" s="21">
        <f t="shared" ref="F8:F10" si="0">SUM(G8,H8,I8)</f>
        <v>0.90845455073829406</v>
      </c>
      <c r="G8" s="21">
        <v>0.14698333073829417</v>
      </c>
      <c r="H8" s="21">
        <v>0.36982609999999994</v>
      </c>
      <c r="I8" s="21">
        <v>0.39164511999999996</v>
      </c>
      <c r="J8" s="22">
        <f t="shared" ref="J8:J10" si="1">IFERROR(G8/E8,0)</f>
        <v>1.7712260110333888E-2</v>
      </c>
      <c r="K8" s="22">
        <f t="shared" ref="K8:K10" si="2">IFERROR(SUM(G8,H8)/E8,0)</f>
        <v>6.2278239435251535E-2</v>
      </c>
      <c r="L8" s="23">
        <f t="shared" ref="L8:L10" si="3">IFERROR(SUM(G8,H8,I8)/E8,0)</f>
        <v>0.10947352478862409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126</v>
      </c>
      <c r="B1" s="51" t="s">
        <v>86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2023</v>
      </c>
      <c r="N2" s="72" t="s">
        <v>2030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8.6192349999999998</v>
      </c>
      <c r="E6" s="14">
        <f ca="1">SUM(E7:OFFSET(E7,50,0))</f>
        <v>8.2983949999999993</v>
      </c>
      <c r="F6" s="14">
        <f ca="1">SUM(F7:OFFSET(F7,50,0))</f>
        <v>0.90845455073829406</v>
      </c>
      <c r="G6" s="14">
        <f ca="1">SUM(G7:OFFSET(G7,50,0))</f>
        <v>0.14698333073829417</v>
      </c>
      <c r="H6" s="14">
        <f ca="1">SUM(H7:OFFSET(H7,50,0))</f>
        <v>0.36982609999999994</v>
      </c>
      <c r="I6" s="14">
        <f ca="1">SUM(I7:OFFSET(I7,50,0))</f>
        <v>0.39164511999999996</v>
      </c>
      <c r="J6" s="15">
        <f ca="1">IFERROR(G6/E6,0)</f>
        <v>1.7712260110333888E-2</v>
      </c>
      <c r="K6" s="15">
        <f ca="1">IFERROR(SUM(G6,H6)/E6,0)</f>
        <v>6.2278239435251535E-2</v>
      </c>
      <c r="L6" s="16">
        <f ca="1">IFERROR(SUM(G6,H6,I6)/E6,0)</f>
        <v>0.10947352478862409</v>
      </c>
      <c r="M6" s="4"/>
      <c r="O6" s="5" t="s">
        <v>312</v>
      </c>
      <c r="P6" s="71" t="s">
        <v>313</v>
      </c>
    </row>
    <row r="7" spans="1:16" ht="15.75" thickBot="1" x14ac:dyDescent="0.3">
      <c r="A7" s="24"/>
      <c r="B7" s="56">
        <v>15</v>
      </c>
      <c r="C7" s="26" t="s">
        <v>263</v>
      </c>
      <c r="D7" s="27">
        <v>8.6192349999999998</v>
      </c>
      <c r="E7" s="28">
        <v>8.2983949999999993</v>
      </c>
      <c r="F7" s="28">
        <f>SUM(G7,H7,I7)</f>
        <v>0.90845455073829406</v>
      </c>
      <c r="G7" s="28">
        <v>0.14698333073829417</v>
      </c>
      <c r="H7" s="28">
        <v>0.36982609999999994</v>
      </c>
      <c r="I7" s="28">
        <v>0.39164511999999996</v>
      </c>
      <c r="J7" s="29">
        <f>IFERROR(G7/E7,0)</f>
        <v>1.7712260110333888E-2</v>
      </c>
      <c r="K7" s="29">
        <f>IFERROR(SUM(G7,H7)/E7,0)</f>
        <v>6.2278239435251535E-2</v>
      </c>
      <c r="L7" s="30">
        <f>IFERROR(SUM(G7,H7,I7)/E7,0)</f>
        <v>0.10947352478862409</v>
      </c>
      <c r="M7" s="4"/>
      <c r="N7" t="s">
        <v>263</v>
      </c>
      <c r="O7" s="5">
        <v>0.90845455073829406</v>
      </c>
      <c r="P7" s="71">
        <v>0.10947352478862409</v>
      </c>
    </row>
    <row r="8" spans="1:16" x14ac:dyDescent="0.25">
      <c r="O8" s="5"/>
      <c r="P8" s="71"/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workbookViewId="0">
      <selection activeCell="A17" sqref="A17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126</v>
      </c>
      <c r="B1" s="49" t="s">
        <v>86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2024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8.6192349999999998</v>
      </c>
      <c r="E6" s="14">
        <v>8.2983949999999993</v>
      </c>
      <c r="F6" s="14">
        <v>0.90845455073829406</v>
      </c>
      <c r="G6" s="14">
        <v>0.14698333073829417</v>
      </c>
      <c r="H6" s="14">
        <v>0.36982609999999994</v>
      </c>
      <c r="I6" s="14">
        <v>0.39164511999999996</v>
      </c>
      <c r="J6" s="15">
        <v>1.7712260110333888E-2</v>
      </c>
      <c r="K6" s="15">
        <v>6.2278239435251535E-2</v>
      </c>
      <c r="L6" s="16">
        <v>0.10947352478862409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8.6192349999999998</v>
      </c>
      <c r="E7" s="38">
        <f ca="1">SUM(E8:OFFSET(E6,MATCH("PROYECTOS",$A$8:$A$50,0),0))</f>
        <v>8.2983949999999993</v>
      </c>
      <c r="F7" s="38">
        <f ca="1">SUM(F8:OFFSET(F6,MATCH("PROYECTOS",$A$8:$A$50,0),0))</f>
        <v>0.90845455073829418</v>
      </c>
      <c r="G7" s="38">
        <f ca="1">SUM(G8:OFFSET(G6,MATCH("PROYECTOS",$A$8:$A$50,0),0))</f>
        <v>0.14698333073829417</v>
      </c>
      <c r="H7" s="38">
        <f ca="1">SUM(H8:OFFSET(H6,MATCH("PROYECTOS",$A$8:$A$50,0),0))</f>
        <v>0.36982609999999994</v>
      </c>
      <c r="I7" s="38">
        <f ca="1">SUM(I8:OFFSET(I6,MATCH("PROYECTOS",$A$8:$A$50,0),0))</f>
        <v>0.39164511999999996</v>
      </c>
      <c r="J7" s="39">
        <f ca="1">IFERROR(G7/E7,0)</f>
        <v>1.7712260110333888E-2</v>
      </c>
      <c r="K7" s="39">
        <f ca="1">IFERROR(SUM(G7,H7)/E7,0)</f>
        <v>6.2278239435251535E-2</v>
      </c>
      <c r="L7" s="40">
        <f ca="1">IFERROR(SUM(G7,H7,I7)/E7,0)</f>
        <v>0.10947352478862409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4.7344949999999999</v>
      </c>
      <c r="E8" s="21">
        <v>4.4136550000000003</v>
      </c>
      <c r="F8" s="21">
        <f t="shared" ref="F8:F9" si="0">SUM(G8,H8,I8)</f>
        <v>0.62995455073829409</v>
      </c>
      <c r="G8" s="21">
        <v>0.14698333073829417</v>
      </c>
      <c r="H8" s="21">
        <v>0.25732609999999995</v>
      </c>
      <c r="I8" s="21">
        <v>0.22564511999999998</v>
      </c>
      <c r="J8" s="22">
        <f t="shared" ref="J8:J10" si="1">IFERROR(G8/E8,0)</f>
        <v>3.3301952857279091E-2</v>
      </c>
      <c r="K8" s="22">
        <f t="shared" ref="K8:K10" si="2">IFERROR(SUM(G8,H8)/E8,0)</f>
        <v>9.1604221611860034E-2</v>
      </c>
      <c r="L8" s="23">
        <f t="shared" ref="L8:L10" si="3">IFERROR(SUM(G8,H8,I8)/E8,0)</f>
        <v>0.14272854374397048</v>
      </c>
      <c r="M8" s="4"/>
    </row>
    <row r="9" spans="1:13" x14ac:dyDescent="0.25">
      <c r="A9" s="17"/>
      <c r="B9" s="19">
        <v>3000658</v>
      </c>
      <c r="C9" s="19" t="s">
        <v>2026</v>
      </c>
      <c r="D9" s="20">
        <v>3.8847399999999999</v>
      </c>
      <c r="E9" s="21">
        <v>3.8847399999999999</v>
      </c>
      <c r="F9" s="21">
        <f t="shared" si="0"/>
        <v>0.27850000000000003</v>
      </c>
      <c r="G9" s="21">
        <v>0</v>
      </c>
      <c r="H9" s="21">
        <v>0.1125</v>
      </c>
      <c r="I9" s="21">
        <v>0.16600000000000001</v>
      </c>
      <c r="J9" s="22">
        <f t="shared" si="1"/>
        <v>0</v>
      </c>
      <c r="K9" s="22">
        <f t="shared" si="2"/>
        <v>2.8959467042839419E-2</v>
      </c>
      <c r="L9" s="23">
        <f t="shared" si="3"/>
        <v>7.1690769523829148E-2</v>
      </c>
      <c r="M9" s="4"/>
    </row>
    <row r="10" spans="1:13" ht="15.75" thickBot="1" x14ac:dyDescent="0.3">
      <c r="A10" s="41" t="s">
        <v>293</v>
      </c>
      <c r="B10" s="43"/>
      <c r="C10" s="43"/>
      <c r="D10" s="44">
        <f ca="1">OFFSET(D10,-MATCH("PROYECTOS",$A$8:$A$50,0)-1,0)-(OFFSET(D10,-MATCH("PROYECTOS",$A$8:$A$50,0),0))</f>
        <v>0</v>
      </c>
      <c r="E10" s="45">
        <f t="shared" ref="E10:I10" ca="1" si="4">OFFSET(E10,-MATCH("PROYECTOS",$A$8:$A$50,0)-1,0)-(OFFSET(E10,-MATCH("PROYECTOS",$A$8:$A$50,0),0))</f>
        <v>0</v>
      </c>
      <c r="F10" s="45">
        <f t="shared" ca="1" si="4"/>
        <v>0</v>
      </c>
      <c r="G10" s="45">
        <f t="shared" ca="1" si="4"/>
        <v>0</v>
      </c>
      <c r="H10" s="45">
        <f t="shared" ca="1" si="4"/>
        <v>0</v>
      </c>
      <c r="I10" s="45">
        <f t="shared" ca="1" si="4"/>
        <v>0</v>
      </c>
      <c r="J10" s="46">
        <f t="shared" ca="1" si="1"/>
        <v>0</v>
      </c>
      <c r="K10" s="46">
        <f t="shared" ca="1" si="2"/>
        <v>0</v>
      </c>
      <c r="L10" s="47">
        <f t="shared" ca="1" si="3"/>
        <v>0</v>
      </c>
      <c r="M10" s="4"/>
    </row>
    <row r="11" spans="1:13" ht="15.75" thickBot="1" x14ac:dyDescent="0.3"/>
    <row r="12" spans="1:13" ht="15.75" thickBot="1" x14ac:dyDescent="0.3">
      <c r="A12" s="87" t="s">
        <v>315</v>
      </c>
      <c r="B12" s="88"/>
      <c r="C12" s="88"/>
      <c r="D12" s="89"/>
    </row>
    <row r="13" spans="1:13" ht="15.75" thickBot="1" x14ac:dyDescent="0.3">
      <c r="A13" s="1" t="s">
        <v>2031</v>
      </c>
    </row>
    <row r="14" spans="1:13" ht="45" customHeight="1" x14ac:dyDescent="0.25">
      <c r="A14" s="80" t="s">
        <v>317</v>
      </c>
      <c r="B14" s="81"/>
      <c r="C14" s="81"/>
      <c r="D14" s="92" t="s">
        <v>318</v>
      </c>
    </row>
    <row r="15" spans="1:13" ht="15.75" thickBot="1" x14ac:dyDescent="0.3">
      <c r="A15" s="90"/>
      <c r="B15" s="91"/>
      <c r="C15" s="91"/>
      <c r="D15" s="93"/>
    </row>
    <row r="16" spans="1:13" x14ac:dyDescent="0.25">
      <c r="A16" s="17"/>
      <c r="B16" s="19">
        <v>3000001</v>
      </c>
      <c r="C16" s="19" t="s">
        <v>275</v>
      </c>
      <c r="D16" s="23">
        <v>0.14272854374397048</v>
      </c>
    </row>
    <row r="17" spans="1:4" ht="15.75" thickBot="1" x14ac:dyDescent="0.3">
      <c r="A17" s="24"/>
      <c r="B17" s="26">
        <v>3000658</v>
      </c>
      <c r="C17" s="26" t="s">
        <v>2026</v>
      </c>
      <c r="D17" s="30">
        <v>7.1690769523829148E-2</v>
      </c>
    </row>
  </sheetData>
  <mergeCells count="10">
    <mergeCell ref="A12:D12"/>
    <mergeCell ref="A14:C15"/>
    <mergeCell ref="D14:D1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"/>
  <sheetViews>
    <sheetView workbookViewId="0">
      <selection activeCell="A3" sqref="A3:P1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126</v>
      </c>
      <c r="B1" s="49" t="s">
        <v>86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2025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8.6192349999999998</v>
      </c>
      <c r="I6" s="14">
        <v>8.2983949999999993</v>
      </c>
      <c r="J6" s="14">
        <v>0.90845455073829406</v>
      </c>
      <c r="K6" s="14">
        <v>0.14698333073829417</v>
      </c>
      <c r="L6" s="14">
        <v>0.36982609999999994</v>
      </c>
      <c r="M6" s="14">
        <v>0.39164511999999996</v>
      </c>
      <c r="N6" s="15">
        <v>1.7712260110333888E-2</v>
      </c>
      <c r="O6" s="15">
        <v>6.2278239435251535E-2</v>
      </c>
      <c r="P6" s="16">
        <v>0.10947352478862409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SUM(H8:OFFSET(H6,MATCH("PROYECTOS",$A$8:$A$11,0),0))</f>
        <v>8.6192349999999998</v>
      </c>
      <c r="I7" s="37">
        <f ca="1">SUM(I8:OFFSET(I6,MATCH("PROYECTOS",$A$8:$A$11,0),0))</f>
        <v>8.2983949999999993</v>
      </c>
      <c r="J7" s="37">
        <f ca="1">SUM(J8:OFFSET(J6,MATCH("PROYECTOS",$A$8:$A$11,0),0))</f>
        <v>0.90845455073829418</v>
      </c>
      <c r="K7" s="38">
        <f>K8+K9+K10</f>
        <v>0.14698333073829417</v>
      </c>
      <c r="L7" s="38">
        <f>L8+L9+L10</f>
        <v>0.36982609999999994</v>
      </c>
      <c r="M7" s="38">
        <f>M8+M9+M10</f>
        <v>0.39164511999999996</v>
      </c>
      <c r="N7" s="39">
        <f ca="1">IFERROR(K7/I7,0)</f>
        <v>1.7712260110333888E-2</v>
      </c>
      <c r="O7" s="39">
        <f ca="1">IFERROR(SUM(K7,L7)/I7,0)</f>
        <v>6.2278239435251535E-2</v>
      </c>
      <c r="P7" s="40">
        <f ca="1">IFERROR(SUM(K7,L7,M7)/I7,0)</f>
        <v>0.10947352478862409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4.7344949999999999</v>
      </c>
      <c r="I8" s="21">
        <v>4.4136550000000003</v>
      </c>
      <c r="J8" s="21">
        <f t="shared" ref="J8:J10" si="0">SUM(K8,L8,M8)</f>
        <v>0.62995455073829409</v>
      </c>
      <c r="K8" s="21">
        <v>0.14698333073829417</v>
      </c>
      <c r="L8" s="21">
        <v>0.25732609999999995</v>
      </c>
      <c r="M8" s="21">
        <v>0.22564511999999998</v>
      </c>
      <c r="N8" s="22">
        <f t="shared" ref="N8:N11" si="1">IFERROR(K8/I8,0)</f>
        <v>3.3301952857279091E-2</v>
      </c>
      <c r="O8" s="22">
        <f t="shared" ref="O8:O11" si="2">IFERROR(SUM(K8,L8)/I8,0)</f>
        <v>9.1604221611860034E-2</v>
      </c>
      <c r="P8" s="23">
        <f t="shared" ref="P8:P11" si="3">IFERROR(SUM(K8,L8,M8)/I8,0)</f>
        <v>0.14272854374397048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5005027</v>
      </c>
      <c r="C9" s="19" t="s">
        <v>2027</v>
      </c>
      <c r="D9" s="68">
        <v>3000658</v>
      </c>
      <c r="E9" s="19" t="s">
        <v>2026</v>
      </c>
      <c r="F9" s="69">
        <v>592</v>
      </c>
      <c r="G9" s="19" t="s">
        <v>1727</v>
      </c>
      <c r="H9" s="20">
        <v>0.34200000000000003</v>
      </c>
      <c r="I9" s="21">
        <v>0.34200000000000003</v>
      </c>
      <c r="J9" s="21">
        <f t="shared" si="0"/>
        <v>0</v>
      </c>
      <c r="K9" s="21">
        <v>0</v>
      </c>
      <c r="L9" s="21">
        <v>0</v>
      </c>
      <c r="M9" s="21">
        <v>0</v>
      </c>
      <c r="N9" s="22">
        <f t="shared" si="1"/>
        <v>0</v>
      </c>
      <c r="O9" s="22">
        <f t="shared" si="2"/>
        <v>0</v>
      </c>
      <c r="P9" s="23">
        <f t="shared" si="3"/>
        <v>0</v>
      </c>
      <c r="Q9" s="70">
        <v>0</v>
      </c>
      <c r="R9" s="21">
        <v>0</v>
      </c>
      <c r="S9" s="23">
        <f t="shared" ref="S9:S10" si="4">IFERROR(R9/Q9,0)</f>
        <v>0</v>
      </c>
    </row>
    <row r="10" spans="1:19" ht="25.5" x14ac:dyDescent="0.25">
      <c r="A10" s="17"/>
      <c r="B10" s="19">
        <v>5005029</v>
      </c>
      <c r="C10" s="19" t="s">
        <v>2028</v>
      </c>
      <c r="D10" s="68">
        <v>3000658</v>
      </c>
      <c r="E10" s="19" t="s">
        <v>2026</v>
      </c>
      <c r="F10" s="69">
        <v>601</v>
      </c>
      <c r="G10" s="19" t="s">
        <v>2029</v>
      </c>
      <c r="H10" s="20">
        <v>3.5427399999999998</v>
      </c>
      <c r="I10" s="21">
        <v>3.5427399999999998</v>
      </c>
      <c r="J10" s="21">
        <f t="shared" si="0"/>
        <v>0.27850000000000003</v>
      </c>
      <c r="K10" s="21">
        <v>0</v>
      </c>
      <c r="L10" s="21">
        <v>0.1125</v>
      </c>
      <c r="M10" s="21">
        <v>0.16600000000000001</v>
      </c>
      <c r="N10" s="22">
        <f t="shared" si="1"/>
        <v>0</v>
      </c>
      <c r="O10" s="22">
        <f t="shared" si="2"/>
        <v>3.1755082224492907E-2</v>
      </c>
      <c r="P10" s="23">
        <f t="shared" si="3"/>
        <v>7.8611470217966897E-2</v>
      </c>
      <c r="Q10" s="70">
        <v>0</v>
      </c>
      <c r="R10" s="21">
        <v>0</v>
      </c>
      <c r="S10" s="23">
        <f t="shared" si="4"/>
        <v>0</v>
      </c>
    </row>
    <row r="11" spans="1:19" ht="15.75" thickBot="1" x14ac:dyDescent="0.3">
      <c r="A11" s="41" t="s">
        <v>293</v>
      </c>
      <c r="B11" s="43"/>
      <c r="C11" s="43"/>
      <c r="D11" s="65"/>
      <c r="E11" s="43"/>
      <c r="F11" s="66"/>
      <c r="G11" s="43"/>
      <c r="H11" s="44">
        <f ca="1">OFFSET(H11,-MATCH("PROYECTOS",$A$8:$A$11,0)-1,0)-(OFFSET(H11,-MATCH("PROYECTOS",$A$8:$A$11,0),0))</f>
        <v>0</v>
      </c>
      <c r="I11" s="44">
        <f t="shared" ref="I11:J11" ca="1" si="5">OFFSET(I11,-MATCH("PROYECTOS",$A$8:$A$11,0)-1,0)-(OFFSET(I11,-MATCH("PROYECTOS",$A$8:$A$11,0),0))</f>
        <v>0</v>
      </c>
      <c r="J11" s="44">
        <f t="shared" ca="1" si="5"/>
        <v>0</v>
      </c>
      <c r="K11" s="45">
        <f>K6-K7</f>
        <v>0</v>
      </c>
      <c r="L11" s="45">
        <f>L6-L7</f>
        <v>0</v>
      </c>
      <c r="M11" s="45">
        <f>M6-M7</f>
        <v>0</v>
      </c>
      <c r="N11" s="46">
        <f t="shared" ca="1" si="1"/>
        <v>0</v>
      </c>
      <c r="O11" s="46">
        <f t="shared" ca="1" si="2"/>
        <v>0</v>
      </c>
      <c r="P11" s="47">
        <f t="shared" ca="1" si="3"/>
        <v>0</v>
      </c>
      <c r="Q11" s="67"/>
      <c r="R11" s="45"/>
      <c r="S11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7"/>
  <sheetViews>
    <sheetView workbookViewId="0">
      <selection activeCell="A25" sqref="A25:L25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127</v>
      </c>
      <c r="B1" s="50" t="s">
        <v>87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2032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310.36976900000002</v>
      </c>
      <c r="E6" s="14">
        <v>307.03470699999997</v>
      </c>
      <c r="F6" s="14">
        <v>37.529613682666515</v>
      </c>
      <c r="G6" s="14">
        <v>3.2443075226665314</v>
      </c>
      <c r="H6" s="14">
        <v>14.570007339999997</v>
      </c>
      <c r="I6" s="14">
        <v>19.715298819999994</v>
      </c>
      <c r="J6" s="15">
        <v>1.056658237228709E-2</v>
      </c>
      <c r="K6" s="15">
        <v>5.8020524900028743E-2</v>
      </c>
      <c r="L6" s="16">
        <v>0.12223247999994517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195.937477</v>
      </c>
      <c r="E7" s="38">
        <f ca="1">SUM(E8:OFFSET(E6,MATCH("GOBIERNOS REGIONALES",$A$8:$A$50,0),0))</f>
        <v>199.41247299999998</v>
      </c>
      <c r="F7" s="38">
        <f ca="1">SUM(F8:OFFSET(F6,MATCH("GOBIERNOS REGIONALES",$A$8:$A$50,0),0))</f>
        <v>30.457048858357211</v>
      </c>
      <c r="G7" s="38">
        <f ca="1">SUM(G8:OFFSET(G6,MATCH("GOBIERNOS REGIONALES",$A$8:$A$50,0),0))</f>
        <v>2.5539411183572156</v>
      </c>
      <c r="H7" s="38">
        <f ca="1">SUM(H8:OFFSET(H6,MATCH("GOBIERNOS REGIONALES",$A$8:$A$50,0),0))</f>
        <v>11.946134589999996</v>
      </c>
      <c r="I7" s="38">
        <f ca="1">SUM(I8:OFFSET(I6,MATCH("GOBIERNOS REGIONALES",$A$8:$A$50,0),0))</f>
        <v>15.95697315</v>
      </c>
      <c r="J7" s="39">
        <f ca="1">IFERROR(G7/E7,0)</f>
        <v>1.2807328849270206E-2</v>
      </c>
      <c r="K7" s="39">
        <f ca="1">IFERROR(SUM(G7,H7)/E7,0)</f>
        <v>7.2713985691141861E-2</v>
      </c>
      <c r="L7" s="40">
        <f ca="1">IFERROR(SUM(G7,H7,I7)/E7,0)</f>
        <v>0.15273392080322484</v>
      </c>
      <c r="M7" s="4"/>
    </row>
    <row r="8" spans="1:13" ht="38.25" x14ac:dyDescent="0.25">
      <c r="A8" s="17"/>
      <c r="B8" s="18">
        <v>8</v>
      </c>
      <c r="C8" s="19" t="s">
        <v>108</v>
      </c>
      <c r="D8" s="20">
        <v>76.239687000000004</v>
      </c>
      <c r="E8" s="21">
        <v>76.239687000000004</v>
      </c>
      <c r="F8" s="21">
        <f t="shared" ref="F8:F26" si="0">SUM(G8,H8,I8)</f>
        <v>15.18356686041588</v>
      </c>
      <c r="G8" s="21">
        <v>0.64211675041588023</v>
      </c>
      <c r="H8" s="21">
        <v>4.5997390599999992</v>
      </c>
      <c r="I8" s="21">
        <v>9.9417110500000003</v>
      </c>
      <c r="J8" s="22">
        <f t="shared" ref="J8:J26" si="1">IFERROR(G8/E8,0)</f>
        <v>8.4223424266665764E-3</v>
      </c>
      <c r="K8" s="22">
        <f t="shared" ref="K8:K26" si="2">IFERROR(SUM(G8,H8)/E8,0)</f>
        <v>6.8754949248622688E-2</v>
      </c>
      <c r="L8" s="23">
        <f t="shared" ref="L8:L26" si="3">IFERROR(SUM(G8,H8,I8)/E8,0)</f>
        <v>0.1991556820060906</v>
      </c>
      <c r="M8" s="4"/>
    </row>
    <row r="9" spans="1:13" ht="25.5" x14ac:dyDescent="0.25">
      <c r="A9" s="17"/>
      <c r="B9" s="18">
        <v>35</v>
      </c>
      <c r="C9" s="19" t="s">
        <v>122</v>
      </c>
      <c r="D9" s="20">
        <v>104.100313</v>
      </c>
      <c r="E9" s="21">
        <v>107.57530899999998</v>
      </c>
      <c r="F9" s="21">
        <f t="shared" si="0"/>
        <v>13.261206066206533</v>
      </c>
      <c r="G9" s="21">
        <v>1.7160503362065356</v>
      </c>
      <c r="H9" s="21">
        <v>6.4300604099999985</v>
      </c>
      <c r="I9" s="21">
        <v>5.1150953199999991</v>
      </c>
      <c r="J9" s="22">
        <f t="shared" si="1"/>
        <v>1.5952083727749609E-2</v>
      </c>
      <c r="K9" s="22">
        <f t="shared" si="2"/>
        <v>7.5724725514909164E-2</v>
      </c>
      <c r="L9" s="23">
        <f t="shared" si="3"/>
        <v>0.12327369718460708</v>
      </c>
      <c r="M9" s="4"/>
    </row>
    <row r="10" spans="1:13" x14ac:dyDescent="0.25">
      <c r="A10" s="17"/>
      <c r="B10" s="18">
        <v>180</v>
      </c>
      <c r="C10" s="19" t="s">
        <v>151</v>
      </c>
      <c r="D10" s="20">
        <v>15.597476999999998</v>
      </c>
      <c r="E10" s="21">
        <v>15.597476999999998</v>
      </c>
      <c r="F10" s="21">
        <f t="shared" si="0"/>
        <v>2.0122759317347998</v>
      </c>
      <c r="G10" s="21">
        <v>0.19577403173479979</v>
      </c>
      <c r="H10" s="21">
        <v>0.91633511999999995</v>
      </c>
      <c r="I10" s="21">
        <v>0.90016678000000017</v>
      </c>
      <c r="J10" s="22">
        <f t="shared" si="1"/>
        <v>1.2551647406487589E-2</v>
      </c>
      <c r="K10" s="22">
        <f t="shared" si="2"/>
        <v>7.1300579685727367E-2</v>
      </c>
      <c r="L10" s="23">
        <f t="shared" si="3"/>
        <v>0.12901291226361802</v>
      </c>
      <c r="M10" s="4"/>
    </row>
    <row r="11" spans="1:13" x14ac:dyDescent="0.25">
      <c r="A11" s="34" t="s">
        <v>205</v>
      </c>
      <c r="B11" s="57"/>
      <c r="C11" s="36"/>
      <c r="D11" s="37">
        <f ca="1">SUM(D12:OFFSET(D10,(MATCH("GOBIERNOS LOCALES",$A$8:$A$50,0)-MATCH("GOBIERNOS REGIONALES",$A$8:$A$50,0)),0))</f>
        <v>48.202523000000006</v>
      </c>
      <c r="E11" s="38">
        <f ca="1">SUM(E12:OFFSET(E10,(MATCH("GOBIERNOS LOCALES",$A$8:$A$50,0)-MATCH("GOBIERNOS REGIONALES",$A$8:$A$50,0)),0))</f>
        <v>48.931060000000002</v>
      </c>
      <c r="F11" s="38">
        <f ca="1">SUM(F12:OFFSET(F10,(MATCH("GOBIERNOS LOCALES",$A$8:$A$50,0)-MATCH("GOBIERNOS REGIONALES",$A$8:$A$50,0)),0))</f>
        <v>2.4056632851040773</v>
      </c>
      <c r="G11" s="38">
        <f ca="1">SUM(G12:OFFSET(G10,(MATCH("GOBIERNOS LOCALES",$A$8:$A$50,0)-MATCH("GOBIERNOS REGIONALES",$A$8:$A$50,0)),0))</f>
        <v>0.35541156510407745</v>
      </c>
      <c r="H11" s="38">
        <f ca="1">SUM(H12:OFFSET(H10,(MATCH("GOBIERNOS LOCALES",$A$8:$A$50,0)-MATCH("GOBIERNOS REGIONALES",$A$8:$A$50,0)),0))</f>
        <v>0.65946581999999987</v>
      </c>
      <c r="I11" s="38">
        <f ca="1">SUM(I12:OFFSET(I10,(MATCH("GOBIERNOS LOCALES",$A$8:$A$50,0)-MATCH("GOBIERNOS REGIONALES",$A$8:$A$50,0)),0))</f>
        <v>1.3907859</v>
      </c>
      <c r="J11" s="39">
        <f t="shared" ca="1" si="1"/>
        <v>7.2635165701310667E-3</v>
      </c>
      <c r="K11" s="39">
        <f t="shared" ca="1" si="2"/>
        <v>2.0740964636860048E-2</v>
      </c>
      <c r="L11" s="40">
        <f t="shared" ca="1" si="3"/>
        <v>4.9164340300497829E-2</v>
      </c>
      <c r="M11" s="4"/>
    </row>
    <row r="12" spans="1:13" x14ac:dyDescent="0.25">
      <c r="A12" s="17"/>
      <c r="B12" s="18">
        <v>440</v>
      </c>
      <c r="C12" s="19" t="s">
        <v>206</v>
      </c>
      <c r="D12" s="20">
        <v>12.278486000000001</v>
      </c>
      <c r="E12" s="21">
        <v>12.206894999999998</v>
      </c>
      <c r="F12" s="21">
        <f t="shared" si="0"/>
        <v>0.26492456039951517</v>
      </c>
      <c r="G12" s="21">
        <v>5.6228270399515168E-2</v>
      </c>
      <c r="H12" s="21">
        <v>9.1412839999999995E-2</v>
      </c>
      <c r="I12" s="21">
        <v>0.11728345</v>
      </c>
      <c r="J12" s="22">
        <f t="shared" si="1"/>
        <v>4.6062713244862993E-3</v>
      </c>
      <c r="K12" s="22">
        <f t="shared" si="2"/>
        <v>1.2094894762305663E-2</v>
      </c>
      <c r="L12" s="23">
        <f t="shared" si="3"/>
        <v>2.1702862226595315E-2</v>
      </c>
      <c r="M12" s="4"/>
    </row>
    <row r="13" spans="1:13" x14ac:dyDescent="0.25">
      <c r="A13" s="17"/>
      <c r="B13" s="18">
        <v>443</v>
      </c>
      <c r="C13" s="19" t="s">
        <v>209</v>
      </c>
      <c r="D13" s="20">
        <v>11.276738</v>
      </c>
      <c r="E13" s="21">
        <v>11.276738</v>
      </c>
      <c r="F13" s="21">
        <f t="shared" si="0"/>
        <v>0.40585837002412251</v>
      </c>
      <c r="G13" s="21">
        <v>1.6066570024122484E-2</v>
      </c>
      <c r="H13" s="21">
        <v>7.3365540000000007E-2</v>
      </c>
      <c r="I13" s="21">
        <v>0.31642626000000001</v>
      </c>
      <c r="J13" s="22">
        <f t="shared" si="1"/>
        <v>1.4247533306282795E-3</v>
      </c>
      <c r="K13" s="22">
        <f t="shared" si="2"/>
        <v>7.9306719748319498E-3</v>
      </c>
      <c r="L13" s="23">
        <f t="shared" si="3"/>
        <v>3.5990759918703666E-2</v>
      </c>
      <c r="M13" s="4"/>
    </row>
    <row r="14" spans="1:13" x14ac:dyDescent="0.25">
      <c r="A14" s="17"/>
      <c r="B14" s="18">
        <v>444</v>
      </c>
      <c r="C14" s="19" t="s">
        <v>210</v>
      </c>
      <c r="D14" s="20">
        <v>1.7036</v>
      </c>
      <c r="E14" s="21">
        <v>1.6574309999999999</v>
      </c>
      <c r="F14" s="21">
        <f t="shared" si="0"/>
        <v>0.1945518</v>
      </c>
      <c r="G14" s="21">
        <v>0</v>
      </c>
      <c r="H14" s="21">
        <v>0.1134068</v>
      </c>
      <c r="I14" s="21">
        <v>8.1144999999999995E-2</v>
      </c>
      <c r="J14" s="22">
        <f t="shared" si="1"/>
        <v>0</v>
      </c>
      <c r="K14" s="22">
        <f t="shared" si="2"/>
        <v>6.8423240545156944E-2</v>
      </c>
      <c r="L14" s="23">
        <f t="shared" si="3"/>
        <v>0.11738153805497786</v>
      </c>
      <c r="M14" s="4"/>
    </row>
    <row r="15" spans="1:13" x14ac:dyDescent="0.25">
      <c r="A15" s="17"/>
      <c r="B15" s="18">
        <v>445</v>
      </c>
      <c r="C15" s="19" t="s">
        <v>211</v>
      </c>
      <c r="D15" s="20">
        <v>1</v>
      </c>
      <c r="E15" s="21">
        <v>0</v>
      </c>
      <c r="F15" s="21">
        <f t="shared" si="0"/>
        <v>0</v>
      </c>
      <c r="G15" s="21">
        <v>0</v>
      </c>
      <c r="H15" s="21">
        <v>0</v>
      </c>
      <c r="I15" s="21">
        <v>0</v>
      </c>
      <c r="J15" s="22">
        <f t="shared" si="1"/>
        <v>0</v>
      </c>
      <c r="K15" s="22">
        <f t="shared" si="2"/>
        <v>0</v>
      </c>
      <c r="L15" s="23">
        <f t="shared" si="3"/>
        <v>0</v>
      </c>
      <c r="M15" s="4"/>
    </row>
    <row r="16" spans="1:13" x14ac:dyDescent="0.25">
      <c r="A16" s="17"/>
      <c r="B16" s="18">
        <v>446</v>
      </c>
      <c r="C16" s="19" t="s">
        <v>212</v>
      </c>
      <c r="D16" s="20">
        <v>7.1694420000000001</v>
      </c>
      <c r="E16" s="21">
        <v>8.7783259999999999</v>
      </c>
      <c r="F16" s="21">
        <f t="shared" si="0"/>
        <v>0.83048427499239441</v>
      </c>
      <c r="G16" s="21">
        <v>0.21545047499239445</v>
      </c>
      <c r="H16" s="21">
        <v>0.25019784</v>
      </c>
      <c r="I16" s="21">
        <v>0.36483595999999996</v>
      </c>
      <c r="J16" s="22">
        <f t="shared" si="1"/>
        <v>2.4543457943165297E-2</v>
      </c>
      <c r="K16" s="22">
        <f t="shared" si="2"/>
        <v>5.304522923760116E-2</v>
      </c>
      <c r="L16" s="23">
        <f t="shared" si="3"/>
        <v>9.4606223896491703E-2</v>
      </c>
      <c r="M16" s="4"/>
    </row>
    <row r="17" spans="1:13" x14ac:dyDescent="0.25">
      <c r="A17" s="17"/>
      <c r="B17" s="18">
        <v>449</v>
      </c>
      <c r="C17" s="19" t="s">
        <v>215</v>
      </c>
      <c r="D17" s="20">
        <v>3.5454690000000002</v>
      </c>
      <c r="E17" s="21">
        <v>1.473554</v>
      </c>
      <c r="F17" s="21">
        <f t="shared" si="0"/>
        <v>0</v>
      </c>
      <c r="G17" s="21">
        <v>0</v>
      </c>
      <c r="H17" s="21">
        <v>0</v>
      </c>
      <c r="I17" s="21">
        <v>0</v>
      </c>
      <c r="J17" s="22">
        <f t="shared" si="1"/>
        <v>0</v>
      </c>
      <c r="K17" s="22">
        <f t="shared" si="2"/>
        <v>0</v>
      </c>
      <c r="L17" s="23">
        <f t="shared" si="3"/>
        <v>0</v>
      </c>
      <c r="M17" s="4"/>
    </row>
    <row r="18" spans="1:13" x14ac:dyDescent="0.25">
      <c r="A18" s="17"/>
      <c r="B18" s="18">
        <v>450</v>
      </c>
      <c r="C18" s="19" t="s">
        <v>216</v>
      </c>
      <c r="D18" s="20">
        <v>0.37150100000000008</v>
      </c>
      <c r="E18" s="21">
        <v>0.40150100000000011</v>
      </c>
      <c r="F18" s="21">
        <f t="shared" si="0"/>
        <v>6.744399012269274E-2</v>
      </c>
      <c r="G18" s="21">
        <v>2.0736820122692734E-2</v>
      </c>
      <c r="H18" s="21">
        <v>1.1787510000000001E-2</v>
      </c>
      <c r="I18" s="21">
        <v>3.4919660000000005E-2</v>
      </c>
      <c r="J18" s="22">
        <f t="shared" si="1"/>
        <v>5.1648240285062125E-2</v>
      </c>
      <c r="K18" s="22">
        <f t="shared" si="2"/>
        <v>8.1006847112940511E-2</v>
      </c>
      <c r="L18" s="23">
        <f t="shared" si="3"/>
        <v>0.16797963173863259</v>
      </c>
      <c r="M18" s="4"/>
    </row>
    <row r="19" spans="1:13" x14ac:dyDescent="0.25">
      <c r="A19" s="17"/>
      <c r="B19" s="18">
        <v>452</v>
      </c>
      <c r="C19" s="19" t="s">
        <v>218</v>
      </c>
      <c r="D19" s="20">
        <v>6.2560650000000004</v>
      </c>
      <c r="E19" s="21">
        <v>3.7584819999999999</v>
      </c>
      <c r="F19" s="21">
        <f t="shared" si="0"/>
        <v>1.8475000000000002E-2</v>
      </c>
      <c r="G19" s="21">
        <v>0</v>
      </c>
      <c r="H19" s="21">
        <v>1.1350000000000001E-2</v>
      </c>
      <c r="I19" s="21">
        <v>7.1250000000000003E-3</v>
      </c>
      <c r="J19" s="22">
        <f t="shared" si="1"/>
        <v>0</v>
      </c>
      <c r="K19" s="22">
        <f t="shared" si="2"/>
        <v>3.0198361998274837E-3</v>
      </c>
      <c r="L19" s="23">
        <f t="shared" si="3"/>
        <v>4.9155483517015651E-3</v>
      </c>
      <c r="M19" s="4"/>
    </row>
    <row r="20" spans="1:13" x14ac:dyDescent="0.25">
      <c r="A20" s="17"/>
      <c r="B20" s="18">
        <v>453</v>
      </c>
      <c r="C20" s="19" t="s">
        <v>219</v>
      </c>
      <c r="D20" s="20">
        <v>0.42605499999999996</v>
      </c>
      <c r="E20" s="21">
        <v>0.42605499999999996</v>
      </c>
      <c r="F20" s="21">
        <f t="shared" si="0"/>
        <v>0</v>
      </c>
      <c r="G20" s="21">
        <v>0</v>
      </c>
      <c r="H20" s="21">
        <v>0</v>
      </c>
      <c r="I20" s="21">
        <v>0</v>
      </c>
      <c r="J20" s="22">
        <f t="shared" si="1"/>
        <v>0</v>
      </c>
      <c r="K20" s="22">
        <f t="shared" si="2"/>
        <v>0</v>
      </c>
      <c r="L20" s="23">
        <f t="shared" si="3"/>
        <v>0</v>
      </c>
      <c r="M20" s="4"/>
    </row>
    <row r="21" spans="1:13" x14ac:dyDescent="0.25">
      <c r="A21" s="17"/>
      <c r="B21" s="18">
        <v>454</v>
      </c>
      <c r="C21" s="19" t="s">
        <v>220</v>
      </c>
      <c r="D21" s="20">
        <v>5.2481E-2</v>
      </c>
      <c r="E21" s="21">
        <v>5.2481E-2</v>
      </c>
      <c r="F21" s="21">
        <f t="shared" si="0"/>
        <v>0</v>
      </c>
      <c r="G21" s="21">
        <v>0</v>
      </c>
      <c r="H21" s="21">
        <v>0</v>
      </c>
      <c r="I21" s="21">
        <v>0</v>
      </c>
      <c r="J21" s="22">
        <f t="shared" si="1"/>
        <v>0</v>
      </c>
      <c r="K21" s="22">
        <f t="shared" si="2"/>
        <v>0</v>
      </c>
      <c r="L21" s="23">
        <f t="shared" si="3"/>
        <v>0</v>
      </c>
      <c r="M21" s="4"/>
    </row>
    <row r="22" spans="1:13" x14ac:dyDescent="0.25">
      <c r="A22" s="17"/>
      <c r="B22" s="18">
        <v>457</v>
      </c>
      <c r="C22" s="19" t="s">
        <v>223</v>
      </c>
      <c r="D22" s="20">
        <v>5.3188000000000006E-2</v>
      </c>
      <c r="E22" s="21">
        <v>5.3188000000000006E-2</v>
      </c>
      <c r="F22" s="21">
        <f t="shared" si="0"/>
        <v>1.3326149990250218E-2</v>
      </c>
      <c r="G22" s="21">
        <v>1.2499999902502168E-3</v>
      </c>
      <c r="H22" s="21">
        <v>7.4861499999999996E-3</v>
      </c>
      <c r="I22" s="21">
        <v>4.5899999999999995E-3</v>
      </c>
      <c r="J22" s="22">
        <f t="shared" si="1"/>
        <v>2.3501541517827643E-2</v>
      </c>
      <c r="K22" s="22">
        <f t="shared" si="2"/>
        <v>0.16425039464259261</v>
      </c>
      <c r="L22" s="23">
        <f t="shared" si="3"/>
        <v>0.2505480557691625</v>
      </c>
      <c r="M22" s="4"/>
    </row>
    <row r="23" spans="1:13" x14ac:dyDescent="0.25">
      <c r="A23" s="17"/>
      <c r="B23" s="18">
        <v>461</v>
      </c>
      <c r="C23" s="19" t="s">
        <v>227</v>
      </c>
      <c r="D23" s="20">
        <v>3.8413349999999999</v>
      </c>
      <c r="E23" s="21">
        <v>8.1639149999999994</v>
      </c>
      <c r="F23" s="21">
        <f t="shared" si="0"/>
        <v>0.16192823957510241</v>
      </c>
      <c r="G23" s="21">
        <v>4.5679429575102404E-2</v>
      </c>
      <c r="H23" s="21">
        <v>5.4606179999999997E-2</v>
      </c>
      <c r="I23" s="21">
        <v>6.1642630000000004E-2</v>
      </c>
      <c r="J23" s="22">
        <f t="shared" si="1"/>
        <v>5.5952848082203707E-3</v>
      </c>
      <c r="K23" s="22">
        <f t="shared" si="2"/>
        <v>1.2284009519342425E-2</v>
      </c>
      <c r="L23" s="23">
        <f t="shared" si="3"/>
        <v>1.9834630759274493E-2</v>
      </c>
      <c r="M23" s="4"/>
    </row>
    <row r="24" spans="1:13" x14ac:dyDescent="0.25">
      <c r="A24" s="17"/>
      <c r="B24" s="18">
        <v>463</v>
      </c>
      <c r="C24" s="19" t="s">
        <v>229</v>
      </c>
      <c r="D24" s="20">
        <v>0</v>
      </c>
      <c r="E24" s="21">
        <v>0.45433100000000004</v>
      </c>
      <c r="F24" s="21">
        <f t="shared" si="0"/>
        <v>0.44867089999999998</v>
      </c>
      <c r="G24" s="21">
        <v>0</v>
      </c>
      <c r="H24" s="21">
        <v>4.5852959999999998E-2</v>
      </c>
      <c r="I24" s="21">
        <v>0.40281793999999999</v>
      </c>
      <c r="J24" s="22">
        <f t="shared" si="1"/>
        <v>0</v>
      </c>
      <c r="K24" s="22">
        <f t="shared" si="2"/>
        <v>0.10092412800359209</v>
      </c>
      <c r="L24" s="23">
        <f t="shared" si="3"/>
        <v>0.98754190226949057</v>
      </c>
      <c r="M24" s="4"/>
    </row>
    <row r="25" spans="1:13" x14ac:dyDescent="0.25">
      <c r="A25" s="17"/>
      <c r="B25" s="18">
        <v>464</v>
      </c>
      <c r="C25" s="19" t="s">
        <v>230</v>
      </c>
      <c r="D25" s="20">
        <v>0.228163</v>
      </c>
      <c r="E25" s="21">
        <v>0.228163</v>
      </c>
      <c r="F25" s="21">
        <f t="shared" si="0"/>
        <v>0</v>
      </c>
      <c r="G25" s="21">
        <v>0</v>
      </c>
      <c r="H25" s="21">
        <v>0</v>
      </c>
      <c r="I25" s="21">
        <v>0</v>
      </c>
      <c r="J25" s="22">
        <f t="shared" si="1"/>
        <v>0</v>
      </c>
      <c r="K25" s="22">
        <f t="shared" si="2"/>
        <v>0</v>
      </c>
      <c r="L25" s="23">
        <f t="shared" si="3"/>
        <v>0</v>
      </c>
      <c r="M25" s="4"/>
    </row>
    <row r="26" spans="1:13" ht="15.75" thickBot="1" x14ac:dyDescent="0.3">
      <c r="A26" s="41" t="s">
        <v>232</v>
      </c>
      <c r="B26" s="58"/>
      <c r="C26" s="43"/>
      <c r="D26" s="44">
        <v>66.229768999999976</v>
      </c>
      <c r="E26" s="45">
        <v>58.691174000000032</v>
      </c>
      <c r="F26" s="45">
        <f t="shared" si="0"/>
        <v>4.6669015392052371</v>
      </c>
      <c r="G26" s="45">
        <v>0.33495483920523839</v>
      </c>
      <c r="H26" s="45">
        <v>1.9644069299999998</v>
      </c>
      <c r="I26" s="45">
        <v>2.3675397699999987</v>
      </c>
      <c r="J26" s="46">
        <f t="shared" si="1"/>
        <v>5.7070734213842478E-3</v>
      </c>
      <c r="K26" s="46">
        <f t="shared" si="2"/>
        <v>3.9177300648394545E-2</v>
      </c>
      <c r="L26" s="47">
        <f t="shared" si="3"/>
        <v>7.9516241048530306E-2</v>
      </c>
      <c r="M26" s="4"/>
    </row>
    <row r="27" spans="1:13" x14ac:dyDescent="0.25">
      <c r="D27" s="5"/>
      <c r="E27" s="5"/>
      <c r="F27" s="5"/>
      <c r="G27" s="5"/>
      <c r="H27" s="5"/>
      <c r="I27" s="5"/>
      <c r="J27" s="4"/>
      <c r="K27" s="4"/>
      <c r="L27" s="4"/>
      <c r="M27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9"/>
  <sheetViews>
    <sheetView workbookViewId="0">
      <selection activeCell="L12" sqref="L12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</v>
      </c>
      <c r="B1" s="50" t="s">
        <v>13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233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1626.886438</v>
      </c>
      <c r="E6" s="14">
        <v>1893.2108259999995</v>
      </c>
      <c r="F6" s="14">
        <v>610.98229803036429</v>
      </c>
      <c r="G6" s="14">
        <v>92.398145790364282</v>
      </c>
      <c r="H6" s="14">
        <v>189.97788963999997</v>
      </c>
      <c r="I6" s="14">
        <v>328.60626259999998</v>
      </c>
      <c r="J6" s="15">
        <v>4.880499547194344E-2</v>
      </c>
      <c r="K6" s="15">
        <v>0.14915192304650615</v>
      </c>
      <c r="L6" s="16">
        <v>0.32272279961617145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690.35057600000016</v>
      </c>
      <c r="E7" s="38">
        <f ca="1">SUM(E8:OFFSET(E6,MATCH("GOBIERNOS REGIONALES",$A$8:$A$50,0),0))</f>
        <v>760.05457499999977</v>
      </c>
      <c r="F7" s="38">
        <f ca="1">SUM(F8:OFFSET(F6,MATCH("GOBIERNOS REGIONALES",$A$8:$A$50,0),0))</f>
        <v>372.98746202315351</v>
      </c>
      <c r="G7" s="38">
        <f ca="1">SUM(G8:OFFSET(G6,MATCH("GOBIERNOS REGIONALES",$A$8:$A$50,0),0))</f>
        <v>16.033748953153431</v>
      </c>
      <c r="H7" s="38">
        <f ca="1">SUM(H8:OFFSET(H6,MATCH("GOBIERNOS REGIONALES",$A$8:$A$50,0),0))</f>
        <v>119.83945788999999</v>
      </c>
      <c r="I7" s="38">
        <f ca="1">SUM(I8:OFFSET(I6,MATCH("GOBIERNOS REGIONALES",$A$8:$A$50,0),0))</f>
        <v>237.11425518000004</v>
      </c>
      <c r="J7" s="39">
        <f ca="1">IFERROR(G7/E7,0)</f>
        <v>2.1095523243384772E-2</v>
      </c>
      <c r="K7" s="39">
        <f ca="1">IFERROR(SUM(G7,H7)/E7,0)</f>
        <v>0.1787676981526668</v>
      </c>
      <c r="L7" s="40">
        <f ca="1">IFERROR(SUM(G7,H7,I7)/E7,0)</f>
        <v>0.49073773685679556</v>
      </c>
      <c r="M7" s="4"/>
    </row>
    <row r="8" spans="1:13" x14ac:dyDescent="0.25">
      <c r="A8" s="17"/>
      <c r="B8" s="18">
        <v>11</v>
      </c>
      <c r="C8" s="19" t="s">
        <v>111</v>
      </c>
      <c r="D8" s="20">
        <v>304.31519900000006</v>
      </c>
      <c r="E8" s="21">
        <v>329.81823299999996</v>
      </c>
      <c r="F8" s="21">
        <f t="shared" ref="F8:F38" si="0">SUM(G8,H8,I8)</f>
        <v>107.17612480028042</v>
      </c>
      <c r="G8" s="21">
        <v>2.0114944302804361</v>
      </c>
      <c r="H8" s="21">
        <v>0.64990322999999994</v>
      </c>
      <c r="I8" s="21">
        <v>104.51472713999998</v>
      </c>
      <c r="J8" s="22">
        <f t="shared" ref="J8:J38" si="1">IFERROR(G8/E8,0)</f>
        <v>6.0987969403148079E-3</v>
      </c>
      <c r="K8" s="22">
        <f t="shared" ref="K8:K38" si="2">IFERROR(SUM(G8,H8)/E8,0)</f>
        <v>8.0692860308921623E-3</v>
      </c>
      <c r="L8" s="23">
        <f t="shared" ref="L8:L38" si="3">IFERROR(SUM(G8,H8,I8)/E8,0)</f>
        <v>0.32495512399485943</v>
      </c>
      <c r="M8" s="4"/>
    </row>
    <row r="9" spans="1:13" x14ac:dyDescent="0.25">
      <c r="A9" s="17"/>
      <c r="B9" s="18">
        <v>131</v>
      </c>
      <c r="C9" s="19" t="s">
        <v>143</v>
      </c>
      <c r="D9" s="20">
        <v>8.8809260000000005</v>
      </c>
      <c r="E9" s="21">
        <v>8.7668189999999999</v>
      </c>
      <c r="F9" s="21">
        <f t="shared" si="0"/>
        <v>0.7554250346033109</v>
      </c>
      <c r="G9" s="21">
        <v>0.16369507460331079</v>
      </c>
      <c r="H9" s="21">
        <v>0.26180763000000001</v>
      </c>
      <c r="I9" s="21">
        <v>0.32992233000000004</v>
      </c>
      <c r="J9" s="22">
        <f t="shared" si="1"/>
        <v>1.8672117515293834E-2</v>
      </c>
      <c r="K9" s="22">
        <f t="shared" si="2"/>
        <v>4.8535586807861644E-2</v>
      </c>
      <c r="L9" s="23">
        <f t="shared" si="3"/>
        <v>8.61686587350909E-2</v>
      </c>
      <c r="M9" s="4"/>
    </row>
    <row r="10" spans="1:13" x14ac:dyDescent="0.25">
      <c r="A10" s="17"/>
      <c r="B10" s="18">
        <v>135</v>
      </c>
      <c r="C10" s="19" t="s">
        <v>144</v>
      </c>
      <c r="D10" s="20">
        <v>224.25650800000003</v>
      </c>
      <c r="E10" s="21">
        <v>243.15902299999999</v>
      </c>
      <c r="F10" s="21">
        <f t="shared" si="0"/>
        <v>223.63493400000004</v>
      </c>
      <c r="G10" s="21">
        <v>0</v>
      </c>
      <c r="H10" s="21">
        <v>105.11746099999999</v>
      </c>
      <c r="I10" s="21">
        <v>118.51747300000004</v>
      </c>
      <c r="J10" s="22">
        <f t="shared" si="1"/>
        <v>0</v>
      </c>
      <c r="K10" s="22">
        <f t="shared" si="2"/>
        <v>0.43229924064960568</v>
      </c>
      <c r="L10" s="23">
        <f t="shared" si="3"/>
        <v>0.91970650005449339</v>
      </c>
      <c r="M10" s="4"/>
    </row>
    <row r="11" spans="1:13" ht="25.5" x14ac:dyDescent="0.25">
      <c r="A11" s="17"/>
      <c r="B11" s="18">
        <v>137</v>
      </c>
      <c r="C11" s="19" t="s">
        <v>146</v>
      </c>
      <c r="D11" s="20">
        <v>152.89794300000005</v>
      </c>
      <c r="E11" s="21">
        <v>178.31049999999979</v>
      </c>
      <c r="F11" s="21">
        <f t="shared" si="0"/>
        <v>41.420978188269693</v>
      </c>
      <c r="G11" s="21">
        <v>13.858559448269684</v>
      </c>
      <c r="H11" s="21">
        <v>13.81028603</v>
      </c>
      <c r="I11" s="21">
        <v>13.752132710000007</v>
      </c>
      <c r="J11" s="22">
        <f t="shared" si="1"/>
        <v>7.7721499565475388E-2</v>
      </c>
      <c r="K11" s="22">
        <f t="shared" si="2"/>
        <v>0.15517227240274531</v>
      </c>
      <c r="L11" s="23">
        <f t="shared" si="3"/>
        <v>0.23229691009934772</v>
      </c>
      <c r="M11" s="4"/>
    </row>
    <row r="12" spans="1:13" x14ac:dyDescent="0.25">
      <c r="A12" s="34" t="s">
        <v>205</v>
      </c>
      <c r="B12" s="57"/>
      <c r="C12" s="36"/>
      <c r="D12" s="37">
        <f ca="1">SUM(D13:OFFSET(D11,(MATCH("GOBIERNOS LOCALES",$A$8:$A$50,0)-MATCH("GOBIERNOS REGIONALES",$A$8:$A$50,0)),0))</f>
        <v>851.80019099999993</v>
      </c>
      <c r="E12" s="38">
        <f ca="1">SUM(E13:OFFSET(E11,(MATCH("GOBIERNOS LOCALES",$A$8:$A$50,0)-MATCH("GOBIERNOS REGIONALES",$A$8:$A$50,0)),0))</f>
        <v>1019.488105</v>
      </c>
      <c r="F12" s="38">
        <f ca="1">SUM(F13:OFFSET(F11,(MATCH("GOBIERNOS LOCALES",$A$8:$A$50,0)-MATCH("GOBIERNOS REGIONALES",$A$8:$A$50,0)),0))</f>
        <v>229.94041053308115</v>
      </c>
      <c r="G12" s="38">
        <f ca="1">SUM(G13:OFFSET(G11,(MATCH("GOBIERNOS LOCALES",$A$8:$A$50,0)-MATCH("GOBIERNOS REGIONALES",$A$8:$A$50,0)),0))</f>
        <v>75.955980353081145</v>
      </c>
      <c r="H12" s="38">
        <f ca="1">SUM(H13:OFFSET(H11,(MATCH("GOBIERNOS LOCALES",$A$8:$A$50,0)-MATCH("GOBIERNOS REGIONALES",$A$8:$A$50,0)),0))</f>
        <v>68.850953320000002</v>
      </c>
      <c r="I12" s="38">
        <f ca="1">SUM(I13:OFFSET(I11,(MATCH("GOBIERNOS LOCALES",$A$8:$A$50,0)-MATCH("GOBIERNOS REGIONALES",$A$8:$A$50,0)),0))</f>
        <v>85.133476859999988</v>
      </c>
      <c r="J12" s="39">
        <f t="shared" ca="1" si="1"/>
        <v>7.4504037840717269E-2</v>
      </c>
      <c r="K12" s="39">
        <f t="shared" ca="1" si="2"/>
        <v>0.14203886535103924</v>
      </c>
      <c r="L12" s="40">
        <f t="shared" ca="1" si="3"/>
        <v>0.22554496654287218</v>
      </c>
      <c r="M12" s="4"/>
    </row>
    <row r="13" spans="1:13" x14ac:dyDescent="0.25">
      <c r="A13" s="17"/>
      <c r="B13" s="18">
        <v>440</v>
      </c>
      <c r="C13" s="19" t="s">
        <v>206</v>
      </c>
      <c r="D13" s="20">
        <v>60.629867999999981</v>
      </c>
      <c r="E13" s="21">
        <v>43.29425599999999</v>
      </c>
      <c r="F13" s="21">
        <f t="shared" si="0"/>
        <v>7.4812684488239878</v>
      </c>
      <c r="G13" s="21">
        <v>2.1603009488239877</v>
      </c>
      <c r="H13" s="21">
        <v>2.87908724</v>
      </c>
      <c r="I13" s="21">
        <v>2.4418802599999996</v>
      </c>
      <c r="J13" s="22">
        <f t="shared" si="1"/>
        <v>4.9898096154464187E-2</v>
      </c>
      <c r="K13" s="22">
        <f t="shared" si="2"/>
        <v>0.11639854000087192</v>
      </c>
      <c r="L13" s="23">
        <f t="shared" si="3"/>
        <v>0.17280048533052489</v>
      </c>
      <c r="M13" s="4"/>
    </row>
    <row r="14" spans="1:13" x14ac:dyDescent="0.25">
      <c r="A14" s="17"/>
      <c r="B14" s="18">
        <v>441</v>
      </c>
      <c r="C14" s="19" t="s">
        <v>207</v>
      </c>
      <c r="D14" s="20">
        <v>31.400082999999995</v>
      </c>
      <c r="E14" s="21">
        <v>45.93720800000002</v>
      </c>
      <c r="F14" s="21">
        <f t="shared" si="0"/>
        <v>10.828977364710358</v>
      </c>
      <c r="G14" s="21">
        <v>4.1994119047103595</v>
      </c>
      <c r="H14" s="21">
        <v>2.4519724300000005</v>
      </c>
      <c r="I14" s="21">
        <v>4.1775930299999988</v>
      </c>
      <c r="J14" s="22">
        <f t="shared" si="1"/>
        <v>9.1416350438850311E-2</v>
      </c>
      <c r="K14" s="22">
        <f t="shared" si="2"/>
        <v>0.14479296031030786</v>
      </c>
      <c r="L14" s="23">
        <f t="shared" si="3"/>
        <v>0.23573433902884028</v>
      </c>
      <c r="M14" s="4"/>
    </row>
    <row r="15" spans="1:13" x14ac:dyDescent="0.25">
      <c r="A15" s="17"/>
      <c r="B15" s="18">
        <v>442</v>
      </c>
      <c r="C15" s="19" t="s">
        <v>208</v>
      </c>
      <c r="D15" s="20">
        <v>36.915506000000008</v>
      </c>
      <c r="E15" s="21">
        <v>50.819707000000008</v>
      </c>
      <c r="F15" s="21">
        <f t="shared" si="0"/>
        <v>14.979551994114377</v>
      </c>
      <c r="G15" s="21">
        <v>4.4615796041143767</v>
      </c>
      <c r="H15" s="21">
        <v>3.1487586299999992</v>
      </c>
      <c r="I15" s="21">
        <v>7.3692137600000018</v>
      </c>
      <c r="J15" s="22">
        <f t="shared" si="1"/>
        <v>8.7792312618299354E-2</v>
      </c>
      <c r="K15" s="22">
        <f t="shared" si="2"/>
        <v>0.14975171411583257</v>
      </c>
      <c r="L15" s="23">
        <f t="shared" si="3"/>
        <v>0.29475872409328085</v>
      </c>
      <c r="M15" s="4"/>
    </row>
    <row r="16" spans="1:13" x14ac:dyDescent="0.25">
      <c r="A16" s="17"/>
      <c r="B16" s="18">
        <v>443</v>
      </c>
      <c r="C16" s="19" t="s">
        <v>209</v>
      </c>
      <c r="D16" s="20">
        <v>23.230768999999992</v>
      </c>
      <c r="E16" s="21">
        <v>25.992999000000008</v>
      </c>
      <c r="F16" s="21">
        <f t="shared" si="0"/>
        <v>5.6546291890576388</v>
      </c>
      <c r="G16" s="21">
        <v>1.9513764390576398</v>
      </c>
      <c r="H16" s="21">
        <v>1.8678988199999997</v>
      </c>
      <c r="I16" s="21">
        <v>1.8353539299999997</v>
      </c>
      <c r="J16" s="22">
        <f t="shared" si="1"/>
        <v>7.5073154854414417E-2</v>
      </c>
      <c r="K16" s="22">
        <f t="shared" si="2"/>
        <v>0.14693476728320723</v>
      </c>
      <c r="L16" s="23">
        <f t="shared" si="3"/>
        <v>0.21754431603131433</v>
      </c>
      <c r="M16" s="4"/>
    </row>
    <row r="17" spans="1:13" x14ac:dyDescent="0.25">
      <c r="A17" s="17"/>
      <c r="B17" s="18">
        <v>444</v>
      </c>
      <c r="C17" s="19" t="s">
        <v>210</v>
      </c>
      <c r="D17" s="20">
        <v>52.965358999999978</v>
      </c>
      <c r="E17" s="21">
        <v>66.385023999999987</v>
      </c>
      <c r="F17" s="21">
        <f t="shared" si="0"/>
        <v>13.49353376836417</v>
      </c>
      <c r="G17" s="21">
        <v>4.200939078364172</v>
      </c>
      <c r="H17" s="21">
        <v>4.3415212099999998</v>
      </c>
      <c r="I17" s="21">
        <v>4.951073479999998</v>
      </c>
      <c r="J17" s="22">
        <f t="shared" si="1"/>
        <v>6.3281427425019424E-2</v>
      </c>
      <c r="K17" s="22">
        <f t="shared" si="2"/>
        <v>0.12868053325346654</v>
      </c>
      <c r="L17" s="23">
        <f t="shared" si="3"/>
        <v>0.20326171409328966</v>
      </c>
      <c r="M17" s="4"/>
    </row>
    <row r="18" spans="1:13" x14ac:dyDescent="0.25">
      <c r="A18" s="17"/>
      <c r="B18" s="18">
        <v>445</v>
      </c>
      <c r="C18" s="19" t="s">
        <v>211</v>
      </c>
      <c r="D18" s="20">
        <v>55.787460999999986</v>
      </c>
      <c r="E18" s="21">
        <v>79.287155999999982</v>
      </c>
      <c r="F18" s="21">
        <f t="shared" si="0"/>
        <v>18.013068543023635</v>
      </c>
      <c r="G18" s="21">
        <v>4.2626943030236362</v>
      </c>
      <c r="H18" s="21">
        <v>8.1014963000000026</v>
      </c>
      <c r="I18" s="21">
        <v>5.6488779399999975</v>
      </c>
      <c r="J18" s="22">
        <f t="shared" si="1"/>
        <v>5.3762734320091356E-2</v>
      </c>
      <c r="K18" s="22">
        <f t="shared" si="2"/>
        <v>0.15594191073045477</v>
      </c>
      <c r="L18" s="23">
        <f t="shared" si="3"/>
        <v>0.22718772436513726</v>
      </c>
      <c r="M18" s="4"/>
    </row>
    <row r="19" spans="1:13" x14ac:dyDescent="0.25">
      <c r="A19" s="17"/>
      <c r="B19" s="18">
        <v>446</v>
      </c>
      <c r="C19" s="19" t="s">
        <v>212</v>
      </c>
      <c r="D19" s="20">
        <v>35.021273999999991</v>
      </c>
      <c r="E19" s="21">
        <v>39.36979399999997</v>
      </c>
      <c r="F19" s="21">
        <f t="shared" si="0"/>
        <v>12.458668723350641</v>
      </c>
      <c r="G19" s="21">
        <v>5.4223156233506415</v>
      </c>
      <c r="H19" s="21">
        <v>2.8197302999999994</v>
      </c>
      <c r="I19" s="21">
        <v>4.2166228000000006</v>
      </c>
      <c r="J19" s="22">
        <f t="shared" si="1"/>
        <v>0.13772781293574068</v>
      </c>
      <c r="K19" s="22">
        <f t="shared" si="2"/>
        <v>0.20934948055228961</v>
      </c>
      <c r="L19" s="23">
        <f t="shared" si="3"/>
        <v>0.31645247428398154</v>
      </c>
      <c r="M19" s="4"/>
    </row>
    <row r="20" spans="1:13" x14ac:dyDescent="0.25">
      <c r="A20" s="17"/>
      <c r="B20" s="18">
        <v>447</v>
      </c>
      <c r="C20" s="19" t="s">
        <v>213</v>
      </c>
      <c r="D20" s="20">
        <v>61.438238000000005</v>
      </c>
      <c r="E20" s="21">
        <v>62.271723000000023</v>
      </c>
      <c r="F20" s="21">
        <f t="shared" si="0"/>
        <v>10.876841060454076</v>
      </c>
      <c r="G20" s="21">
        <v>2.9194273904540751</v>
      </c>
      <c r="H20" s="21">
        <v>4.4310382599999993</v>
      </c>
      <c r="I20" s="21">
        <v>3.5263754100000027</v>
      </c>
      <c r="J20" s="22">
        <f t="shared" si="1"/>
        <v>4.6882071826631067E-2</v>
      </c>
      <c r="K20" s="22">
        <f t="shared" si="2"/>
        <v>0.11803857828783815</v>
      </c>
      <c r="L20" s="23">
        <f t="shared" si="3"/>
        <v>0.17466741783351766</v>
      </c>
      <c r="M20" s="4"/>
    </row>
    <row r="21" spans="1:13" x14ac:dyDescent="0.25">
      <c r="A21" s="17"/>
      <c r="B21" s="18">
        <v>448</v>
      </c>
      <c r="C21" s="19" t="s">
        <v>214</v>
      </c>
      <c r="D21" s="20">
        <v>40.091542000000004</v>
      </c>
      <c r="E21" s="21">
        <v>45.982376000000023</v>
      </c>
      <c r="F21" s="21">
        <f t="shared" si="0"/>
        <v>8.7662501711450229</v>
      </c>
      <c r="G21" s="21">
        <v>2.8447455511450244</v>
      </c>
      <c r="H21" s="21">
        <v>3.05953184</v>
      </c>
      <c r="I21" s="21">
        <v>2.861972779999999</v>
      </c>
      <c r="J21" s="22">
        <f t="shared" si="1"/>
        <v>6.1865997336567009E-2</v>
      </c>
      <c r="K21" s="22">
        <f t="shared" si="2"/>
        <v>0.12840305144616757</v>
      </c>
      <c r="L21" s="23">
        <f t="shared" si="3"/>
        <v>0.19064369729709091</v>
      </c>
      <c r="M21" s="4"/>
    </row>
    <row r="22" spans="1:13" x14ac:dyDescent="0.25">
      <c r="A22" s="17"/>
      <c r="B22" s="18">
        <v>449</v>
      </c>
      <c r="C22" s="19" t="s">
        <v>215</v>
      </c>
      <c r="D22" s="20">
        <v>23.495216999999993</v>
      </c>
      <c r="E22" s="21">
        <v>25.665944000000003</v>
      </c>
      <c r="F22" s="21">
        <f t="shared" si="0"/>
        <v>5.4774362839596744</v>
      </c>
      <c r="G22" s="21">
        <v>1.8493252139596734</v>
      </c>
      <c r="H22" s="21">
        <v>1.73073717</v>
      </c>
      <c r="I22" s="21">
        <v>1.8973739000000003</v>
      </c>
      <c r="J22" s="22">
        <f t="shared" si="1"/>
        <v>7.2053660444348869E-2</v>
      </c>
      <c r="K22" s="22">
        <f t="shared" si="2"/>
        <v>0.13948687739518459</v>
      </c>
      <c r="L22" s="23">
        <f t="shared" si="3"/>
        <v>0.21341261727835428</v>
      </c>
      <c r="M22" s="4"/>
    </row>
    <row r="23" spans="1:13" x14ac:dyDescent="0.25">
      <c r="A23" s="17"/>
      <c r="B23" s="18">
        <v>450</v>
      </c>
      <c r="C23" s="19" t="s">
        <v>216</v>
      </c>
      <c r="D23" s="20">
        <v>36.691174000000011</v>
      </c>
      <c r="E23" s="21">
        <v>48.690967999999984</v>
      </c>
      <c r="F23" s="21">
        <f t="shared" si="0"/>
        <v>10.311026030840143</v>
      </c>
      <c r="G23" s="21">
        <v>3.0299531708401446</v>
      </c>
      <c r="H23" s="21">
        <v>3.2101127999999992</v>
      </c>
      <c r="I23" s="21">
        <v>4.07096006</v>
      </c>
      <c r="J23" s="22">
        <f t="shared" si="1"/>
        <v>6.2228238527526208E-2</v>
      </c>
      <c r="K23" s="22">
        <f t="shared" si="2"/>
        <v>0.12815653964489154</v>
      </c>
      <c r="L23" s="23">
        <f t="shared" si="3"/>
        <v>0.21176465480908382</v>
      </c>
      <c r="M23" s="4"/>
    </row>
    <row r="24" spans="1:13" x14ac:dyDescent="0.25">
      <c r="A24" s="17"/>
      <c r="B24" s="18">
        <v>451</v>
      </c>
      <c r="C24" s="19" t="s">
        <v>217</v>
      </c>
      <c r="D24" s="20">
        <v>55.081411000000024</v>
      </c>
      <c r="E24" s="21">
        <v>68.31266199999996</v>
      </c>
      <c r="F24" s="21">
        <f t="shared" si="0"/>
        <v>15.320508427066036</v>
      </c>
      <c r="G24" s="21">
        <v>4.8582012170660391</v>
      </c>
      <c r="H24" s="21">
        <v>4.2722708899999988</v>
      </c>
      <c r="I24" s="21">
        <v>6.190036319999999</v>
      </c>
      <c r="J24" s="22">
        <f t="shared" si="1"/>
        <v>7.1117141022348715E-2</v>
      </c>
      <c r="K24" s="22">
        <f t="shared" si="2"/>
        <v>0.13365709723134553</v>
      </c>
      <c r="L24" s="23">
        <f t="shared" si="3"/>
        <v>0.22427040578606122</v>
      </c>
      <c r="M24" s="4"/>
    </row>
    <row r="25" spans="1:13" x14ac:dyDescent="0.25">
      <c r="A25" s="17"/>
      <c r="B25" s="18">
        <v>452</v>
      </c>
      <c r="C25" s="19" t="s">
        <v>218</v>
      </c>
      <c r="D25" s="20">
        <v>23.865875000000003</v>
      </c>
      <c r="E25" s="21">
        <v>29.512941999999999</v>
      </c>
      <c r="F25" s="21">
        <f t="shared" si="0"/>
        <v>9.7430736935367079</v>
      </c>
      <c r="G25" s="21">
        <v>5.5973031635367079</v>
      </c>
      <c r="H25" s="21">
        <v>1.9705331500000003</v>
      </c>
      <c r="I25" s="21">
        <v>2.1752373799999996</v>
      </c>
      <c r="J25" s="22">
        <f t="shared" si="1"/>
        <v>0.18965588600203626</v>
      </c>
      <c r="K25" s="22">
        <f t="shared" si="2"/>
        <v>0.25642432779275981</v>
      </c>
      <c r="L25" s="23">
        <f t="shared" si="3"/>
        <v>0.33012885308203799</v>
      </c>
      <c r="M25" s="4"/>
    </row>
    <row r="26" spans="1:13" x14ac:dyDescent="0.25">
      <c r="A26" s="17"/>
      <c r="B26" s="18">
        <v>453</v>
      </c>
      <c r="C26" s="19" t="s">
        <v>219</v>
      </c>
      <c r="D26" s="20">
        <v>26.874913000000003</v>
      </c>
      <c r="E26" s="21">
        <v>45.374317000000005</v>
      </c>
      <c r="F26" s="21">
        <f t="shared" si="0"/>
        <v>6.9456398113488174</v>
      </c>
      <c r="G26" s="21">
        <v>1.8041229013488191</v>
      </c>
      <c r="H26" s="21">
        <v>2.1747472600000006</v>
      </c>
      <c r="I26" s="21">
        <v>2.966769649999998</v>
      </c>
      <c r="J26" s="22">
        <f t="shared" si="1"/>
        <v>3.9760882821637158E-2</v>
      </c>
      <c r="K26" s="22">
        <f t="shared" si="2"/>
        <v>8.7689918535827638E-2</v>
      </c>
      <c r="L26" s="23">
        <f t="shared" si="3"/>
        <v>0.15307425589125268</v>
      </c>
      <c r="M26" s="4"/>
    </row>
    <row r="27" spans="1:13" x14ac:dyDescent="0.25">
      <c r="A27" s="17"/>
      <c r="B27" s="18">
        <v>454</v>
      </c>
      <c r="C27" s="19" t="s">
        <v>220</v>
      </c>
      <c r="D27" s="20">
        <v>5.8968490000000005</v>
      </c>
      <c r="E27" s="21">
        <v>7.0243159999999989</v>
      </c>
      <c r="F27" s="21">
        <f t="shared" si="0"/>
        <v>1.1883622589374614</v>
      </c>
      <c r="G27" s="21">
        <v>0.36758458893746138</v>
      </c>
      <c r="H27" s="21">
        <v>0.41923502000000001</v>
      </c>
      <c r="I27" s="21">
        <v>0.40154265</v>
      </c>
      <c r="J27" s="22">
        <f t="shared" si="1"/>
        <v>5.2330303610694823E-2</v>
      </c>
      <c r="K27" s="22">
        <f t="shared" si="2"/>
        <v>0.11201369769490176</v>
      </c>
      <c r="L27" s="23">
        <f t="shared" si="3"/>
        <v>0.16917835970612108</v>
      </c>
      <c r="M27" s="4"/>
    </row>
    <row r="28" spans="1:13" x14ac:dyDescent="0.25">
      <c r="A28" s="17"/>
      <c r="B28" s="18">
        <v>455</v>
      </c>
      <c r="C28" s="19" t="s">
        <v>221</v>
      </c>
      <c r="D28" s="20">
        <v>18.584658000000008</v>
      </c>
      <c r="E28" s="21">
        <v>21.009354999999999</v>
      </c>
      <c r="F28" s="21">
        <f t="shared" si="0"/>
        <v>4.3020522693553689</v>
      </c>
      <c r="G28" s="21">
        <v>1.4865975893553696</v>
      </c>
      <c r="H28" s="21">
        <v>1.3525178999999998</v>
      </c>
      <c r="I28" s="21">
        <v>1.4629367799999999</v>
      </c>
      <c r="J28" s="22">
        <f t="shared" si="1"/>
        <v>7.075884001938039E-2</v>
      </c>
      <c r="K28" s="22">
        <f t="shared" si="2"/>
        <v>0.13513577591293827</v>
      </c>
      <c r="L28" s="23">
        <f t="shared" si="3"/>
        <v>0.20476841242176969</v>
      </c>
      <c r="M28" s="4"/>
    </row>
    <row r="29" spans="1:13" x14ac:dyDescent="0.25">
      <c r="A29" s="17"/>
      <c r="B29" s="18">
        <v>456</v>
      </c>
      <c r="C29" s="19" t="s">
        <v>222</v>
      </c>
      <c r="D29" s="20">
        <v>12.238859999999999</v>
      </c>
      <c r="E29" s="21">
        <v>13.852277999999998</v>
      </c>
      <c r="F29" s="21">
        <f t="shared" si="0"/>
        <v>2.66297566662299</v>
      </c>
      <c r="G29" s="21">
        <v>0.88109583662298974</v>
      </c>
      <c r="H29" s="21">
        <v>0.82011391000000011</v>
      </c>
      <c r="I29" s="21">
        <v>0.96176592000000005</v>
      </c>
      <c r="J29" s="22">
        <f t="shared" si="1"/>
        <v>6.3606566127462197E-2</v>
      </c>
      <c r="K29" s="22">
        <f t="shared" si="2"/>
        <v>0.12281082913748843</v>
      </c>
      <c r="L29" s="23">
        <f t="shared" si="3"/>
        <v>0.19224099217637636</v>
      </c>
      <c r="M29" s="4"/>
    </row>
    <row r="30" spans="1:13" x14ac:dyDescent="0.25">
      <c r="A30" s="17"/>
      <c r="B30" s="18">
        <v>457</v>
      </c>
      <c r="C30" s="19" t="s">
        <v>223</v>
      </c>
      <c r="D30" s="20">
        <v>58.248138999999988</v>
      </c>
      <c r="E30" s="21">
        <v>74.625148000000038</v>
      </c>
      <c r="F30" s="21">
        <f t="shared" si="0"/>
        <v>16.723391989427469</v>
      </c>
      <c r="G30" s="21">
        <v>5.3434511894274692</v>
      </c>
      <c r="H30" s="21">
        <v>3.8055085800000001</v>
      </c>
      <c r="I30" s="21">
        <v>7.5744322200000012</v>
      </c>
      <c r="J30" s="22">
        <f t="shared" si="1"/>
        <v>7.1603894030836182E-2</v>
      </c>
      <c r="K30" s="22">
        <f t="shared" si="2"/>
        <v>0.12259888274429237</v>
      </c>
      <c r="L30" s="23">
        <f t="shared" si="3"/>
        <v>0.22409861069123052</v>
      </c>
      <c r="M30" s="4"/>
    </row>
    <row r="31" spans="1:13" x14ac:dyDescent="0.25">
      <c r="A31" s="17"/>
      <c r="B31" s="18">
        <v>458</v>
      </c>
      <c r="C31" s="19" t="s">
        <v>224</v>
      </c>
      <c r="D31" s="20">
        <v>57.257976000000006</v>
      </c>
      <c r="E31" s="21">
        <v>64.35515300000003</v>
      </c>
      <c r="F31" s="21">
        <f t="shared" si="0"/>
        <v>14.118772159769119</v>
      </c>
      <c r="G31" s="21">
        <v>5.1157708797691157</v>
      </c>
      <c r="H31" s="21">
        <v>4.0413603099999982</v>
      </c>
      <c r="I31" s="21">
        <v>4.9616409700000039</v>
      </c>
      <c r="J31" s="22">
        <f t="shared" si="1"/>
        <v>7.9492793370705112E-2</v>
      </c>
      <c r="K31" s="22">
        <f t="shared" si="2"/>
        <v>0.14229056668964971</v>
      </c>
      <c r="L31" s="23">
        <f t="shared" si="3"/>
        <v>0.21938837065260511</v>
      </c>
      <c r="M31" s="4"/>
    </row>
    <row r="32" spans="1:13" x14ac:dyDescent="0.25">
      <c r="A32" s="17"/>
      <c r="B32" s="18">
        <v>459</v>
      </c>
      <c r="C32" s="19" t="s">
        <v>225</v>
      </c>
      <c r="D32" s="20">
        <v>29.473309999999991</v>
      </c>
      <c r="E32" s="21">
        <v>37.268074000000006</v>
      </c>
      <c r="F32" s="21">
        <f t="shared" si="0"/>
        <v>9.5463706721869777</v>
      </c>
      <c r="G32" s="21">
        <v>3.4819179021869786</v>
      </c>
      <c r="H32" s="21">
        <v>2.3301854900000003</v>
      </c>
      <c r="I32" s="21">
        <v>3.7342672800000001</v>
      </c>
      <c r="J32" s="22">
        <f t="shared" si="1"/>
        <v>9.3428973608536303E-2</v>
      </c>
      <c r="K32" s="22">
        <f t="shared" si="2"/>
        <v>0.15595395115365976</v>
      </c>
      <c r="L32" s="23">
        <f t="shared" si="3"/>
        <v>0.25615411926537918</v>
      </c>
      <c r="M32" s="4"/>
    </row>
    <row r="33" spans="1:13" x14ac:dyDescent="0.25">
      <c r="A33" s="17"/>
      <c r="B33" s="18">
        <v>460</v>
      </c>
      <c r="C33" s="19" t="s">
        <v>226</v>
      </c>
      <c r="D33" s="20">
        <v>15.825277999999999</v>
      </c>
      <c r="E33" s="21">
        <v>15.976113999999999</v>
      </c>
      <c r="F33" s="21">
        <f t="shared" si="0"/>
        <v>3.6154246429851287</v>
      </c>
      <c r="G33" s="21">
        <v>1.1860656629851292</v>
      </c>
      <c r="H33" s="21">
        <v>1.20845987</v>
      </c>
      <c r="I33" s="21">
        <v>1.2208991099999995</v>
      </c>
      <c r="J33" s="22">
        <f t="shared" si="1"/>
        <v>7.4239934879353597E-2</v>
      </c>
      <c r="K33" s="22">
        <f t="shared" si="2"/>
        <v>0.14988160030562683</v>
      </c>
      <c r="L33" s="23">
        <f t="shared" si="3"/>
        <v>0.2263018806065811</v>
      </c>
      <c r="M33" s="4"/>
    </row>
    <row r="34" spans="1:13" x14ac:dyDescent="0.25">
      <c r="A34" s="17"/>
      <c r="B34" s="18">
        <v>461</v>
      </c>
      <c r="C34" s="19" t="s">
        <v>227</v>
      </c>
      <c r="D34" s="20">
        <v>13.515907000000002</v>
      </c>
      <c r="E34" s="21">
        <v>14.341443999999999</v>
      </c>
      <c r="F34" s="21">
        <f t="shared" si="0"/>
        <v>4.2189111569429176</v>
      </c>
      <c r="G34" s="21">
        <v>1.3381060369429179</v>
      </c>
      <c r="H34" s="21">
        <v>1.3161387900000001</v>
      </c>
      <c r="I34" s="21">
        <v>1.5646663299999999</v>
      </c>
      <c r="J34" s="22">
        <f t="shared" si="1"/>
        <v>9.3303438408497627E-2</v>
      </c>
      <c r="K34" s="22">
        <f t="shared" si="2"/>
        <v>0.18507514493958335</v>
      </c>
      <c r="L34" s="23">
        <f t="shared" si="3"/>
        <v>0.29417617618859843</v>
      </c>
      <c r="M34" s="4"/>
    </row>
    <row r="35" spans="1:13" x14ac:dyDescent="0.25">
      <c r="A35" s="17"/>
      <c r="B35" s="18">
        <v>462</v>
      </c>
      <c r="C35" s="19" t="s">
        <v>228</v>
      </c>
      <c r="D35" s="20">
        <v>21.349315000000001</v>
      </c>
      <c r="E35" s="21">
        <v>26.738536000000007</v>
      </c>
      <c r="F35" s="21">
        <f t="shared" si="0"/>
        <v>7.4753529034478845</v>
      </c>
      <c r="G35" s="21">
        <v>2.3580539434478851</v>
      </c>
      <c r="H35" s="21">
        <v>2.0759494199999997</v>
      </c>
      <c r="I35" s="21">
        <v>3.0413495400000001</v>
      </c>
      <c r="J35" s="22">
        <f t="shared" si="1"/>
        <v>8.8189343778877216E-2</v>
      </c>
      <c r="K35" s="22">
        <f t="shared" si="2"/>
        <v>0.16582820254062838</v>
      </c>
      <c r="L35" s="23">
        <f t="shared" si="3"/>
        <v>0.27957225868491387</v>
      </c>
      <c r="M35" s="4"/>
    </row>
    <row r="36" spans="1:13" x14ac:dyDescent="0.25">
      <c r="A36" s="17"/>
      <c r="B36" s="18">
        <v>463</v>
      </c>
      <c r="C36" s="19" t="s">
        <v>229</v>
      </c>
      <c r="D36" s="20">
        <v>33.421310999999996</v>
      </c>
      <c r="E36" s="21">
        <v>38.127119</v>
      </c>
      <c r="F36" s="21">
        <f t="shared" si="0"/>
        <v>9.3651165020989993</v>
      </c>
      <c r="G36" s="21">
        <v>3.1233146520989976</v>
      </c>
      <c r="H36" s="21">
        <v>2.5606580799999996</v>
      </c>
      <c r="I36" s="21">
        <v>3.6811437700000016</v>
      </c>
      <c r="J36" s="22">
        <f t="shared" si="1"/>
        <v>8.1918454213626729E-2</v>
      </c>
      <c r="K36" s="22">
        <f t="shared" si="2"/>
        <v>0.14907952347773765</v>
      </c>
      <c r="L36" s="23">
        <f t="shared" si="3"/>
        <v>0.24562874792871181</v>
      </c>
      <c r="M36" s="4"/>
    </row>
    <row r="37" spans="1:13" x14ac:dyDescent="0.25">
      <c r="A37" s="17"/>
      <c r="B37" s="18">
        <v>464</v>
      </c>
      <c r="C37" s="19" t="s">
        <v>230</v>
      </c>
      <c r="D37" s="20">
        <v>22.499897999999998</v>
      </c>
      <c r="E37" s="21">
        <v>29.273491999999997</v>
      </c>
      <c r="F37" s="21">
        <f t="shared" si="0"/>
        <v>6.3732068015115342</v>
      </c>
      <c r="G37" s="21">
        <v>1.712325561511534</v>
      </c>
      <c r="H37" s="21">
        <v>2.4613896500000001</v>
      </c>
      <c r="I37" s="21">
        <v>2.1994915900000001</v>
      </c>
      <c r="J37" s="22">
        <f t="shared" si="1"/>
        <v>5.8494065604183271E-2</v>
      </c>
      <c r="K37" s="22">
        <f t="shared" si="2"/>
        <v>0.14257660860930205</v>
      </c>
      <c r="L37" s="23">
        <f t="shared" si="3"/>
        <v>0.21771255720060781</v>
      </c>
      <c r="M37" s="4"/>
    </row>
    <row r="38" spans="1:13" ht="15.75" thickBot="1" x14ac:dyDescent="0.3">
      <c r="A38" s="41" t="s">
        <v>232</v>
      </c>
      <c r="B38" s="58"/>
      <c r="C38" s="43"/>
      <c r="D38" s="44">
        <v>84.73567099999994</v>
      </c>
      <c r="E38" s="45">
        <v>113.66814599999982</v>
      </c>
      <c r="F38" s="45">
        <f t="shared" si="0"/>
        <v>8.0544254741297046</v>
      </c>
      <c r="G38" s="45">
        <v>0.40841648412970244</v>
      </c>
      <c r="H38" s="45">
        <v>1.28747843</v>
      </c>
      <c r="I38" s="45">
        <v>6.3585305600000028</v>
      </c>
      <c r="J38" s="46">
        <f t="shared" si="1"/>
        <v>3.5930601360358518E-3</v>
      </c>
      <c r="K38" s="46">
        <f t="shared" si="2"/>
        <v>1.4919702430351112E-2</v>
      </c>
      <c r="L38" s="47">
        <f t="shared" si="3"/>
        <v>7.0859125951871493E-2</v>
      </c>
      <c r="M38" s="4"/>
    </row>
    <row r="39" spans="1:13" x14ac:dyDescent="0.25">
      <c r="D39" s="5"/>
      <c r="E39" s="5"/>
      <c r="F39" s="5"/>
      <c r="G39" s="5"/>
      <c r="H39" s="5"/>
      <c r="I39" s="5"/>
      <c r="J39" s="4"/>
      <c r="K39" s="4"/>
      <c r="L39" s="4"/>
      <c r="M3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7"/>
  <sheetViews>
    <sheetView topLeftCell="A19" workbookViewId="0">
      <selection activeCell="H8" sqref="H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30</v>
      </c>
      <c r="B1" s="49" t="s">
        <v>19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506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4209.2621859999999</v>
      </c>
      <c r="I6" s="14">
        <v>4449.6280660000029</v>
      </c>
      <c r="J6" s="14">
        <v>1146.2717486451777</v>
      </c>
      <c r="K6" s="14">
        <v>461.49996863517777</v>
      </c>
      <c r="L6" s="14">
        <v>316.61487269000003</v>
      </c>
      <c r="M6" s="14">
        <v>368.15690732000002</v>
      </c>
      <c r="N6" s="15">
        <v>0.10371652681749725</v>
      </c>
      <c r="O6" s="15">
        <v>0.17487188362344741</v>
      </c>
      <c r="P6" s="16">
        <v>0.25761068827391226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SUM(H8:OFFSET(H6,MATCH("PROYECTOS",$A$8:$A$50,0),0))</f>
        <v>3997.5320359999992</v>
      </c>
      <c r="I7" s="38">
        <f ca="1">SUM(I8:OFFSET(I6,MATCH("PROYECTOS",$A$8:$A$50,0),0))</f>
        <v>4127.2564449999991</v>
      </c>
      <c r="J7" s="38">
        <f ca="1">SUM(J8:OFFSET(J6,MATCH("PROYECTOS",$A$8:$A$50,0),0))</f>
        <v>1115.2131459655432</v>
      </c>
      <c r="K7" s="38">
        <f ca="1">SUM(K8:OFFSET(K6,MATCH("PROYECTOS",$A$8:$A$50,0),0))</f>
        <v>461.44295327554323</v>
      </c>
      <c r="L7" s="38">
        <f ca="1">SUM(L8:OFFSET(L6,MATCH("PROYECTOS",$A$8:$A$50,0),0))</f>
        <v>304.64165005999996</v>
      </c>
      <c r="M7" s="38">
        <f ca="1">SUM(M8:OFFSET(M6,MATCH("PROYECTOS",$A$8:$A$50,0),0))</f>
        <v>349.12854263000003</v>
      </c>
      <c r="N7" s="39">
        <f ca="1">IFERROR(K7/I7,0)</f>
        <v>0.11180379979406473</v>
      </c>
      <c r="O7" s="39">
        <f ca="1">IFERROR(SUM(K7,L7)/I7,0)</f>
        <v>0.18561594452499386</v>
      </c>
      <c r="P7" s="40">
        <f ca="1">IFERROR(SUM(K7,L7,M7)/I7,0)</f>
        <v>0.27020689429574407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38.026313000000009</v>
      </c>
      <c r="I8" s="21">
        <v>38.063925000000005</v>
      </c>
      <c r="J8" s="21">
        <f t="shared" ref="J8:J26" si="0">SUM(K8,L8,M8)</f>
        <v>6.6826604473318945</v>
      </c>
      <c r="K8" s="21">
        <v>1.0945806473318953</v>
      </c>
      <c r="L8" s="21">
        <v>3.0791073199999994</v>
      </c>
      <c r="M8" s="21">
        <v>2.5089724800000002</v>
      </c>
      <c r="N8" s="22">
        <f t="shared" ref="N8:N27" si="1">IFERROR(K8/I8,0)</f>
        <v>2.8756378837229611E-2</v>
      </c>
      <c r="O8" s="22">
        <f t="shared" ref="O8:O27" si="2">IFERROR(SUM(K8,L8)/I8,0)</f>
        <v>0.10964943755358635</v>
      </c>
      <c r="P8" s="23">
        <f t="shared" ref="P8:P27" si="3">IFERROR(SUM(K8,L8,M8)/I8,0)</f>
        <v>0.17556414498325892</v>
      </c>
      <c r="Q8" s="70">
        <v>10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5003032</v>
      </c>
      <c r="C9" s="19" t="s">
        <v>513</v>
      </c>
      <c r="D9" s="68">
        <v>3000001</v>
      </c>
      <c r="E9" s="19" t="s">
        <v>275</v>
      </c>
      <c r="F9" s="69">
        <v>60</v>
      </c>
      <c r="G9" s="19" t="s">
        <v>309</v>
      </c>
      <c r="H9" s="20">
        <v>4.2728620000000008</v>
      </c>
      <c r="I9" s="21">
        <v>4.2718620000000005</v>
      </c>
      <c r="J9" s="21">
        <f t="shared" si="0"/>
        <v>0.14534406994039537</v>
      </c>
      <c r="K9" s="21">
        <v>1.0999999940395355E-2</v>
      </c>
      <c r="L9" s="21">
        <v>4.9536000000000004E-2</v>
      </c>
      <c r="M9" s="21">
        <v>8.4808070000000013E-2</v>
      </c>
      <c r="N9" s="22">
        <f t="shared" si="1"/>
        <v>2.5749895339304859E-3</v>
      </c>
      <c r="O9" s="22">
        <f t="shared" si="2"/>
        <v>1.4170869737925839E-2</v>
      </c>
      <c r="P9" s="23">
        <f t="shared" si="3"/>
        <v>3.402358735848568E-2</v>
      </c>
      <c r="Q9" s="70">
        <v>0</v>
      </c>
      <c r="R9" s="21">
        <v>0</v>
      </c>
      <c r="S9" s="23">
        <f t="shared" ref="S9:S26" si="4">IFERROR(R9/Q9,0)</f>
        <v>0</v>
      </c>
    </row>
    <row r="10" spans="1:19" x14ac:dyDescent="0.25">
      <c r="A10" s="17"/>
      <c r="B10" s="19">
        <v>5003046</v>
      </c>
      <c r="C10" s="19" t="s">
        <v>514</v>
      </c>
      <c r="D10" s="68">
        <v>3000355</v>
      </c>
      <c r="E10" s="19" t="s">
        <v>507</v>
      </c>
      <c r="F10" s="69">
        <v>520</v>
      </c>
      <c r="G10" s="19" t="s">
        <v>532</v>
      </c>
      <c r="H10" s="20">
        <v>2186.2218019999996</v>
      </c>
      <c r="I10" s="21">
        <v>2260.7629069999998</v>
      </c>
      <c r="J10" s="21">
        <f t="shared" si="0"/>
        <v>966.91001115039785</v>
      </c>
      <c r="K10" s="21">
        <v>420.82475278039783</v>
      </c>
      <c r="L10" s="21">
        <v>255.31171321999997</v>
      </c>
      <c r="M10" s="21">
        <v>290.77354515000007</v>
      </c>
      <c r="N10" s="22">
        <f t="shared" si="1"/>
        <v>0.18614280669476582</v>
      </c>
      <c r="O10" s="22">
        <f t="shared" si="2"/>
        <v>0.29907446902409651</v>
      </c>
      <c r="P10" s="23">
        <f t="shared" si="3"/>
        <v>0.42769191238787335</v>
      </c>
      <c r="Q10" s="70">
        <v>0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5003048</v>
      </c>
      <c r="C11" s="19" t="s">
        <v>515</v>
      </c>
      <c r="D11" s="68">
        <v>3000355</v>
      </c>
      <c r="E11" s="19" t="s">
        <v>507</v>
      </c>
      <c r="F11" s="69">
        <v>36</v>
      </c>
      <c r="G11" s="19" t="s">
        <v>533</v>
      </c>
      <c r="H11" s="20">
        <v>2.9060820000000001</v>
      </c>
      <c r="I11" s="21">
        <v>3.4448889999999994</v>
      </c>
      <c r="J11" s="21">
        <f t="shared" si="0"/>
        <v>0.46322968941704512</v>
      </c>
      <c r="K11" s="21">
        <v>3.6660919417045079E-2</v>
      </c>
      <c r="L11" s="21">
        <v>0.19727269000000003</v>
      </c>
      <c r="M11" s="21">
        <v>0.22929607999999999</v>
      </c>
      <c r="N11" s="22">
        <f t="shared" si="1"/>
        <v>1.0642119214013887E-2</v>
      </c>
      <c r="O11" s="22">
        <f t="shared" si="2"/>
        <v>6.7907444744096296E-2</v>
      </c>
      <c r="P11" s="23">
        <f t="shared" si="3"/>
        <v>0.13446868372741333</v>
      </c>
      <c r="Q11" s="70">
        <v>0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5004156</v>
      </c>
      <c r="C12" s="19" t="s">
        <v>516</v>
      </c>
      <c r="D12" s="68">
        <v>3000355</v>
      </c>
      <c r="E12" s="19" t="s">
        <v>507</v>
      </c>
      <c r="F12" s="69">
        <v>520</v>
      </c>
      <c r="G12" s="19" t="s">
        <v>532</v>
      </c>
      <c r="H12" s="20">
        <v>426.83314799999999</v>
      </c>
      <c r="I12" s="21">
        <v>472.78844100000026</v>
      </c>
      <c r="J12" s="21">
        <f t="shared" si="0"/>
        <v>101.5087856985899</v>
      </c>
      <c r="K12" s="21">
        <v>16.326794448589908</v>
      </c>
      <c r="L12" s="21">
        <v>39.475600950000022</v>
      </c>
      <c r="M12" s="21">
        <v>45.706390299999974</v>
      </c>
      <c r="N12" s="22">
        <f t="shared" si="1"/>
        <v>3.4532981419886068E-2</v>
      </c>
      <c r="O12" s="22">
        <f t="shared" si="2"/>
        <v>0.1180282565296259</v>
      </c>
      <c r="P12" s="23">
        <f t="shared" si="3"/>
        <v>0.21470234230745469</v>
      </c>
      <c r="Q12" s="70">
        <v>23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5004157</v>
      </c>
      <c r="C13" s="19" t="s">
        <v>517</v>
      </c>
      <c r="D13" s="68">
        <v>3000520</v>
      </c>
      <c r="E13" s="19" t="s">
        <v>510</v>
      </c>
      <c r="F13" s="69">
        <v>42</v>
      </c>
      <c r="G13" s="19" t="s">
        <v>534</v>
      </c>
      <c r="H13" s="20">
        <v>3.2518720000000005</v>
      </c>
      <c r="I13" s="21">
        <v>3.2518720000000005</v>
      </c>
      <c r="J13" s="21">
        <f t="shared" si="0"/>
        <v>0.14153968000712464</v>
      </c>
      <c r="K13" s="21">
        <v>1.500000071246177E-4</v>
      </c>
      <c r="L13" s="21">
        <v>5.5708999999999995E-2</v>
      </c>
      <c r="M13" s="21">
        <v>8.5680680000000009E-2</v>
      </c>
      <c r="N13" s="22">
        <f t="shared" si="1"/>
        <v>4.6127279033313017E-5</v>
      </c>
      <c r="O13" s="22">
        <f t="shared" si="2"/>
        <v>1.7177490383116126E-2</v>
      </c>
      <c r="P13" s="23">
        <f t="shared" si="3"/>
        <v>4.3525600025808089E-2</v>
      </c>
      <c r="Q13" s="70">
        <v>0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5004158</v>
      </c>
      <c r="C14" s="19" t="s">
        <v>518</v>
      </c>
      <c r="D14" s="68">
        <v>3000520</v>
      </c>
      <c r="E14" s="19" t="s">
        <v>510</v>
      </c>
      <c r="F14" s="69">
        <v>447</v>
      </c>
      <c r="G14" s="19" t="s">
        <v>535</v>
      </c>
      <c r="H14" s="20">
        <v>19.336497999999999</v>
      </c>
      <c r="I14" s="21">
        <v>19.336497999999999</v>
      </c>
      <c r="J14" s="21">
        <f t="shared" si="0"/>
        <v>0</v>
      </c>
      <c r="K14" s="21">
        <v>0</v>
      </c>
      <c r="L14" s="21">
        <v>0</v>
      </c>
      <c r="M14" s="21">
        <v>0</v>
      </c>
      <c r="N14" s="22">
        <f t="shared" si="1"/>
        <v>0</v>
      </c>
      <c r="O14" s="22">
        <f t="shared" si="2"/>
        <v>0</v>
      </c>
      <c r="P14" s="23">
        <f t="shared" si="3"/>
        <v>0</v>
      </c>
      <c r="Q14" s="70">
        <v>0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5004159</v>
      </c>
      <c r="C15" s="19" t="s">
        <v>519</v>
      </c>
      <c r="D15" s="68">
        <v>3000520</v>
      </c>
      <c r="E15" s="19" t="s">
        <v>510</v>
      </c>
      <c r="F15" s="69">
        <v>447</v>
      </c>
      <c r="G15" s="19" t="s">
        <v>535</v>
      </c>
      <c r="H15" s="20">
        <v>7.4512150000000004</v>
      </c>
      <c r="I15" s="21">
        <v>7.4269150000000002</v>
      </c>
      <c r="J15" s="21">
        <f t="shared" si="0"/>
        <v>2.8657750362784937E-2</v>
      </c>
      <c r="K15" s="21">
        <v>1.1738110362784937E-2</v>
      </c>
      <c r="L15" s="21">
        <v>8.0048500000000009E-3</v>
      </c>
      <c r="M15" s="21">
        <v>8.9147900000000006E-3</v>
      </c>
      <c r="N15" s="22">
        <f t="shared" si="1"/>
        <v>1.5804826583830482E-3</v>
      </c>
      <c r="O15" s="22">
        <f t="shared" si="2"/>
        <v>2.6582989522278009E-3</v>
      </c>
      <c r="P15" s="23">
        <f t="shared" si="3"/>
        <v>3.858634488584417E-3</v>
      </c>
      <c r="Q15" s="70">
        <v>0</v>
      </c>
      <c r="R15" s="21">
        <v>0</v>
      </c>
      <c r="S15" s="23">
        <f t="shared" si="4"/>
        <v>0</v>
      </c>
    </row>
    <row r="16" spans="1:19" ht="38.25" x14ac:dyDescent="0.25">
      <c r="A16" s="17"/>
      <c r="B16" s="19">
        <v>5004163</v>
      </c>
      <c r="C16" s="19" t="s">
        <v>520</v>
      </c>
      <c r="D16" s="68">
        <v>3000659</v>
      </c>
      <c r="E16" s="19" t="s">
        <v>511</v>
      </c>
      <c r="F16" s="69">
        <v>42</v>
      </c>
      <c r="G16" s="19" t="s">
        <v>534</v>
      </c>
      <c r="H16" s="20">
        <v>3.2060499999999998</v>
      </c>
      <c r="I16" s="21">
        <v>3.2060499999999998</v>
      </c>
      <c r="J16" s="21">
        <f t="shared" si="0"/>
        <v>0.25913958999999998</v>
      </c>
      <c r="K16" s="21">
        <v>0</v>
      </c>
      <c r="L16" s="21">
        <v>2.1784599999999998E-2</v>
      </c>
      <c r="M16" s="21">
        <v>0.23735498999999999</v>
      </c>
      <c r="N16" s="22">
        <f t="shared" si="1"/>
        <v>0</v>
      </c>
      <c r="O16" s="22">
        <f t="shared" si="2"/>
        <v>6.7948410037273277E-3</v>
      </c>
      <c r="P16" s="23">
        <f t="shared" si="3"/>
        <v>8.0828305859234881E-2</v>
      </c>
      <c r="Q16" s="70">
        <v>0</v>
      </c>
      <c r="R16" s="21">
        <v>0</v>
      </c>
      <c r="S16" s="23">
        <f t="shared" si="4"/>
        <v>0</v>
      </c>
    </row>
    <row r="17" spans="1:19" ht="38.25" x14ac:dyDescent="0.25">
      <c r="A17" s="17"/>
      <c r="B17" s="19">
        <v>5004164</v>
      </c>
      <c r="C17" s="19" t="s">
        <v>521</v>
      </c>
      <c r="D17" s="68">
        <v>3000659</v>
      </c>
      <c r="E17" s="19" t="s">
        <v>511</v>
      </c>
      <c r="F17" s="69">
        <v>575</v>
      </c>
      <c r="G17" s="19" t="s">
        <v>536</v>
      </c>
      <c r="H17" s="20">
        <v>7.2836099999999995</v>
      </c>
      <c r="I17" s="21">
        <v>7.5336099999999995</v>
      </c>
      <c r="J17" s="21">
        <f t="shared" si="0"/>
        <v>0.27762707996998814</v>
      </c>
      <c r="K17" s="21">
        <v>8.9999996998813003E-4</v>
      </c>
      <c r="L17" s="21">
        <v>4.7821439999999993E-2</v>
      </c>
      <c r="M17" s="21">
        <v>0.22890563999999999</v>
      </c>
      <c r="N17" s="22">
        <f t="shared" si="1"/>
        <v>1.1946463514677958E-4</v>
      </c>
      <c r="O17" s="22">
        <f t="shared" si="2"/>
        <v>6.4672102710371425E-3</v>
      </c>
      <c r="P17" s="23">
        <f t="shared" si="3"/>
        <v>3.685179880163536E-2</v>
      </c>
      <c r="Q17" s="70">
        <v>0</v>
      </c>
      <c r="R17" s="21">
        <v>0</v>
      </c>
      <c r="S17" s="23">
        <f t="shared" si="4"/>
        <v>0</v>
      </c>
    </row>
    <row r="18" spans="1:19" ht="25.5" x14ac:dyDescent="0.25">
      <c r="A18" s="17"/>
      <c r="B18" s="19">
        <v>5004165</v>
      </c>
      <c r="C18" s="19" t="s">
        <v>522</v>
      </c>
      <c r="D18" s="68">
        <v>3000356</v>
      </c>
      <c r="E18" s="19" t="s">
        <v>508</v>
      </c>
      <c r="F18" s="69">
        <v>524</v>
      </c>
      <c r="G18" s="19" t="s">
        <v>537</v>
      </c>
      <c r="H18" s="20">
        <v>4.9706549999999989</v>
      </c>
      <c r="I18" s="21">
        <v>4.9706549999999998</v>
      </c>
      <c r="J18" s="21">
        <f t="shared" si="0"/>
        <v>0.72338437965767088</v>
      </c>
      <c r="K18" s="21">
        <v>0.16175787965767086</v>
      </c>
      <c r="L18" s="21">
        <v>0.26230271999999999</v>
      </c>
      <c r="M18" s="21">
        <v>0.29932378000000004</v>
      </c>
      <c r="N18" s="22">
        <f t="shared" si="1"/>
        <v>3.2542568264679578E-2</v>
      </c>
      <c r="O18" s="22">
        <f t="shared" si="2"/>
        <v>8.5312820877262829E-2</v>
      </c>
      <c r="P18" s="23">
        <f t="shared" si="3"/>
        <v>0.14553099735501074</v>
      </c>
      <c r="Q18" s="70">
        <v>0</v>
      </c>
      <c r="R18" s="21">
        <v>0</v>
      </c>
      <c r="S18" s="23">
        <f t="shared" si="4"/>
        <v>0</v>
      </c>
    </row>
    <row r="19" spans="1:19" ht="38.25" x14ac:dyDescent="0.25">
      <c r="A19" s="17"/>
      <c r="B19" s="19">
        <v>5004166</v>
      </c>
      <c r="C19" s="19" t="s">
        <v>523</v>
      </c>
      <c r="D19" s="68">
        <v>3000356</v>
      </c>
      <c r="E19" s="19" t="s">
        <v>508</v>
      </c>
      <c r="F19" s="69">
        <v>86</v>
      </c>
      <c r="G19" s="19" t="s">
        <v>500</v>
      </c>
      <c r="H19" s="20">
        <v>18.049922999999993</v>
      </c>
      <c r="I19" s="21">
        <v>18.114022999999992</v>
      </c>
      <c r="J19" s="21">
        <f t="shared" si="0"/>
        <v>4.0258322210838449</v>
      </c>
      <c r="K19" s="21">
        <v>0.7033208510838449</v>
      </c>
      <c r="L19" s="21">
        <v>1.7081738499999999</v>
      </c>
      <c r="M19" s="21">
        <v>1.6143375200000003</v>
      </c>
      <c r="N19" s="22">
        <f t="shared" si="1"/>
        <v>3.8827423984381888E-2</v>
      </c>
      <c r="O19" s="22">
        <f t="shared" si="2"/>
        <v>0.1331286098667229</v>
      </c>
      <c r="P19" s="23">
        <f t="shared" si="3"/>
        <v>0.22224948158031194</v>
      </c>
      <c r="Q19" s="70">
        <v>0</v>
      </c>
      <c r="R19" s="21">
        <v>0</v>
      </c>
      <c r="S19" s="23">
        <f t="shared" si="4"/>
        <v>0</v>
      </c>
    </row>
    <row r="20" spans="1:19" ht="38.25" x14ac:dyDescent="0.25">
      <c r="A20" s="17"/>
      <c r="B20" s="19">
        <v>5004167</v>
      </c>
      <c r="C20" s="19" t="s">
        <v>524</v>
      </c>
      <c r="D20" s="68">
        <v>3000356</v>
      </c>
      <c r="E20" s="19" t="s">
        <v>508</v>
      </c>
      <c r="F20" s="69">
        <v>1</v>
      </c>
      <c r="G20" s="19" t="s">
        <v>531</v>
      </c>
      <c r="H20" s="20">
        <v>11.155019000000001</v>
      </c>
      <c r="I20" s="21">
        <v>15.271194999999997</v>
      </c>
      <c r="J20" s="21">
        <f t="shared" si="0"/>
        <v>4.2853561905075299</v>
      </c>
      <c r="K20" s="21">
        <v>1.0464271905075293</v>
      </c>
      <c r="L20" s="21">
        <v>1.4075696499999999</v>
      </c>
      <c r="M20" s="21">
        <v>1.8313593500000001</v>
      </c>
      <c r="N20" s="22">
        <f t="shared" si="1"/>
        <v>6.85229407723187E-2</v>
      </c>
      <c r="O20" s="22">
        <f t="shared" si="2"/>
        <v>0.16069448661401611</v>
      </c>
      <c r="P20" s="23">
        <f t="shared" si="3"/>
        <v>0.28061695175181317</v>
      </c>
      <c r="Q20" s="70">
        <v>12</v>
      </c>
      <c r="R20" s="21">
        <v>0</v>
      </c>
      <c r="S20" s="23">
        <f t="shared" si="4"/>
        <v>0</v>
      </c>
    </row>
    <row r="21" spans="1:19" ht="38.25" x14ac:dyDescent="0.25">
      <c r="A21" s="17"/>
      <c r="B21" s="19">
        <v>5004168</v>
      </c>
      <c r="C21" s="19" t="s">
        <v>525</v>
      </c>
      <c r="D21" s="68">
        <v>3000356</v>
      </c>
      <c r="E21" s="19" t="s">
        <v>508</v>
      </c>
      <c r="F21" s="69">
        <v>447</v>
      </c>
      <c r="G21" s="19" t="s">
        <v>535</v>
      </c>
      <c r="H21" s="20">
        <v>6.3941439999999989</v>
      </c>
      <c r="I21" s="21">
        <v>6.3771439999999995</v>
      </c>
      <c r="J21" s="21">
        <f t="shared" si="0"/>
        <v>0.16441170043551923</v>
      </c>
      <c r="K21" s="21">
        <v>2.5375200435519218E-2</v>
      </c>
      <c r="L21" s="21">
        <v>3.7172400000000001E-2</v>
      </c>
      <c r="M21" s="21">
        <v>0.10186410000000001</v>
      </c>
      <c r="N21" s="22">
        <f t="shared" si="1"/>
        <v>3.9790853767014229E-3</v>
      </c>
      <c r="O21" s="22">
        <f t="shared" si="2"/>
        <v>9.808089708421076E-3</v>
      </c>
      <c r="P21" s="23">
        <f t="shared" si="3"/>
        <v>2.5781400017863675E-2</v>
      </c>
      <c r="Q21" s="70">
        <v>0</v>
      </c>
      <c r="R21" s="21">
        <v>0</v>
      </c>
      <c r="S21" s="23">
        <f t="shared" si="4"/>
        <v>0</v>
      </c>
    </row>
    <row r="22" spans="1:19" ht="38.25" x14ac:dyDescent="0.25">
      <c r="A22" s="17"/>
      <c r="B22" s="19">
        <v>5004186</v>
      </c>
      <c r="C22" s="19" t="s">
        <v>526</v>
      </c>
      <c r="D22" s="68">
        <v>3000520</v>
      </c>
      <c r="E22" s="19" t="s">
        <v>510</v>
      </c>
      <c r="F22" s="69">
        <v>447</v>
      </c>
      <c r="G22" s="19" t="s">
        <v>535</v>
      </c>
      <c r="H22" s="20">
        <v>33.933536000000004</v>
      </c>
      <c r="I22" s="21">
        <v>35.365422999999993</v>
      </c>
      <c r="J22" s="21">
        <f t="shared" si="0"/>
        <v>0.77775401711599945</v>
      </c>
      <c r="K22" s="21">
        <v>0.14192799711599946</v>
      </c>
      <c r="L22" s="21">
        <v>0.30016000000000004</v>
      </c>
      <c r="M22" s="21">
        <v>0.33566601999999995</v>
      </c>
      <c r="N22" s="22">
        <f t="shared" si="1"/>
        <v>4.0131853397031188E-3</v>
      </c>
      <c r="O22" s="22">
        <f t="shared" si="2"/>
        <v>1.2500571451273172E-2</v>
      </c>
      <c r="P22" s="23">
        <f t="shared" si="3"/>
        <v>2.1991933112633762E-2</v>
      </c>
      <c r="Q22" s="70">
        <v>0</v>
      </c>
      <c r="R22" s="21">
        <v>0</v>
      </c>
      <c r="S22" s="23">
        <f t="shared" si="4"/>
        <v>0</v>
      </c>
    </row>
    <row r="23" spans="1:19" ht="25.5" x14ac:dyDescent="0.25">
      <c r="A23" s="17"/>
      <c r="B23" s="19">
        <v>5004964</v>
      </c>
      <c r="C23" s="19" t="s">
        <v>527</v>
      </c>
      <c r="D23" s="68">
        <v>3000355</v>
      </c>
      <c r="E23" s="19" t="s">
        <v>507</v>
      </c>
      <c r="F23" s="69">
        <v>421</v>
      </c>
      <c r="G23" s="19" t="s">
        <v>538</v>
      </c>
      <c r="H23" s="20">
        <v>24.019643000000002</v>
      </c>
      <c r="I23" s="21">
        <v>24.180343000000001</v>
      </c>
      <c r="J23" s="21">
        <f t="shared" si="0"/>
        <v>0.39842778006053603</v>
      </c>
      <c r="K23" s="21">
        <v>2.5000000605359674E-3</v>
      </c>
      <c r="L23" s="21">
        <v>0.11513080000000001</v>
      </c>
      <c r="M23" s="21">
        <v>0.28079698000000003</v>
      </c>
      <c r="N23" s="22">
        <f t="shared" si="1"/>
        <v>1.0338976831453414E-4</v>
      </c>
      <c r="O23" s="22">
        <f t="shared" si="2"/>
        <v>4.864728348168426E-3</v>
      </c>
      <c r="P23" s="23">
        <f t="shared" si="3"/>
        <v>1.6477341949224459E-2</v>
      </c>
      <c r="Q23" s="70">
        <v>0</v>
      </c>
      <c r="R23" s="21">
        <v>0</v>
      </c>
      <c r="S23" s="23">
        <f t="shared" si="4"/>
        <v>0</v>
      </c>
    </row>
    <row r="24" spans="1:19" ht="38.25" x14ac:dyDescent="0.25">
      <c r="A24" s="17"/>
      <c r="B24" s="19">
        <v>5004965</v>
      </c>
      <c r="C24" s="19" t="s">
        <v>528</v>
      </c>
      <c r="D24" s="68">
        <v>3000422</v>
      </c>
      <c r="E24" s="19" t="s">
        <v>509</v>
      </c>
      <c r="F24" s="69">
        <v>82</v>
      </c>
      <c r="G24" s="19" t="s">
        <v>539</v>
      </c>
      <c r="H24" s="20">
        <v>14.486383999999999</v>
      </c>
      <c r="I24" s="21">
        <v>14.492623999999999</v>
      </c>
      <c r="J24" s="21">
        <f t="shared" si="0"/>
        <v>0.43295775047497453</v>
      </c>
      <c r="K24" s="21">
        <v>1.0000000474974513E-2</v>
      </c>
      <c r="L24" s="21">
        <v>8.1917059999999986E-2</v>
      </c>
      <c r="M24" s="21">
        <v>0.34104069000000004</v>
      </c>
      <c r="N24" s="22">
        <f t="shared" si="1"/>
        <v>6.9000620418873174E-4</v>
      </c>
      <c r="O24" s="22">
        <f t="shared" si="2"/>
        <v>6.3423338986076296E-3</v>
      </c>
      <c r="P24" s="23">
        <f t="shared" si="3"/>
        <v>2.9874351978977344E-2</v>
      </c>
      <c r="Q24" s="70">
        <v>0</v>
      </c>
      <c r="R24" s="21">
        <v>0</v>
      </c>
      <c r="S24" s="23">
        <f t="shared" si="4"/>
        <v>0</v>
      </c>
    </row>
    <row r="25" spans="1:19" ht="38.25" x14ac:dyDescent="0.25">
      <c r="A25" s="17"/>
      <c r="B25" s="19">
        <v>5004966</v>
      </c>
      <c r="C25" s="19" t="s">
        <v>529</v>
      </c>
      <c r="D25" s="68">
        <v>3000422</v>
      </c>
      <c r="E25" s="19" t="s">
        <v>509</v>
      </c>
      <c r="F25" s="69">
        <v>82</v>
      </c>
      <c r="G25" s="19" t="s">
        <v>539</v>
      </c>
      <c r="H25" s="20">
        <v>1176.7833009999999</v>
      </c>
      <c r="I25" s="21">
        <v>1178.54809</v>
      </c>
      <c r="J25" s="21">
        <f t="shared" si="0"/>
        <v>27.805841160190184</v>
      </c>
      <c r="K25" s="21">
        <v>21.045067250190186</v>
      </c>
      <c r="L25" s="21">
        <v>2.4035058199999999</v>
      </c>
      <c r="M25" s="21">
        <v>4.3572680899999989</v>
      </c>
      <c r="N25" s="22">
        <f t="shared" si="1"/>
        <v>1.7856774304551445E-2</v>
      </c>
      <c r="O25" s="22">
        <f t="shared" si="2"/>
        <v>1.9896152960707937E-2</v>
      </c>
      <c r="P25" s="23">
        <f t="shared" si="3"/>
        <v>2.3593302128375758E-2</v>
      </c>
      <c r="Q25" s="70">
        <v>0</v>
      </c>
      <c r="R25" s="21">
        <v>0</v>
      </c>
      <c r="S25" s="23">
        <f t="shared" si="4"/>
        <v>0</v>
      </c>
    </row>
    <row r="26" spans="1:19" ht="38.25" x14ac:dyDescent="0.25">
      <c r="A26" s="17"/>
      <c r="B26" s="19">
        <v>5004967</v>
      </c>
      <c r="C26" s="19" t="s">
        <v>530</v>
      </c>
      <c r="D26" s="68">
        <v>3000659</v>
      </c>
      <c r="E26" s="19" t="s">
        <v>511</v>
      </c>
      <c r="F26" s="69">
        <v>421</v>
      </c>
      <c r="G26" s="19" t="s">
        <v>538</v>
      </c>
      <c r="H26" s="20">
        <v>8.9499790000000008</v>
      </c>
      <c r="I26" s="21">
        <v>9.8499790000000012</v>
      </c>
      <c r="J26" s="21">
        <f t="shared" si="0"/>
        <v>0.18218561</v>
      </c>
      <c r="K26" s="21">
        <v>0</v>
      </c>
      <c r="L26" s="21">
        <v>7.9167689999999999E-2</v>
      </c>
      <c r="M26" s="21">
        <v>0.10301792000000001</v>
      </c>
      <c r="N26" s="22">
        <f t="shared" si="1"/>
        <v>0</v>
      </c>
      <c r="O26" s="22">
        <f t="shared" si="2"/>
        <v>8.037346069468777E-3</v>
      </c>
      <c r="P26" s="23">
        <f t="shared" si="3"/>
        <v>1.8496040448411105E-2</v>
      </c>
      <c r="Q26" s="70">
        <v>0</v>
      </c>
      <c r="R26" s="21">
        <v>0</v>
      </c>
      <c r="S26" s="23">
        <f t="shared" si="4"/>
        <v>0</v>
      </c>
    </row>
    <row r="27" spans="1:19" ht="15.75" thickBot="1" x14ac:dyDescent="0.3">
      <c r="A27" s="41" t="s">
        <v>293</v>
      </c>
      <c r="B27" s="43"/>
      <c r="C27" s="43"/>
      <c r="D27" s="65"/>
      <c r="E27" s="43"/>
      <c r="F27" s="66"/>
      <c r="G27" s="43"/>
      <c r="H27" s="44">
        <f ca="1">OFFSET(H27,-MATCH("PROYECTOS",$A$8:$A$50,0)-1,0)-(OFFSET(H27,-MATCH("PROYECTOS",$A$8:$A$50,0),0))</f>
        <v>211.73015000000078</v>
      </c>
      <c r="I27" s="45">
        <f t="shared" ref="I27:M27" ca="1" si="5">OFFSET(I27,-MATCH("PROYECTOS",$A$8:$A$50,0)-1,0)-(OFFSET(I27,-MATCH("PROYECTOS",$A$8:$A$50,0),0))</f>
        <v>322.37162100000387</v>
      </c>
      <c r="J27" s="45">
        <f t="shared" ca="1" si="5"/>
        <v>31.058602679634532</v>
      </c>
      <c r="K27" s="45">
        <f t="shared" ca="1" si="5"/>
        <v>5.7015359634533525E-2</v>
      </c>
      <c r="L27" s="45">
        <f t="shared" ca="1" si="5"/>
        <v>11.973222630000066</v>
      </c>
      <c r="M27" s="45">
        <f t="shared" ca="1" si="5"/>
        <v>19.028364689999989</v>
      </c>
      <c r="N27" s="46">
        <f t="shared" ca="1" si="1"/>
        <v>1.768622171445198E-4</v>
      </c>
      <c r="O27" s="46">
        <f t="shared" ca="1" si="2"/>
        <v>3.7317918842597053E-2</v>
      </c>
      <c r="P27" s="47">
        <f t="shared" ca="1" si="3"/>
        <v>9.6344096863396719E-2</v>
      </c>
      <c r="Q27" s="67"/>
      <c r="R27" s="45"/>
      <c r="S27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127</v>
      </c>
      <c r="B1" s="51" t="s">
        <v>87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2033</v>
      </c>
      <c r="N2" s="72" t="s">
        <v>2048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310.36976900000002</v>
      </c>
      <c r="E6" s="14">
        <f ca="1">SUM(E7:OFFSET(E7,50,0))</f>
        <v>307.03470699999997</v>
      </c>
      <c r="F6" s="14">
        <f ca="1">SUM(F7:OFFSET(F7,50,0))</f>
        <v>37.529613682666515</v>
      </c>
      <c r="G6" s="14">
        <f ca="1">SUM(G7:OFFSET(G7,50,0))</f>
        <v>3.2443075226665314</v>
      </c>
      <c r="H6" s="14">
        <f ca="1">SUM(H7:OFFSET(H7,50,0))</f>
        <v>14.570007339999997</v>
      </c>
      <c r="I6" s="14">
        <f ca="1">SUM(I7:OFFSET(I7,50,0))</f>
        <v>19.715298819999994</v>
      </c>
      <c r="J6" s="15">
        <f ca="1">IFERROR(G6/E6,0)</f>
        <v>1.056658237228709E-2</v>
      </c>
      <c r="K6" s="15">
        <f ca="1">IFERROR(SUM(G6,H6)/E6,0)</f>
        <v>5.8020524900028743E-2</v>
      </c>
      <c r="L6" s="16">
        <f ca="1">IFERROR(SUM(G6,H6,I6)/E6,0)</f>
        <v>0.12223247999994517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20.884978999999998</v>
      </c>
      <c r="E7" s="21">
        <v>16.338333000000002</v>
      </c>
      <c r="F7" s="21">
        <f t="shared" ref="F7:F32" si="0">SUM(G7,H7,I7)</f>
        <v>0.37633172040097407</v>
      </c>
      <c r="G7" s="21">
        <v>5.7111620400974061E-2</v>
      </c>
      <c r="H7" s="21">
        <v>0.16171323000000001</v>
      </c>
      <c r="I7" s="21">
        <v>0.15750687000000002</v>
      </c>
      <c r="J7" s="22">
        <f t="shared" ref="J7:J32" si="1">IFERROR(G7/E7,0)</f>
        <v>3.4955598224723447E-3</v>
      </c>
      <c r="K7" s="22">
        <f t="shared" ref="K7:K32" si="2">IFERROR(SUM(G7,H7)/E7,0)</f>
        <v>1.3393340091732372E-2</v>
      </c>
      <c r="L7" s="23">
        <f t="shared" ref="L7:L32" si="3">IFERROR(SUM(G7,H7,I7)/E7,0)</f>
        <v>2.3033666923117188E-2</v>
      </c>
      <c r="M7" s="4"/>
      <c r="N7" t="s">
        <v>257</v>
      </c>
      <c r="O7" s="5">
        <v>6.9099999999999995E-3</v>
      </c>
      <c r="P7" s="71">
        <v>1</v>
      </c>
    </row>
    <row r="8" spans="1:16" x14ac:dyDescent="0.25">
      <c r="A8" s="17"/>
      <c r="B8" s="55">
        <v>2</v>
      </c>
      <c r="C8" s="19" t="s">
        <v>250</v>
      </c>
      <c r="D8" s="20">
        <v>13.064291000000003</v>
      </c>
      <c r="E8" s="21">
        <v>10.094237000000003</v>
      </c>
      <c r="F8" s="21">
        <f t="shared" si="0"/>
        <v>0.25244942002192111</v>
      </c>
      <c r="G8" s="21">
        <v>5.0441200219211169E-3</v>
      </c>
      <c r="H8" s="21">
        <v>0.23146218000000002</v>
      </c>
      <c r="I8" s="21">
        <v>1.5943119999999998E-2</v>
      </c>
      <c r="J8" s="22">
        <f t="shared" si="1"/>
        <v>4.9970295148817241E-4</v>
      </c>
      <c r="K8" s="22">
        <f t="shared" si="2"/>
        <v>2.3429834272954069E-2</v>
      </c>
      <c r="L8" s="23">
        <f t="shared" si="3"/>
        <v>2.5009262217829939E-2</v>
      </c>
      <c r="M8" s="4"/>
      <c r="N8" t="s">
        <v>253</v>
      </c>
      <c r="O8" s="5">
        <v>0.74903889008310498</v>
      </c>
      <c r="P8" s="71">
        <v>0.23636301646758981</v>
      </c>
    </row>
    <row r="9" spans="1:16" x14ac:dyDescent="0.25">
      <c r="A9" s="17"/>
      <c r="B9" s="55">
        <v>3</v>
      </c>
      <c r="C9" s="19" t="s">
        <v>251</v>
      </c>
      <c r="D9" s="20">
        <v>7.2538999999999992E-2</v>
      </c>
      <c r="E9" s="21">
        <v>0.110523</v>
      </c>
      <c r="F9" s="21">
        <f t="shared" si="0"/>
        <v>9.8565000000000007E-3</v>
      </c>
      <c r="G9" s="21">
        <v>0</v>
      </c>
      <c r="H9" s="21">
        <v>3.7000000000000002E-3</v>
      </c>
      <c r="I9" s="21">
        <v>6.1565000000000005E-3</v>
      </c>
      <c r="J9" s="22">
        <f t="shared" si="1"/>
        <v>0</v>
      </c>
      <c r="K9" s="22">
        <f t="shared" si="2"/>
        <v>3.3477194792034239E-2</v>
      </c>
      <c r="L9" s="23">
        <f t="shared" si="3"/>
        <v>8.9180532558833917E-2</v>
      </c>
      <c r="M9" s="4"/>
      <c r="N9" t="s">
        <v>461</v>
      </c>
      <c r="O9" s="5">
        <v>12.831716050979821</v>
      </c>
      <c r="P9" s="71">
        <v>0.23194575926327793</v>
      </c>
    </row>
    <row r="10" spans="1:16" x14ac:dyDescent="0.25">
      <c r="A10" s="17"/>
      <c r="B10" s="55">
        <v>4</v>
      </c>
      <c r="C10" s="19" t="s">
        <v>252</v>
      </c>
      <c r="D10" s="20">
        <v>27.932458</v>
      </c>
      <c r="E10" s="21">
        <v>26.180640000000004</v>
      </c>
      <c r="F10" s="21">
        <f t="shared" si="0"/>
        <v>1.2243543705420354</v>
      </c>
      <c r="G10" s="21">
        <v>3.9931370542035438E-2</v>
      </c>
      <c r="H10" s="21">
        <v>0.48574526000000001</v>
      </c>
      <c r="I10" s="21">
        <v>0.69867773999999994</v>
      </c>
      <c r="J10" s="22">
        <f t="shared" si="1"/>
        <v>1.5252251488899978E-3</v>
      </c>
      <c r="K10" s="22">
        <f t="shared" si="2"/>
        <v>2.0078830408348895E-2</v>
      </c>
      <c r="L10" s="23">
        <f t="shared" si="3"/>
        <v>4.6765639439755299E-2</v>
      </c>
      <c r="M10" s="4"/>
      <c r="N10" t="s">
        <v>258</v>
      </c>
      <c r="O10" s="5">
        <v>0.40076101941195397</v>
      </c>
      <c r="P10" s="71">
        <v>0.18886512003948927</v>
      </c>
    </row>
    <row r="11" spans="1:16" x14ac:dyDescent="0.25">
      <c r="A11" s="17"/>
      <c r="B11" s="55">
        <v>5</v>
      </c>
      <c r="C11" s="19" t="s">
        <v>253</v>
      </c>
      <c r="D11" s="20">
        <v>3.6734939999999998</v>
      </c>
      <c r="E11" s="21">
        <v>3.169019</v>
      </c>
      <c r="F11" s="21">
        <f t="shared" si="0"/>
        <v>0.74903889008310498</v>
      </c>
      <c r="G11" s="21">
        <v>9.4317800831049681E-3</v>
      </c>
      <c r="H11" s="21">
        <v>0.52328118000000001</v>
      </c>
      <c r="I11" s="21">
        <v>0.21632593000000003</v>
      </c>
      <c r="J11" s="22">
        <f t="shared" si="1"/>
        <v>2.9762459875137914E-3</v>
      </c>
      <c r="K11" s="22">
        <f t="shared" si="2"/>
        <v>0.16810027332846694</v>
      </c>
      <c r="L11" s="23">
        <f t="shared" si="3"/>
        <v>0.23636301646758981</v>
      </c>
      <c r="M11" s="4"/>
      <c r="N11" t="s">
        <v>264</v>
      </c>
      <c r="O11" s="5">
        <v>0.2222519</v>
      </c>
      <c r="P11" s="71">
        <v>0.18181006838781455</v>
      </c>
    </row>
    <row r="12" spans="1:16" x14ac:dyDescent="0.25">
      <c r="A12" s="17"/>
      <c r="B12" s="55">
        <v>6</v>
      </c>
      <c r="C12" s="19" t="s">
        <v>254</v>
      </c>
      <c r="D12" s="20">
        <v>2.4245939999999995</v>
      </c>
      <c r="E12" s="21">
        <v>2.2976419999999993</v>
      </c>
      <c r="F12" s="21">
        <f t="shared" si="0"/>
        <v>0.30983956952718111</v>
      </c>
      <c r="G12" s="21">
        <v>3.4729329527181108E-2</v>
      </c>
      <c r="H12" s="21">
        <v>5.559447E-2</v>
      </c>
      <c r="I12" s="21">
        <v>0.21951577</v>
      </c>
      <c r="J12" s="22">
        <f t="shared" si="1"/>
        <v>1.5115204860975347E-2</v>
      </c>
      <c r="K12" s="22">
        <f t="shared" si="2"/>
        <v>3.93115200397543E-2</v>
      </c>
      <c r="L12" s="23">
        <f t="shared" si="3"/>
        <v>0.13485110801734179</v>
      </c>
      <c r="M12" s="4"/>
      <c r="N12" t="s">
        <v>270</v>
      </c>
      <c r="O12" s="5">
        <v>1.0335516200323633</v>
      </c>
      <c r="P12" s="71">
        <v>0.17357925214882627</v>
      </c>
    </row>
    <row r="13" spans="1:16" x14ac:dyDescent="0.25">
      <c r="A13" s="17"/>
      <c r="B13" s="55">
        <v>7</v>
      </c>
      <c r="C13" s="19" t="s">
        <v>255</v>
      </c>
      <c r="D13" s="20">
        <v>0.32816300000000004</v>
      </c>
      <c r="E13" s="21">
        <v>0.40607300000000002</v>
      </c>
      <c r="F13" s="21">
        <f t="shared" si="0"/>
        <v>2.0474760000000002E-2</v>
      </c>
      <c r="G13" s="21">
        <v>0</v>
      </c>
      <c r="H13" s="21">
        <v>1.5131800000000001E-2</v>
      </c>
      <c r="I13" s="21">
        <v>5.3429599999999999E-3</v>
      </c>
      <c r="J13" s="22">
        <f t="shared" si="1"/>
        <v>0</v>
      </c>
      <c r="K13" s="22">
        <f t="shared" si="2"/>
        <v>3.7263743218583854E-2</v>
      </c>
      <c r="L13" s="23">
        <f t="shared" si="3"/>
        <v>5.0421377437061814E-2</v>
      </c>
      <c r="M13" s="4"/>
      <c r="N13" t="s">
        <v>263</v>
      </c>
      <c r="O13" s="5">
        <v>16.519178646972339</v>
      </c>
      <c r="P13" s="71">
        <v>0.16397126797625483</v>
      </c>
    </row>
    <row r="14" spans="1:16" x14ac:dyDescent="0.25">
      <c r="A14" s="17"/>
      <c r="B14" s="55">
        <v>8</v>
      </c>
      <c r="C14" s="19" t="s">
        <v>256</v>
      </c>
      <c r="D14" s="20">
        <v>15.409877</v>
      </c>
      <c r="E14" s="21">
        <v>13.985108000000002</v>
      </c>
      <c r="F14" s="21">
        <f t="shared" si="0"/>
        <v>1.0451229051570836</v>
      </c>
      <c r="G14" s="21">
        <v>0.22119206515708356</v>
      </c>
      <c r="H14" s="21">
        <v>0.32638707</v>
      </c>
      <c r="I14" s="21">
        <v>0.49754377</v>
      </c>
      <c r="J14" s="22">
        <f t="shared" si="1"/>
        <v>1.5816257204240649E-2</v>
      </c>
      <c r="K14" s="22">
        <f t="shared" si="2"/>
        <v>3.9154444510337963E-2</v>
      </c>
      <c r="L14" s="23">
        <f t="shared" si="3"/>
        <v>7.4731128651783274E-2</v>
      </c>
      <c r="M14" s="4"/>
      <c r="N14" t="s">
        <v>261</v>
      </c>
      <c r="O14" s="5">
        <v>0.42205106004853743</v>
      </c>
      <c r="P14" s="71">
        <v>0.14819879834744532</v>
      </c>
    </row>
    <row r="15" spans="1:16" x14ac:dyDescent="0.25">
      <c r="A15" s="17"/>
      <c r="B15" s="55">
        <v>9</v>
      </c>
      <c r="C15" s="19" t="s">
        <v>257</v>
      </c>
      <c r="D15" s="20">
        <v>0.2</v>
      </c>
      <c r="E15" s="21">
        <v>6.9099999999999995E-3</v>
      </c>
      <c r="F15" s="21">
        <f t="shared" si="0"/>
        <v>6.9099999999999995E-3</v>
      </c>
      <c r="G15" s="21">
        <v>0</v>
      </c>
      <c r="H15" s="21">
        <v>0</v>
      </c>
      <c r="I15" s="21">
        <v>6.9099999999999995E-3</v>
      </c>
      <c r="J15" s="22">
        <f t="shared" si="1"/>
        <v>0</v>
      </c>
      <c r="K15" s="22">
        <f t="shared" si="2"/>
        <v>0</v>
      </c>
      <c r="L15" s="23">
        <f t="shared" si="3"/>
        <v>1</v>
      </c>
      <c r="M15" s="4"/>
      <c r="N15" t="s">
        <v>268</v>
      </c>
      <c r="O15" s="5">
        <v>0.23164449981039409</v>
      </c>
      <c r="P15" s="71">
        <v>0.13532510038503814</v>
      </c>
    </row>
    <row r="16" spans="1:16" x14ac:dyDescent="0.25">
      <c r="A16" s="17"/>
      <c r="B16" s="55">
        <v>10</v>
      </c>
      <c r="C16" s="19" t="s">
        <v>258</v>
      </c>
      <c r="D16" s="20">
        <v>2.8040639999999999</v>
      </c>
      <c r="E16" s="21">
        <v>2.1219429999999999</v>
      </c>
      <c r="F16" s="21">
        <f t="shared" si="0"/>
        <v>0.40076101941195397</v>
      </c>
      <c r="G16" s="21">
        <v>5.9618069411953911E-2</v>
      </c>
      <c r="H16" s="21">
        <v>0.13944100000000001</v>
      </c>
      <c r="I16" s="21">
        <v>0.20170195000000002</v>
      </c>
      <c r="J16" s="22">
        <f t="shared" si="1"/>
        <v>2.8095980623397479E-2</v>
      </c>
      <c r="K16" s="22">
        <f t="shared" si="2"/>
        <v>9.3809809882713119E-2</v>
      </c>
      <c r="L16" s="23">
        <f t="shared" si="3"/>
        <v>0.18886512003948927</v>
      </c>
      <c r="M16" s="4"/>
      <c r="N16" t="s">
        <v>254</v>
      </c>
      <c r="O16" s="5">
        <v>0.30983956952718111</v>
      </c>
      <c r="P16" s="71">
        <v>0.13485110801734179</v>
      </c>
    </row>
    <row r="17" spans="1:16" x14ac:dyDescent="0.25">
      <c r="A17" s="17"/>
      <c r="B17" s="55">
        <v>11</v>
      </c>
      <c r="C17" s="19" t="s">
        <v>259</v>
      </c>
      <c r="D17" s="20">
        <v>13.198547</v>
      </c>
      <c r="E17" s="21">
        <v>9.230245</v>
      </c>
      <c r="F17" s="21">
        <f t="shared" si="0"/>
        <v>0.13249736932272785</v>
      </c>
      <c r="G17" s="21">
        <v>3.0406559322727844E-2</v>
      </c>
      <c r="H17" s="21">
        <v>8.5683999999999996E-2</v>
      </c>
      <c r="I17" s="21">
        <v>1.6406810000000001E-2</v>
      </c>
      <c r="J17" s="22">
        <f t="shared" si="1"/>
        <v>3.2942310114983777E-3</v>
      </c>
      <c r="K17" s="22">
        <f t="shared" si="2"/>
        <v>1.2577191539631704E-2</v>
      </c>
      <c r="L17" s="23">
        <f t="shared" si="3"/>
        <v>1.4354696903790511E-2</v>
      </c>
      <c r="M17" s="4"/>
      <c r="N17" t="s">
        <v>260</v>
      </c>
      <c r="O17" s="5">
        <v>0.27594999012269272</v>
      </c>
      <c r="P17" s="71">
        <v>0.11893360583375619</v>
      </c>
    </row>
    <row r="18" spans="1:16" x14ac:dyDescent="0.25">
      <c r="A18" s="17"/>
      <c r="B18" s="55">
        <v>12</v>
      </c>
      <c r="C18" s="19" t="s">
        <v>260</v>
      </c>
      <c r="D18" s="20">
        <v>2.4122459999999992</v>
      </c>
      <c r="E18" s="21">
        <v>2.3202019999999997</v>
      </c>
      <c r="F18" s="21">
        <f t="shared" si="0"/>
        <v>0.27594999012269272</v>
      </c>
      <c r="G18" s="21">
        <v>2.0736820122692734E-2</v>
      </c>
      <c r="H18" s="21">
        <v>0.22029351</v>
      </c>
      <c r="I18" s="21">
        <v>3.4919660000000005E-2</v>
      </c>
      <c r="J18" s="22">
        <f t="shared" si="1"/>
        <v>8.9375063562106821E-3</v>
      </c>
      <c r="K18" s="22">
        <f t="shared" si="2"/>
        <v>0.10388333865874297</v>
      </c>
      <c r="L18" s="23">
        <f t="shared" si="3"/>
        <v>0.11893360583375619</v>
      </c>
      <c r="M18" s="4"/>
      <c r="N18" t="s">
        <v>271</v>
      </c>
      <c r="O18" s="5">
        <v>4.4895020000000001E-2</v>
      </c>
      <c r="P18" s="71">
        <v>8.9453515873284706E-2</v>
      </c>
    </row>
    <row r="19" spans="1:16" x14ac:dyDescent="0.25">
      <c r="A19" s="17"/>
      <c r="B19" s="55">
        <v>13</v>
      </c>
      <c r="C19" s="19" t="s">
        <v>261</v>
      </c>
      <c r="D19" s="20">
        <v>2.2871190000000001</v>
      </c>
      <c r="E19" s="21">
        <v>2.847871</v>
      </c>
      <c r="F19" s="21">
        <f t="shared" si="0"/>
        <v>0.42205106004853743</v>
      </c>
      <c r="G19" s="21">
        <v>1.6122140048537403E-2</v>
      </c>
      <c r="H19" s="21">
        <v>0.23805961999999997</v>
      </c>
      <c r="I19" s="21">
        <v>0.16786930000000003</v>
      </c>
      <c r="J19" s="22">
        <f t="shared" si="1"/>
        <v>5.6611202012090446E-3</v>
      </c>
      <c r="K19" s="22">
        <f t="shared" si="2"/>
        <v>8.9253256221415E-2</v>
      </c>
      <c r="L19" s="23">
        <f t="shared" si="3"/>
        <v>0.14819879834744532</v>
      </c>
      <c r="M19" s="4"/>
      <c r="N19" t="s">
        <v>251</v>
      </c>
      <c r="O19" s="5">
        <v>9.8565000000000007E-3</v>
      </c>
      <c r="P19" s="71">
        <v>8.9180532558833917E-2</v>
      </c>
    </row>
    <row r="20" spans="1:16" x14ac:dyDescent="0.25">
      <c r="A20" s="17"/>
      <c r="B20" s="55">
        <v>14</v>
      </c>
      <c r="C20" s="19" t="s">
        <v>262</v>
      </c>
      <c r="D20" s="20">
        <v>14.919269000000002</v>
      </c>
      <c r="E20" s="21">
        <v>6.4636249999999986</v>
      </c>
      <c r="F20" s="21">
        <f t="shared" si="0"/>
        <v>0.49802683010620497</v>
      </c>
      <c r="G20" s="21">
        <v>2.4371920106204925E-2</v>
      </c>
      <c r="H20" s="21">
        <v>0.42874915000000002</v>
      </c>
      <c r="I20" s="21">
        <v>4.4905760000000003E-2</v>
      </c>
      <c r="J20" s="22">
        <f t="shared" si="1"/>
        <v>3.7706271799810369E-3</v>
      </c>
      <c r="K20" s="22">
        <f t="shared" si="2"/>
        <v>7.010324239203311E-2</v>
      </c>
      <c r="L20" s="23">
        <f t="shared" si="3"/>
        <v>7.7050699894595537E-2</v>
      </c>
      <c r="M20" s="4"/>
      <c r="N20" t="s">
        <v>267</v>
      </c>
      <c r="O20" s="5">
        <v>8.3123930080482911E-2</v>
      </c>
      <c r="P20" s="71">
        <v>8.0322211037291161E-2</v>
      </c>
    </row>
    <row r="21" spans="1:16" x14ac:dyDescent="0.25">
      <c r="A21" s="17"/>
      <c r="B21" s="55">
        <v>15</v>
      </c>
      <c r="C21" s="19" t="s">
        <v>263</v>
      </c>
      <c r="D21" s="20">
        <v>99.067024999999987</v>
      </c>
      <c r="E21" s="21">
        <v>100.744349</v>
      </c>
      <c r="F21" s="21">
        <f t="shared" si="0"/>
        <v>16.519178646972339</v>
      </c>
      <c r="G21" s="21">
        <v>2.3242891769723428</v>
      </c>
      <c r="H21" s="21">
        <v>6.4109542899999985</v>
      </c>
      <c r="I21" s="21">
        <v>7.7839351799999976</v>
      </c>
      <c r="J21" s="22">
        <f t="shared" si="1"/>
        <v>2.3071161807520765E-2</v>
      </c>
      <c r="K21" s="22">
        <f t="shared" si="2"/>
        <v>8.6707031745992438E-2</v>
      </c>
      <c r="L21" s="23">
        <f t="shared" si="3"/>
        <v>0.16397126797625483</v>
      </c>
      <c r="M21" s="4"/>
      <c r="N21" t="s">
        <v>262</v>
      </c>
      <c r="O21" s="5">
        <v>0.49802683010620497</v>
      </c>
      <c r="P21" s="71">
        <v>7.7050699894595537E-2</v>
      </c>
    </row>
    <row r="22" spans="1:16" x14ac:dyDescent="0.25">
      <c r="A22" s="17"/>
      <c r="B22" s="55">
        <v>16</v>
      </c>
      <c r="C22" s="19" t="s">
        <v>264</v>
      </c>
      <c r="D22" s="20">
        <v>1.2391399999999999</v>
      </c>
      <c r="E22" s="21">
        <v>1.22244</v>
      </c>
      <c r="F22" s="21">
        <f t="shared" si="0"/>
        <v>0.2222519</v>
      </c>
      <c r="G22" s="21">
        <v>0</v>
      </c>
      <c r="H22" s="21">
        <v>0.18165000000000001</v>
      </c>
      <c r="I22" s="21">
        <v>4.0601900000000003E-2</v>
      </c>
      <c r="J22" s="22">
        <f t="shared" si="1"/>
        <v>0</v>
      </c>
      <c r="K22" s="22">
        <f t="shared" si="2"/>
        <v>0.14859625012270541</v>
      </c>
      <c r="L22" s="23">
        <f t="shared" si="3"/>
        <v>0.18181006838781455</v>
      </c>
      <c r="M22" s="4"/>
      <c r="N22" t="s">
        <v>256</v>
      </c>
      <c r="O22" s="5">
        <v>1.0451229051570836</v>
      </c>
      <c r="P22" s="71">
        <v>7.4731128651783274E-2</v>
      </c>
    </row>
    <row r="23" spans="1:16" x14ac:dyDescent="0.25">
      <c r="A23" s="17"/>
      <c r="B23" s="55">
        <v>17</v>
      </c>
      <c r="C23" s="19" t="s">
        <v>265</v>
      </c>
      <c r="D23" s="20">
        <v>0.13848099999999999</v>
      </c>
      <c r="E23" s="21">
        <v>0.13848100000000002</v>
      </c>
      <c r="F23" s="21">
        <f t="shared" si="0"/>
        <v>0</v>
      </c>
      <c r="G23" s="21">
        <v>0</v>
      </c>
      <c r="H23" s="21">
        <v>0</v>
      </c>
      <c r="I23" s="21">
        <v>0</v>
      </c>
      <c r="J23" s="22">
        <f t="shared" si="1"/>
        <v>0</v>
      </c>
      <c r="K23" s="22">
        <f t="shared" si="2"/>
        <v>0</v>
      </c>
      <c r="L23" s="23">
        <f t="shared" si="3"/>
        <v>0</v>
      </c>
      <c r="M23" s="4"/>
      <c r="N23" t="s">
        <v>255</v>
      </c>
      <c r="O23" s="5">
        <v>2.0474760000000002E-2</v>
      </c>
      <c r="P23" s="71">
        <v>5.0421377437061814E-2</v>
      </c>
    </row>
    <row r="24" spans="1:16" x14ac:dyDescent="0.25">
      <c r="A24" s="17"/>
      <c r="B24" s="55">
        <v>18</v>
      </c>
      <c r="C24" s="19" t="s">
        <v>266</v>
      </c>
      <c r="D24" s="20">
        <v>2.8659189999999999</v>
      </c>
      <c r="E24" s="21">
        <v>2.4454159999999998</v>
      </c>
      <c r="F24" s="21">
        <f t="shared" si="0"/>
        <v>0.10638143</v>
      </c>
      <c r="G24" s="21">
        <v>0</v>
      </c>
      <c r="H24" s="21">
        <v>2.9503940000000003E-2</v>
      </c>
      <c r="I24" s="21">
        <v>7.6877489999999993E-2</v>
      </c>
      <c r="J24" s="22">
        <f t="shared" si="1"/>
        <v>0</v>
      </c>
      <c r="K24" s="22">
        <f t="shared" si="2"/>
        <v>1.2064998347929352E-2</v>
      </c>
      <c r="L24" s="23">
        <f t="shared" si="3"/>
        <v>4.3502385688161033E-2</v>
      </c>
      <c r="M24" s="4"/>
      <c r="N24" t="s">
        <v>252</v>
      </c>
      <c r="O24" s="5">
        <v>1.2243543705420354</v>
      </c>
      <c r="P24" s="71">
        <v>4.6765639439755299E-2</v>
      </c>
    </row>
    <row r="25" spans="1:16" x14ac:dyDescent="0.25">
      <c r="A25" s="17"/>
      <c r="B25" s="55">
        <v>19</v>
      </c>
      <c r="C25" s="19" t="s">
        <v>267</v>
      </c>
      <c r="D25" s="20">
        <v>0.88800800000000013</v>
      </c>
      <c r="E25" s="21">
        <v>1.0348809999999999</v>
      </c>
      <c r="F25" s="21">
        <f t="shared" si="0"/>
        <v>8.3123930080482911E-2</v>
      </c>
      <c r="G25" s="21">
        <v>4.8210000804829178E-3</v>
      </c>
      <c r="H25" s="21">
        <v>1.8790930000000001E-2</v>
      </c>
      <c r="I25" s="21">
        <v>5.9511999999999995E-2</v>
      </c>
      <c r="J25" s="22">
        <f t="shared" si="1"/>
        <v>4.6585067080011306E-3</v>
      </c>
      <c r="K25" s="22">
        <f t="shared" si="2"/>
        <v>2.2816082313312273E-2</v>
      </c>
      <c r="L25" s="23">
        <f t="shared" si="3"/>
        <v>8.0322211037291161E-2</v>
      </c>
      <c r="M25" s="4"/>
      <c r="N25" t="s">
        <v>269</v>
      </c>
      <c r="O25" s="5">
        <v>0.43119843046770079</v>
      </c>
      <c r="P25" s="71">
        <v>4.560621643630975E-2</v>
      </c>
    </row>
    <row r="26" spans="1:16" x14ac:dyDescent="0.25">
      <c r="A26" s="17"/>
      <c r="B26" s="55">
        <v>20</v>
      </c>
      <c r="C26" s="19" t="s">
        <v>268</v>
      </c>
      <c r="D26" s="20">
        <v>1.8847790000000006</v>
      </c>
      <c r="E26" s="21">
        <v>1.7117630000000004</v>
      </c>
      <c r="F26" s="21">
        <f t="shared" si="0"/>
        <v>0.23164449981039409</v>
      </c>
      <c r="G26" s="21">
        <v>1.9464209810394095E-2</v>
      </c>
      <c r="H26" s="21">
        <v>0.14133103</v>
      </c>
      <c r="I26" s="21">
        <v>7.0849259999999997E-2</v>
      </c>
      <c r="J26" s="22">
        <f t="shared" si="1"/>
        <v>1.1370855550911014E-2</v>
      </c>
      <c r="K26" s="22">
        <f t="shared" si="2"/>
        <v>9.3935457075771625E-2</v>
      </c>
      <c r="L26" s="23">
        <f t="shared" si="3"/>
        <v>0.13532510038503814</v>
      </c>
      <c r="M26" s="4"/>
      <c r="N26" t="s">
        <v>266</v>
      </c>
      <c r="O26" s="5">
        <v>0.10638143</v>
      </c>
      <c r="P26" s="71">
        <v>4.3502385688161033E-2</v>
      </c>
    </row>
    <row r="27" spans="1:16" x14ac:dyDescent="0.25">
      <c r="A27" s="17"/>
      <c r="B27" s="55">
        <v>21</v>
      </c>
      <c r="C27" s="19" t="s">
        <v>269</v>
      </c>
      <c r="D27" s="20">
        <v>14.811586</v>
      </c>
      <c r="E27" s="21">
        <v>9.4548169999999985</v>
      </c>
      <c r="F27" s="21">
        <f t="shared" si="0"/>
        <v>0.43119843046770079</v>
      </c>
      <c r="G27" s="21">
        <v>6.5772230467700865E-2</v>
      </c>
      <c r="H27" s="21">
        <v>0.20233039</v>
      </c>
      <c r="I27" s="21">
        <v>0.16309580999999998</v>
      </c>
      <c r="J27" s="22">
        <f t="shared" si="1"/>
        <v>6.9564784244582284E-3</v>
      </c>
      <c r="K27" s="22">
        <f t="shared" si="2"/>
        <v>2.8356193511487413E-2</v>
      </c>
      <c r="L27" s="23">
        <f t="shared" si="3"/>
        <v>4.560621643630975E-2</v>
      </c>
      <c r="M27" s="4"/>
      <c r="N27" t="s">
        <v>250</v>
      </c>
      <c r="O27" s="5">
        <v>0.25244942002192111</v>
      </c>
      <c r="P27" s="71">
        <v>2.5009262217829939E-2</v>
      </c>
    </row>
    <row r="28" spans="1:16" x14ac:dyDescent="0.25">
      <c r="A28" s="17"/>
      <c r="B28" s="55">
        <v>22</v>
      </c>
      <c r="C28" s="19" t="s">
        <v>270</v>
      </c>
      <c r="D28" s="20">
        <v>2.2700719999999999</v>
      </c>
      <c r="E28" s="21">
        <v>5.954349999999998</v>
      </c>
      <c r="F28" s="21">
        <f t="shared" si="0"/>
        <v>1.0335516200323633</v>
      </c>
      <c r="G28" s="21">
        <v>1.1027940032363404E-2</v>
      </c>
      <c r="H28" s="21">
        <v>0.47826861999999998</v>
      </c>
      <c r="I28" s="21">
        <v>0.54425506000000001</v>
      </c>
      <c r="J28" s="22">
        <f t="shared" si="1"/>
        <v>1.852081256957251E-3</v>
      </c>
      <c r="K28" s="22">
        <f t="shared" si="2"/>
        <v>8.2174638714950163E-2</v>
      </c>
      <c r="L28" s="23">
        <f t="shared" si="3"/>
        <v>0.17357925214882627</v>
      </c>
      <c r="M28" s="4"/>
      <c r="N28" t="s">
        <v>249</v>
      </c>
      <c r="O28" s="5">
        <v>0.37633172040097407</v>
      </c>
      <c r="P28" s="71">
        <v>2.3033666923117188E-2</v>
      </c>
    </row>
    <row r="29" spans="1:16" x14ac:dyDescent="0.25">
      <c r="A29" s="17"/>
      <c r="B29" s="55">
        <v>23</v>
      </c>
      <c r="C29" s="19" t="s">
        <v>271</v>
      </c>
      <c r="D29" s="20">
        <v>0.24529999999999999</v>
      </c>
      <c r="E29" s="21">
        <v>0.50188100000000002</v>
      </c>
      <c r="F29" s="21">
        <f t="shared" si="0"/>
        <v>4.4895020000000001E-2</v>
      </c>
      <c r="G29" s="21">
        <v>0</v>
      </c>
      <c r="H29" s="21">
        <v>0</v>
      </c>
      <c r="I29" s="21">
        <v>4.4895020000000001E-2</v>
      </c>
      <c r="J29" s="22">
        <f t="shared" si="1"/>
        <v>0</v>
      </c>
      <c r="K29" s="22">
        <f t="shared" si="2"/>
        <v>0</v>
      </c>
      <c r="L29" s="23">
        <f t="shared" si="3"/>
        <v>8.9453515873284706E-2</v>
      </c>
      <c r="M29" s="4"/>
      <c r="N29" t="s">
        <v>272</v>
      </c>
      <c r="O29" s="5">
        <v>0.16192823957510241</v>
      </c>
      <c r="P29" s="71">
        <v>1.9432364253697824E-2</v>
      </c>
    </row>
    <row r="30" spans="1:16" x14ac:dyDescent="0.25">
      <c r="A30" s="17"/>
      <c r="B30" s="55">
        <v>24</v>
      </c>
      <c r="C30" s="19" t="s">
        <v>272</v>
      </c>
      <c r="D30" s="20">
        <v>4.0353349999999999</v>
      </c>
      <c r="E30" s="21">
        <v>8.3329149999999998</v>
      </c>
      <c r="F30" s="21">
        <f t="shared" si="0"/>
        <v>0.16192823957510241</v>
      </c>
      <c r="G30" s="21">
        <v>4.5679429575102404E-2</v>
      </c>
      <c r="H30" s="21">
        <v>5.4606179999999997E-2</v>
      </c>
      <c r="I30" s="21">
        <v>6.1642630000000004E-2</v>
      </c>
      <c r="J30" s="22">
        <f t="shared" si="1"/>
        <v>5.4818067357104211E-3</v>
      </c>
      <c r="K30" s="22">
        <f t="shared" si="2"/>
        <v>1.2034877299852741E-2</v>
      </c>
      <c r="L30" s="23">
        <f t="shared" si="3"/>
        <v>1.9432364253697824E-2</v>
      </c>
      <c r="M30" s="4"/>
      <c r="N30" t="s">
        <v>259</v>
      </c>
      <c r="O30" s="5">
        <v>0.13249736932272785</v>
      </c>
      <c r="P30" s="71">
        <v>1.4354696903790511E-2</v>
      </c>
    </row>
    <row r="31" spans="1:16" x14ac:dyDescent="0.25">
      <c r="A31" s="17"/>
      <c r="B31" s="55">
        <v>25</v>
      </c>
      <c r="C31" s="19" t="s">
        <v>273</v>
      </c>
      <c r="D31" s="20">
        <v>8.3124839999999995</v>
      </c>
      <c r="E31" s="21">
        <v>24.598987999999999</v>
      </c>
      <c r="F31" s="21">
        <f t="shared" si="0"/>
        <v>0.14007951000390456</v>
      </c>
      <c r="G31" s="21">
        <v>8.1750000390456989E-4</v>
      </c>
      <c r="H31" s="21">
        <v>7.7144499999999991E-2</v>
      </c>
      <c r="I31" s="21">
        <v>6.2117510000000001E-2</v>
      </c>
      <c r="J31" s="22">
        <f t="shared" si="1"/>
        <v>3.3233074625044329E-5</v>
      </c>
      <c r="K31" s="22">
        <f t="shared" si="2"/>
        <v>3.1693173720766304E-3</v>
      </c>
      <c r="L31" s="23">
        <f t="shared" si="3"/>
        <v>5.6945232870516697E-3</v>
      </c>
      <c r="M31" s="4"/>
      <c r="N31" t="s">
        <v>273</v>
      </c>
      <c r="O31" s="5">
        <v>0.14007951000390456</v>
      </c>
      <c r="P31" s="71">
        <v>5.6945232870516697E-3</v>
      </c>
    </row>
    <row r="32" spans="1:16" ht="15.75" thickBot="1" x14ac:dyDescent="0.3">
      <c r="A32" s="24"/>
      <c r="B32" s="56">
        <v>98</v>
      </c>
      <c r="C32" s="26" t="s">
        <v>461</v>
      </c>
      <c r="D32" s="27">
        <v>55</v>
      </c>
      <c r="E32" s="28">
        <v>55.322054999999999</v>
      </c>
      <c r="F32" s="28">
        <f t="shared" si="0"/>
        <v>12.831716050979821</v>
      </c>
      <c r="G32" s="28">
        <v>0.25374024097982328</v>
      </c>
      <c r="H32" s="28">
        <v>4.0601849899999998</v>
      </c>
      <c r="I32" s="28">
        <v>8.5177908199999983</v>
      </c>
      <c r="J32" s="29">
        <f t="shared" si="1"/>
        <v>4.5866018711673544E-3</v>
      </c>
      <c r="K32" s="29">
        <f t="shared" si="2"/>
        <v>7.7978398144823491E-2</v>
      </c>
      <c r="L32" s="30">
        <f t="shared" si="3"/>
        <v>0.23194575926327793</v>
      </c>
      <c r="M32" s="4"/>
      <c r="N32" t="s">
        <v>265</v>
      </c>
      <c r="O32" s="5">
        <v>0</v>
      </c>
      <c r="P32" s="71">
        <v>0</v>
      </c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workbookViewId="0">
      <selection activeCell="A18" sqref="A18:D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127</v>
      </c>
      <c r="B1" s="49" t="s">
        <v>87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2034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310.36976900000002</v>
      </c>
      <c r="E6" s="14">
        <v>307.03470699999997</v>
      </c>
      <c r="F6" s="14">
        <v>37.529613682666515</v>
      </c>
      <c r="G6" s="14">
        <v>3.2443075226665314</v>
      </c>
      <c r="H6" s="14">
        <v>14.570007339999997</v>
      </c>
      <c r="I6" s="14">
        <v>19.715298819999994</v>
      </c>
      <c r="J6" s="15">
        <v>1.056658237228709E-2</v>
      </c>
      <c r="K6" s="15">
        <v>5.8020524900028743E-2</v>
      </c>
      <c r="L6" s="16">
        <v>0.12223247999994517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147.88625699999994</v>
      </c>
      <c r="E7" s="38">
        <f ca="1">SUM(E8:OFFSET(E6,MATCH("PROYECTOS",$A$8:$A$50,0),0))</f>
        <v>158.27261899999996</v>
      </c>
      <c r="F7" s="38">
        <f ca="1">SUM(F8:OFFSET(F6,MATCH("PROYECTOS",$A$8:$A$50,0),0))</f>
        <v>30.172147494995514</v>
      </c>
      <c r="G7" s="38">
        <f ca="1">SUM(G8:OFFSET(G6,MATCH("PROYECTOS",$A$8:$A$50,0),0))</f>
        <v>2.1607711949955046</v>
      </c>
      <c r="H7" s="38">
        <f ca="1">SUM(H8:OFFSET(H6,MATCH("PROYECTOS",$A$8:$A$50,0),0))</f>
        <v>11.391414000000001</v>
      </c>
      <c r="I7" s="38">
        <f ca="1">SUM(I8:OFFSET(I6,MATCH("PROYECTOS",$A$8:$A$50,0),0))</f>
        <v>16.619962300000008</v>
      </c>
      <c r="J7" s="39">
        <f ca="1">IFERROR(G7/E7,0)</f>
        <v>1.3652211030863811E-2</v>
      </c>
      <c r="K7" s="39">
        <f ca="1">IFERROR(SUM(G7,H7)/E7,0)</f>
        <v>8.5625582495703248E-2</v>
      </c>
      <c r="L7" s="40">
        <f ca="1">IFERROR(SUM(G7,H7,I7)/E7,0)</f>
        <v>0.19063403187253458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13.288574000000001</v>
      </c>
      <c r="E8" s="21">
        <v>21.823084999999995</v>
      </c>
      <c r="F8" s="21">
        <f t="shared" ref="F8:F10" si="0">SUM(G8,H8,I8)</f>
        <v>7.3855040395195886</v>
      </c>
      <c r="G8" s="21">
        <v>1.2004023995195894</v>
      </c>
      <c r="H8" s="21">
        <v>3.9423361099999998</v>
      </c>
      <c r="I8" s="21">
        <v>2.2427655299999998</v>
      </c>
      <c r="J8" s="22">
        <f t="shared" ref="J8:J11" si="1">IFERROR(G8/E8,0)</f>
        <v>5.5006081840380937E-2</v>
      </c>
      <c r="K8" s="22">
        <f t="shared" ref="K8:K11" si="2">IFERROR(SUM(G8,H8)/E8,0)</f>
        <v>0.23565588960129102</v>
      </c>
      <c r="L8" s="23">
        <f t="shared" ref="L8:L11" si="3">IFERROR(SUM(G8,H8,I8)/E8,0)</f>
        <v>0.33842621423687763</v>
      </c>
      <c r="M8" s="4"/>
    </row>
    <row r="9" spans="1:13" ht="51" x14ac:dyDescent="0.25">
      <c r="A9" s="17"/>
      <c r="B9" s="19">
        <v>3000664</v>
      </c>
      <c r="C9" s="19" t="s">
        <v>2036</v>
      </c>
      <c r="D9" s="20">
        <v>41.058327999999996</v>
      </c>
      <c r="E9" s="21">
        <v>43.244015000000005</v>
      </c>
      <c r="F9" s="21">
        <f t="shared" si="0"/>
        <v>5.6182397456439439</v>
      </c>
      <c r="G9" s="21">
        <v>0.39258087564394373</v>
      </c>
      <c r="H9" s="21">
        <v>1.5646976200000002</v>
      </c>
      <c r="I9" s="21">
        <v>3.6609612500000002</v>
      </c>
      <c r="J9" s="22">
        <f t="shared" si="1"/>
        <v>9.0782707305032545E-3</v>
      </c>
      <c r="K9" s="22">
        <f t="shared" si="2"/>
        <v>4.526125743976233E-2</v>
      </c>
      <c r="L9" s="23">
        <f t="shared" si="3"/>
        <v>0.12991947546137755</v>
      </c>
      <c r="M9" s="4"/>
    </row>
    <row r="10" spans="1:13" ht="25.5" x14ac:dyDescent="0.25">
      <c r="A10" s="17"/>
      <c r="B10" s="19">
        <v>3000665</v>
      </c>
      <c r="C10" s="19" t="s">
        <v>2037</v>
      </c>
      <c r="D10" s="20">
        <v>93.539354999999944</v>
      </c>
      <c r="E10" s="21">
        <v>93.205518999999981</v>
      </c>
      <c r="F10" s="21">
        <f t="shared" si="0"/>
        <v>17.168403709831981</v>
      </c>
      <c r="G10" s="21">
        <v>0.56778791983197152</v>
      </c>
      <c r="H10" s="21">
        <v>5.8843802700000012</v>
      </c>
      <c r="I10" s="21">
        <v>10.716235520000009</v>
      </c>
      <c r="J10" s="22">
        <f t="shared" si="1"/>
        <v>6.0917843269771574E-3</v>
      </c>
      <c r="K10" s="22">
        <f t="shared" si="2"/>
        <v>6.922517313413569E-2</v>
      </c>
      <c r="L10" s="23">
        <f t="shared" si="3"/>
        <v>0.18419943254467566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162.48351200000008</v>
      </c>
      <c r="E11" s="45">
        <f t="shared" ref="E11:I11" ca="1" si="4">OFFSET(E11,-MATCH("PROYECTOS",$A$8:$A$50,0)-1,0)-(OFFSET(E11,-MATCH("PROYECTOS",$A$8:$A$50,0),0))</f>
        <v>148.76208800000001</v>
      </c>
      <c r="F11" s="45">
        <f t="shared" ca="1" si="4"/>
        <v>7.357466187671001</v>
      </c>
      <c r="G11" s="45">
        <f t="shared" ca="1" si="4"/>
        <v>1.0835363276710268</v>
      </c>
      <c r="H11" s="45">
        <f t="shared" ca="1" si="4"/>
        <v>3.1785933399999955</v>
      </c>
      <c r="I11" s="45">
        <f t="shared" ca="1" si="4"/>
        <v>3.0953365199999858</v>
      </c>
      <c r="J11" s="46">
        <f t="shared" ca="1" si="1"/>
        <v>7.2836859326082248E-3</v>
      </c>
      <c r="K11" s="46">
        <f t="shared" ca="1" si="2"/>
        <v>2.8650644293665883E-2</v>
      </c>
      <c r="L11" s="47">
        <f t="shared" ca="1" si="3"/>
        <v>4.9457938420916815E-2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2049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90"/>
      <c r="B16" s="91"/>
      <c r="C16" s="91"/>
      <c r="D16" s="93"/>
    </row>
    <row r="17" spans="1:4" ht="51" x14ac:dyDescent="0.25">
      <c r="A17" s="17"/>
      <c r="B17" s="19">
        <v>3000664</v>
      </c>
      <c r="C17" s="19" t="s">
        <v>2036</v>
      </c>
      <c r="D17" s="23">
        <v>0.12991947546137755</v>
      </c>
    </row>
    <row r="18" spans="1:4" ht="26.25" thickBot="1" x14ac:dyDescent="0.3">
      <c r="A18" s="24"/>
      <c r="B18" s="26">
        <v>3000665</v>
      </c>
      <c r="C18" s="26" t="s">
        <v>2037</v>
      </c>
      <c r="D18" s="30">
        <v>0.18419943254467566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topLeftCell="A11" workbookViewId="0">
      <selection activeCell="A3" sqref="A3:P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127</v>
      </c>
      <c r="B1" s="49" t="s">
        <v>87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2035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310.36976900000002</v>
      </c>
      <c r="I6" s="14">
        <v>307.03470699999997</v>
      </c>
      <c r="J6" s="14">
        <v>37.529613682666515</v>
      </c>
      <c r="K6" s="14">
        <v>3.2443075226665314</v>
      </c>
      <c r="L6" s="14">
        <v>14.570007339999997</v>
      </c>
      <c r="M6" s="14">
        <v>19.715298819999994</v>
      </c>
      <c r="N6" s="15">
        <v>1.056658237228709E-2</v>
      </c>
      <c r="O6" s="15">
        <v>5.8020524900028743E-2</v>
      </c>
      <c r="P6" s="16">
        <v>0.12223247999994517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SUM(H8:OFFSET(H6,MATCH("PROYECTOS",$A$8:$A$18,0),0))</f>
        <v>147.886257</v>
      </c>
      <c r="I7" s="37">
        <f ca="1">SUM(I8:OFFSET(I6,MATCH("PROYECTOS",$A$8:$A$18,0),0))</f>
        <v>158.27261900000002</v>
      </c>
      <c r="J7" s="37">
        <f ca="1">SUM(J8:OFFSET(J6,MATCH("PROYECTOS",$A$8:$A$18,0),0))</f>
        <v>30.172147494995503</v>
      </c>
      <c r="K7" s="38">
        <f>SUM(K8:K17)</f>
        <v>2.1607711949955046</v>
      </c>
      <c r="L7" s="38">
        <f t="shared" ref="L7:M7" si="0">SUM(L8:L17)</f>
        <v>11.391414000000001</v>
      </c>
      <c r="M7" s="38">
        <f t="shared" si="0"/>
        <v>16.619962299999997</v>
      </c>
      <c r="N7" s="39">
        <f ca="1">IFERROR(K7/I7,0)</f>
        <v>1.3652211030863805E-2</v>
      </c>
      <c r="O7" s="39">
        <f ca="1">IFERROR(SUM(K7,L7)/I7,0)</f>
        <v>8.562558249570322E-2</v>
      </c>
      <c r="P7" s="40">
        <f ca="1">IFERROR(SUM(K7,L7,M7)/I7,0)</f>
        <v>0.19063403187253444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13.288574000000001</v>
      </c>
      <c r="I8" s="21">
        <v>21.823084999999995</v>
      </c>
      <c r="J8" s="21">
        <f t="shared" ref="J8:J17" si="1">SUM(K8,L8,M8)</f>
        <v>7.3855040395195903</v>
      </c>
      <c r="K8" s="21">
        <v>1.2004023995195894</v>
      </c>
      <c r="L8" s="21">
        <v>3.9423361100000003</v>
      </c>
      <c r="M8" s="21">
        <v>2.2427655300000002</v>
      </c>
      <c r="N8" s="22">
        <f t="shared" ref="N8:N18" si="2">IFERROR(K8/I8,0)</f>
        <v>5.5006081840380937E-2</v>
      </c>
      <c r="O8" s="22">
        <f t="shared" ref="O8:O18" si="3">IFERROR(SUM(K8,L8)/I8,0)</f>
        <v>0.23565588960129105</v>
      </c>
      <c r="P8" s="23">
        <f t="shared" ref="P8:P18" si="4">IFERROR(SUM(K8,L8,M8)/I8,0)</f>
        <v>0.33842621423687769</v>
      </c>
      <c r="Q8" s="70">
        <v>5059</v>
      </c>
      <c r="R8" s="21">
        <v>0</v>
      </c>
      <c r="S8" s="23">
        <f>IFERROR(R8/Q8,0)</f>
        <v>0</v>
      </c>
    </row>
    <row r="9" spans="1:19" ht="51" x14ac:dyDescent="0.25">
      <c r="A9" s="17"/>
      <c r="B9" s="19">
        <v>5005043</v>
      </c>
      <c r="C9" s="19" t="s">
        <v>2038</v>
      </c>
      <c r="D9" s="68">
        <v>3000664</v>
      </c>
      <c r="E9" s="19" t="s">
        <v>2036</v>
      </c>
      <c r="F9" s="69">
        <v>86</v>
      </c>
      <c r="G9" s="19" t="s">
        <v>500</v>
      </c>
      <c r="H9" s="20">
        <v>2.1708059999999998</v>
      </c>
      <c r="I9" s="21">
        <v>4.3195940000000004</v>
      </c>
      <c r="J9" s="21">
        <f t="shared" si="1"/>
        <v>5.0000000000000001E-3</v>
      </c>
      <c r="K9" s="21">
        <v>0</v>
      </c>
      <c r="L9" s="21">
        <v>0</v>
      </c>
      <c r="M9" s="21">
        <v>5.0000000000000001E-3</v>
      </c>
      <c r="N9" s="22">
        <f t="shared" si="2"/>
        <v>0</v>
      </c>
      <c r="O9" s="22">
        <f t="shared" si="3"/>
        <v>0</v>
      </c>
      <c r="P9" s="23">
        <f t="shared" si="4"/>
        <v>1.1575161924940167E-3</v>
      </c>
      <c r="Q9" s="70">
        <v>0</v>
      </c>
      <c r="R9" s="21">
        <v>0</v>
      </c>
      <c r="S9" s="23">
        <f t="shared" ref="S9:S17" si="5">IFERROR(R9/Q9,0)</f>
        <v>0</v>
      </c>
    </row>
    <row r="10" spans="1:19" ht="51" x14ac:dyDescent="0.25">
      <c r="A10" s="17"/>
      <c r="B10" s="19">
        <v>5005044</v>
      </c>
      <c r="C10" s="19" t="s">
        <v>2039</v>
      </c>
      <c r="D10" s="68">
        <v>3000664</v>
      </c>
      <c r="E10" s="19" t="s">
        <v>2036</v>
      </c>
      <c r="F10" s="69">
        <v>86</v>
      </c>
      <c r="G10" s="19" t="s">
        <v>500</v>
      </c>
      <c r="H10" s="20">
        <v>2.9950969999999999</v>
      </c>
      <c r="I10" s="21">
        <v>2.9950970000000003</v>
      </c>
      <c r="J10" s="21">
        <f t="shared" si="1"/>
        <v>1.7569799987874179E-2</v>
      </c>
      <c r="K10" s="21">
        <v>4.7999998787418008E-4</v>
      </c>
      <c r="L10" s="21">
        <v>-1.2190000000000001E-4</v>
      </c>
      <c r="M10" s="21">
        <v>1.72117E-2</v>
      </c>
      <c r="N10" s="22">
        <f t="shared" si="2"/>
        <v>1.6026191735165173E-4</v>
      </c>
      <c r="O10" s="22">
        <f t="shared" si="3"/>
        <v>1.1956206689605714E-4</v>
      </c>
      <c r="P10" s="23">
        <f t="shared" si="4"/>
        <v>5.8661873014043209E-3</v>
      </c>
      <c r="Q10" s="70">
        <v>0</v>
      </c>
      <c r="R10" s="21">
        <v>0</v>
      </c>
      <c r="S10" s="23">
        <f t="shared" si="5"/>
        <v>0</v>
      </c>
    </row>
    <row r="11" spans="1:19" ht="51" x14ac:dyDescent="0.25">
      <c r="A11" s="17"/>
      <c r="B11" s="19">
        <v>5005045</v>
      </c>
      <c r="C11" s="19" t="s">
        <v>2040</v>
      </c>
      <c r="D11" s="68">
        <v>3000664</v>
      </c>
      <c r="E11" s="19" t="s">
        <v>2036</v>
      </c>
      <c r="F11" s="69">
        <v>86</v>
      </c>
      <c r="G11" s="19" t="s">
        <v>500</v>
      </c>
      <c r="H11" s="20">
        <v>12.144770999999999</v>
      </c>
      <c r="I11" s="21">
        <v>12.144769999999998</v>
      </c>
      <c r="J11" s="21">
        <f t="shared" si="1"/>
        <v>1.0685764410405239</v>
      </c>
      <c r="K11" s="21">
        <v>7.988939104052406E-2</v>
      </c>
      <c r="L11" s="21">
        <v>0.54368099999999986</v>
      </c>
      <c r="M11" s="21">
        <v>0.44500604999999993</v>
      </c>
      <c r="N11" s="22">
        <f t="shared" si="2"/>
        <v>6.5780900783237624E-3</v>
      </c>
      <c r="O11" s="22">
        <f t="shared" si="3"/>
        <v>5.1344767421739899E-2</v>
      </c>
      <c r="P11" s="23">
        <f t="shared" si="4"/>
        <v>8.7986552321742115E-2</v>
      </c>
      <c r="Q11" s="70">
        <v>102</v>
      </c>
      <c r="R11" s="21">
        <v>0</v>
      </c>
      <c r="S11" s="23">
        <f t="shared" si="5"/>
        <v>0</v>
      </c>
    </row>
    <row r="12" spans="1:19" ht="51" x14ac:dyDescent="0.25">
      <c r="A12" s="17"/>
      <c r="B12" s="19">
        <v>5005046</v>
      </c>
      <c r="C12" s="19" t="s">
        <v>2041</v>
      </c>
      <c r="D12" s="68">
        <v>3000664</v>
      </c>
      <c r="E12" s="19" t="s">
        <v>2036</v>
      </c>
      <c r="F12" s="69">
        <v>65</v>
      </c>
      <c r="G12" s="19" t="s">
        <v>1011</v>
      </c>
      <c r="H12" s="20">
        <v>9.7267559999999982</v>
      </c>
      <c r="I12" s="21">
        <v>9.726756</v>
      </c>
      <c r="J12" s="21">
        <f t="shared" si="1"/>
        <v>4.448468434611641</v>
      </c>
      <c r="K12" s="21">
        <v>0.31139398461164092</v>
      </c>
      <c r="L12" s="21">
        <v>0.97615766000000004</v>
      </c>
      <c r="M12" s="21">
        <v>3.1609167899999999</v>
      </c>
      <c r="N12" s="22">
        <f t="shared" si="2"/>
        <v>3.201416634812685E-2</v>
      </c>
      <c r="O12" s="22">
        <f t="shared" si="3"/>
        <v>0.13237215415002093</v>
      </c>
      <c r="P12" s="23">
        <f t="shared" si="4"/>
        <v>0.4573434796361337</v>
      </c>
      <c r="Q12" s="70">
        <v>0</v>
      </c>
      <c r="R12" s="21">
        <v>0</v>
      </c>
      <c r="S12" s="23">
        <f t="shared" si="5"/>
        <v>0</v>
      </c>
    </row>
    <row r="13" spans="1:19" ht="51" x14ac:dyDescent="0.25">
      <c r="A13" s="17"/>
      <c r="B13" s="19">
        <v>5005047</v>
      </c>
      <c r="C13" s="19" t="s">
        <v>2042</v>
      </c>
      <c r="D13" s="68">
        <v>3000664</v>
      </c>
      <c r="E13" s="19" t="s">
        <v>2036</v>
      </c>
      <c r="F13" s="69">
        <v>603</v>
      </c>
      <c r="G13" s="19" t="s">
        <v>2047</v>
      </c>
      <c r="H13" s="20">
        <v>4.92</v>
      </c>
      <c r="I13" s="21">
        <v>4.9749999999999996</v>
      </c>
      <c r="J13" s="21">
        <f t="shared" si="1"/>
        <v>0</v>
      </c>
      <c r="K13" s="21">
        <v>0</v>
      </c>
      <c r="L13" s="21">
        <v>0</v>
      </c>
      <c r="M13" s="21">
        <v>0</v>
      </c>
      <c r="N13" s="22">
        <f t="shared" si="2"/>
        <v>0</v>
      </c>
      <c r="O13" s="22">
        <f t="shared" si="3"/>
        <v>0</v>
      </c>
      <c r="P13" s="23">
        <f t="shared" si="4"/>
        <v>0</v>
      </c>
      <c r="Q13" s="70">
        <v>0</v>
      </c>
      <c r="R13" s="21">
        <v>0</v>
      </c>
      <c r="S13" s="23">
        <f t="shared" si="5"/>
        <v>0</v>
      </c>
    </row>
    <row r="14" spans="1:19" ht="51" x14ac:dyDescent="0.25">
      <c r="A14" s="17"/>
      <c r="B14" s="19">
        <v>5005048</v>
      </c>
      <c r="C14" s="19" t="s">
        <v>2043</v>
      </c>
      <c r="D14" s="68">
        <v>3000664</v>
      </c>
      <c r="E14" s="19" t="s">
        <v>2036</v>
      </c>
      <c r="F14" s="69">
        <v>46</v>
      </c>
      <c r="G14" s="19" t="s">
        <v>736</v>
      </c>
      <c r="H14" s="20">
        <v>0.49000000000000005</v>
      </c>
      <c r="I14" s="21">
        <v>0.49</v>
      </c>
      <c r="J14" s="21">
        <f t="shared" si="1"/>
        <v>5.6159510000000003E-2</v>
      </c>
      <c r="K14" s="21">
        <v>0</v>
      </c>
      <c r="L14" s="21">
        <v>3.3843360000000003E-2</v>
      </c>
      <c r="M14" s="21">
        <v>2.231615E-2</v>
      </c>
      <c r="N14" s="22">
        <f t="shared" si="2"/>
        <v>0</v>
      </c>
      <c r="O14" s="22">
        <f t="shared" si="3"/>
        <v>6.9068081632653072E-2</v>
      </c>
      <c r="P14" s="23">
        <f t="shared" si="4"/>
        <v>0.11461124489795919</v>
      </c>
      <c r="Q14" s="70">
        <v>0</v>
      </c>
      <c r="R14" s="21">
        <v>0</v>
      </c>
      <c r="S14" s="23">
        <f t="shared" si="5"/>
        <v>0</v>
      </c>
    </row>
    <row r="15" spans="1:19" ht="51" x14ac:dyDescent="0.25">
      <c r="A15" s="17"/>
      <c r="B15" s="19">
        <v>5005049</v>
      </c>
      <c r="C15" s="19" t="s">
        <v>2044</v>
      </c>
      <c r="D15" s="68">
        <v>3000664</v>
      </c>
      <c r="E15" s="19" t="s">
        <v>2036</v>
      </c>
      <c r="F15" s="69">
        <v>14</v>
      </c>
      <c r="G15" s="19" t="s">
        <v>690</v>
      </c>
      <c r="H15" s="20">
        <v>8.6108980000000006</v>
      </c>
      <c r="I15" s="21">
        <v>8.5927980000000002</v>
      </c>
      <c r="J15" s="21">
        <f t="shared" si="1"/>
        <v>2.2465560003904567E-2</v>
      </c>
      <c r="K15" s="21">
        <v>8.1750000390456989E-4</v>
      </c>
      <c r="L15" s="21">
        <v>1.11375E-2</v>
      </c>
      <c r="M15" s="21">
        <v>1.0510559999999999E-2</v>
      </c>
      <c r="N15" s="22">
        <f t="shared" si="2"/>
        <v>9.5137812375499791E-5</v>
      </c>
      <c r="O15" s="22">
        <f t="shared" si="3"/>
        <v>1.3912813968051582E-3</v>
      </c>
      <c r="P15" s="23">
        <f t="shared" si="4"/>
        <v>2.6144638805549211E-3</v>
      </c>
      <c r="Q15" s="70">
        <v>0</v>
      </c>
      <c r="R15" s="21">
        <v>0</v>
      </c>
      <c r="S15" s="23">
        <f t="shared" si="5"/>
        <v>0</v>
      </c>
    </row>
    <row r="16" spans="1:19" ht="25.5" x14ac:dyDescent="0.25">
      <c r="A16" s="17"/>
      <c r="B16" s="19">
        <v>5005050</v>
      </c>
      <c r="C16" s="19" t="s">
        <v>2045</v>
      </c>
      <c r="D16" s="68">
        <v>3000665</v>
      </c>
      <c r="E16" s="19" t="s">
        <v>2037</v>
      </c>
      <c r="F16" s="69">
        <v>14</v>
      </c>
      <c r="G16" s="19" t="s">
        <v>690</v>
      </c>
      <c r="H16" s="20">
        <v>38.529919000000007</v>
      </c>
      <c r="I16" s="21">
        <v>38.087491000000021</v>
      </c>
      <c r="J16" s="21">
        <f t="shared" si="1"/>
        <v>4.420408198906923</v>
      </c>
      <c r="K16" s="21">
        <v>0.31648767890692397</v>
      </c>
      <c r="L16" s="21">
        <v>1.8623088799999996</v>
      </c>
      <c r="M16" s="21">
        <v>2.2416116399999995</v>
      </c>
      <c r="N16" s="22">
        <f t="shared" si="2"/>
        <v>8.3094913998646904E-3</v>
      </c>
      <c r="O16" s="22">
        <f t="shared" si="3"/>
        <v>5.720504296034943E-2</v>
      </c>
      <c r="P16" s="23">
        <f t="shared" si="4"/>
        <v>0.11605931718912439</v>
      </c>
      <c r="Q16" s="70">
        <v>6</v>
      </c>
      <c r="R16" s="21">
        <v>0</v>
      </c>
      <c r="S16" s="23">
        <f t="shared" si="5"/>
        <v>0</v>
      </c>
    </row>
    <row r="17" spans="1:19" ht="25.5" x14ac:dyDescent="0.25">
      <c r="A17" s="17"/>
      <c r="B17" s="19">
        <v>5005051</v>
      </c>
      <c r="C17" s="19" t="s">
        <v>2046</v>
      </c>
      <c r="D17" s="68">
        <v>3000665</v>
      </c>
      <c r="E17" s="19" t="s">
        <v>2037</v>
      </c>
      <c r="F17" s="69">
        <v>14</v>
      </c>
      <c r="G17" s="19" t="s">
        <v>690</v>
      </c>
      <c r="H17" s="20">
        <v>55.009436000000001</v>
      </c>
      <c r="I17" s="21">
        <v>55.118028000000002</v>
      </c>
      <c r="J17" s="21">
        <f t="shared" si="1"/>
        <v>12.747995510925048</v>
      </c>
      <c r="K17" s="21">
        <v>0.25130024092504755</v>
      </c>
      <c r="L17" s="21">
        <v>4.0220713899999998</v>
      </c>
      <c r="M17" s="21">
        <v>8.4746238799999993</v>
      </c>
      <c r="N17" s="22">
        <f t="shared" si="2"/>
        <v>4.5593111735609902E-3</v>
      </c>
      <c r="O17" s="22">
        <f t="shared" si="3"/>
        <v>7.7531286694891316E-2</v>
      </c>
      <c r="P17" s="23">
        <f t="shared" si="4"/>
        <v>0.23128540649032375</v>
      </c>
      <c r="Q17" s="70">
        <v>0</v>
      </c>
      <c r="R17" s="21">
        <v>0</v>
      </c>
      <c r="S17" s="23">
        <f t="shared" si="5"/>
        <v>0</v>
      </c>
    </row>
    <row r="18" spans="1:19" ht="15.75" thickBot="1" x14ac:dyDescent="0.3">
      <c r="A18" s="41" t="s">
        <v>293</v>
      </c>
      <c r="B18" s="43"/>
      <c r="C18" s="43"/>
      <c r="D18" s="65"/>
      <c r="E18" s="43"/>
      <c r="F18" s="66"/>
      <c r="G18" s="43"/>
      <c r="H18" s="44">
        <f ca="1">OFFSET(H18,-MATCH("PROYECTOS",$A$8:$A$18,0)-1,0)-(OFFSET(H18,-MATCH("PROYECTOS",$A$8:$A$18,0),0))</f>
        <v>162.48351200000002</v>
      </c>
      <c r="I18" s="44">
        <f t="shared" ref="I18:J18" ca="1" si="6">OFFSET(I18,-MATCH("PROYECTOS",$A$8:$A$18,0)-1,0)-(OFFSET(I18,-MATCH("PROYECTOS",$A$8:$A$18,0),0))</f>
        <v>148.76208799999995</v>
      </c>
      <c r="J18" s="44">
        <f t="shared" ca="1" si="6"/>
        <v>7.3574661876710117</v>
      </c>
      <c r="K18" s="45">
        <f>K6-K7</f>
        <v>1.0835363276710268</v>
      </c>
      <c r="L18" s="45">
        <f t="shared" ref="L18:M18" si="7">L6-L7</f>
        <v>3.1785933399999955</v>
      </c>
      <c r="M18" s="45">
        <f t="shared" si="7"/>
        <v>3.0953365199999965</v>
      </c>
      <c r="N18" s="46">
        <f t="shared" ca="1" si="2"/>
        <v>7.2836859326082274E-3</v>
      </c>
      <c r="O18" s="46">
        <f t="shared" ca="1" si="3"/>
        <v>2.8650644293665897E-2</v>
      </c>
      <c r="P18" s="47">
        <f t="shared" ca="1" si="4"/>
        <v>4.9457938420916905E-2</v>
      </c>
      <c r="Q18" s="67"/>
      <c r="R18" s="45"/>
      <c r="S18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workbookViewId="0">
      <selection activeCell="A12" sqref="A12:L12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128</v>
      </c>
      <c r="B1" s="50" t="s">
        <v>88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2050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29.988216000000001</v>
      </c>
      <c r="E6" s="14">
        <v>36.186748999999999</v>
      </c>
      <c r="F6" s="14">
        <v>1.9163863868549065</v>
      </c>
      <c r="G6" s="14">
        <v>0.79352500685490668</v>
      </c>
      <c r="H6" s="14">
        <v>0.17129648999999997</v>
      </c>
      <c r="I6" s="14">
        <v>0.95156489</v>
      </c>
      <c r="J6" s="15">
        <v>2.1928607260489376E-2</v>
      </c>
      <c r="K6" s="15">
        <v>2.6662287260314728E-2</v>
      </c>
      <c r="L6" s="16">
        <v>5.2958235813195233E-2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29.988216000000001</v>
      </c>
      <c r="E7" s="38">
        <f ca="1">SUM(E8:OFFSET(E6,MATCH("GOBIERNOS REGIONALES",$A$8:$A$50,0),0))</f>
        <v>36.186748999999999</v>
      </c>
      <c r="F7" s="38">
        <f ca="1">SUM(F8:OFFSET(F6,MATCH("GOBIERNOS REGIONALES",$A$8:$A$50,0),0))</f>
        <v>1.9163863868549067</v>
      </c>
      <c r="G7" s="38">
        <f ca="1">SUM(G8:OFFSET(G6,MATCH("GOBIERNOS REGIONALES",$A$8:$A$50,0),0))</f>
        <v>0.79352500685490668</v>
      </c>
      <c r="H7" s="38">
        <f ca="1">SUM(H8:OFFSET(H6,MATCH("GOBIERNOS REGIONALES",$A$8:$A$50,0),0))</f>
        <v>0.17129648999999997</v>
      </c>
      <c r="I7" s="38">
        <f ca="1">SUM(I8:OFFSET(I6,MATCH("GOBIERNOS REGIONALES",$A$8:$A$50,0),0))</f>
        <v>0.95156489</v>
      </c>
      <c r="J7" s="39">
        <f ca="1">IFERROR(G7/E7,0)</f>
        <v>2.1928607260489376E-2</v>
      </c>
      <c r="K7" s="39">
        <f ca="1">IFERROR(SUM(G7,H7)/E7,0)</f>
        <v>2.6662287260314728E-2</v>
      </c>
      <c r="L7" s="40">
        <f ca="1">IFERROR(SUM(G7,H7,I7)/E7,0)</f>
        <v>5.2958235813195233E-2</v>
      </c>
      <c r="M7" s="4"/>
    </row>
    <row r="8" spans="1:13" x14ac:dyDescent="0.25">
      <c r="A8" s="17"/>
      <c r="B8" s="18">
        <v>1</v>
      </c>
      <c r="C8" s="19" t="s">
        <v>100</v>
      </c>
      <c r="D8" s="20">
        <v>1.5750000000000002</v>
      </c>
      <c r="E8" s="21">
        <v>1.575</v>
      </c>
      <c r="F8" s="21">
        <f t="shared" ref="F8:F14" si="0">SUM(G8,H8,I8)</f>
        <v>1.8152970000000001E-2</v>
      </c>
      <c r="G8" s="21">
        <v>0</v>
      </c>
      <c r="H8" s="21">
        <v>0</v>
      </c>
      <c r="I8" s="21">
        <v>1.8152970000000001E-2</v>
      </c>
      <c r="J8" s="22">
        <f t="shared" ref="J8:J14" si="1">IFERROR(G8/E8,0)</f>
        <v>0</v>
      </c>
      <c r="K8" s="22">
        <f t="shared" ref="K8:K14" si="2">IFERROR(SUM(G8,H8)/E8,0)</f>
        <v>0</v>
      </c>
      <c r="L8" s="23">
        <f t="shared" ref="L8:L14" si="3">IFERROR(SUM(G8,H8,I8)/E8,0)</f>
        <v>1.1525695238095239E-2</v>
      </c>
      <c r="M8" s="4"/>
    </row>
    <row r="9" spans="1:13" x14ac:dyDescent="0.25">
      <c r="A9" s="17"/>
      <c r="B9" s="18">
        <v>7</v>
      </c>
      <c r="C9" s="19" t="s">
        <v>107</v>
      </c>
      <c r="D9" s="20">
        <v>26.013866</v>
      </c>
      <c r="E9" s="21">
        <v>27.625865999999998</v>
      </c>
      <c r="F9" s="21">
        <f t="shared" si="0"/>
        <v>1.7731227069332123</v>
      </c>
      <c r="G9" s="21">
        <v>0.78610500693321228</v>
      </c>
      <c r="H9" s="21">
        <v>0.1215825</v>
      </c>
      <c r="I9" s="21">
        <v>0.86543519999999996</v>
      </c>
      <c r="J9" s="22">
        <f t="shared" si="1"/>
        <v>2.8455397812079893E-2</v>
      </c>
      <c r="K9" s="22">
        <f t="shared" si="2"/>
        <v>3.2856436317080968E-2</v>
      </c>
      <c r="L9" s="23">
        <f t="shared" si="3"/>
        <v>6.4183425306313019E-2</v>
      </c>
      <c r="M9" s="4"/>
    </row>
    <row r="10" spans="1:13" x14ac:dyDescent="0.25">
      <c r="A10" s="17"/>
      <c r="B10" s="18">
        <v>26</v>
      </c>
      <c r="C10" s="19" t="s">
        <v>119</v>
      </c>
      <c r="D10" s="20">
        <v>0.19800000000000001</v>
      </c>
      <c r="E10" s="21">
        <v>4.7845330000000006</v>
      </c>
      <c r="F10" s="21">
        <f t="shared" si="0"/>
        <v>0</v>
      </c>
      <c r="G10" s="21">
        <v>0</v>
      </c>
      <c r="H10" s="21">
        <v>0</v>
      </c>
      <c r="I10" s="21">
        <v>0</v>
      </c>
      <c r="J10" s="22">
        <f t="shared" si="1"/>
        <v>0</v>
      </c>
      <c r="K10" s="22">
        <f t="shared" si="2"/>
        <v>0</v>
      </c>
      <c r="L10" s="23">
        <f t="shared" si="3"/>
        <v>0</v>
      </c>
      <c r="M10" s="4"/>
    </row>
    <row r="11" spans="1:13" ht="25.5" x14ac:dyDescent="0.25">
      <c r="A11" s="17"/>
      <c r="B11" s="18">
        <v>50</v>
      </c>
      <c r="C11" s="19" t="s">
        <v>128</v>
      </c>
      <c r="D11" s="20">
        <v>0.99999999999999989</v>
      </c>
      <c r="E11" s="21">
        <v>1</v>
      </c>
      <c r="F11" s="21">
        <f t="shared" si="0"/>
        <v>7.7433809999999992E-2</v>
      </c>
      <c r="G11" s="21">
        <v>0</v>
      </c>
      <c r="H11" s="21">
        <v>2.4083889999999997E-2</v>
      </c>
      <c r="I11" s="21">
        <v>5.3349919999999988E-2</v>
      </c>
      <c r="J11" s="22">
        <f t="shared" si="1"/>
        <v>0</v>
      </c>
      <c r="K11" s="22">
        <f t="shared" si="2"/>
        <v>2.4083889999999997E-2</v>
      </c>
      <c r="L11" s="23">
        <f t="shared" si="3"/>
        <v>7.7433809999999992E-2</v>
      </c>
      <c r="M11" s="4"/>
    </row>
    <row r="12" spans="1:13" ht="38.25" x14ac:dyDescent="0.25">
      <c r="A12" s="17"/>
      <c r="B12" s="18">
        <v>72</v>
      </c>
      <c r="C12" s="19" t="s">
        <v>138</v>
      </c>
      <c r="D12" s="20">
        <v>1.2013499999999999</v>
      </c>
      <c r="E12" s="21">
        <v>1.2013500000000001</v>
      </c>
      <c r="F12" s="21">
        <f t="shared" si="0"/>
        <v>4.7676899921694403E-2</v>
      </c>
      <c r="G12" s="21">
        <v>7.4199999216943979E-3</v>
      </c>
      <c r="H12" s="21">
        <v>2.5630099999999999E-2</v>
      </c>
      <c r="I12" s="21">
        <v>1.4626800000000001E-2</v>
      </c>
      <c r="J12" s="22">
        <f t="shared" si="1"/>
        <v>6.1763848351391324E-3</v>
      </c>
      <c r="K12" s="22">
        <f t="shared" si="2"/>
        <v>2.7510800284425353E-2</v>
      </c>
      <c r="L12" s="23">
        <f t="shared" si="3"/>
        <v>3.9686103068792937E-2</v>
      </c>
      <c r="M12" s="4"/>
    </row>
    <row r="13" spans="1:13" ht="15.75" thickBot="1" x14ac:dyDescent="0.3">
      <c r="A13" s="41" t="s">
        <v>205</v>
      </c>
      <c r="B13" s="58"/>
      <c r="C13" s="43"/>
      <c r="D13" s="44">
        <f ca="1">SUM(D14:OFFSET(D12,(MATCH("GOBIERNOS LOCALES",$A$8:$A$50,0)-MATCH("GOBIERNOS REGIONALES",$A$8:$A$50,0)),0))</f>
        <v>0</v>
      </c>
      <c r="E13" s="45">
        <f ca="1">SUM(E14:OFFSET(E12,(MATCH("GOBIERNOS LOCALES",$A$8:$A$50,0)-MATCH("GOBIERNOS REGIONALES",$A$8:$A$50,0)),0))</f>
        <v>0</v>
      </c>
      <c r="F13" s="45">
        <f ca="1">SUM(F14:OFFSET(F12,(MATCH("GOBIERNOS LOCALES",$A$8:$A$50,0)-MATCH("GOBIERNOS REGIONALES",$A$8:$A$50,0)),0))</f>
        <v>0</v>
      </c>
      <c r="G13" s="45">
        <f ca="1">SUM(G14:OFFSET(G12,(MATCH("GOBIERNOS LOCALES",$A$8:$A$50,0)-MATCH("GOBIERNOS REGIONALES",$A$8:$A$50,0)),0))</f>
        <v>0</v>
      </c>
      <c r="H13" s="45">
        <f ca="1">SUM(H14:OFFSET(H12,(MATCH("GOBIERNOS LOCALES",$A$8:$A$50,0)-MATCH("GOBIERNOS REGIONALES",$A$8:$A$50,0)),0))</f>
        <v>0</v>
      </c>
      <c r="I13" s="45">
        <f ca="1">SUM(I14:OFFSET(I12,(MATCH("GOBIERNOS LOCALES",$A$8:$A$50,0)-MATCH("GOBIERNOS REGIONALES",$A$8:$A$50,0)),0))</f>
        <v>0</v>
      </c>
      <c r="J13" s="46">
        <f ca="1">IFERROR(G13/E13,0)</f>
        <v>0</v>
      </c>
      <c r="K13" s="46">
        <f ca="1">IFERROR(SUM(G13,H13)/E13,0)</f>
        <v>0</v>
      </c>
      <c r="L13" s="47">
        <f ca="1">IFERROR(SUM(G13,H13,I13)/E13,0)</f>
        <v>0</v>
      </c>
      <c r="M13" s="4"/>
    </row>
    <row r="14" spans="1:13" x14ac:dyDescent="0.25">
      <c r="A14" t="s">
        <v>232</v>
      </c>
      <c r="D14" s="5"/>
      <c r="E14" s="5"/>
      <c r="F14" s="5">
        <f t="shared" si="0"/>
        <v>0</v>
      </c>
      <c r="G14" s="5"/>
      <c r="H14" s="5"/>
      <c r="I14" s="5"/>
      <c r="J14" s="4">
        <f t="shared" si="1"/>
        <v>0</v>
      </c>
      <c r="K14" s="4">
        <f t="shared" si="2"/>
        <v>0</v>
      </c>
      <c r="L14" s="4">
        <f t="shared" si="3"/>
        <v>0</v>
      </c>
      <c r="M14" s="4"/>
    </row>
    <row r="15" spans="1:13" x14ac:dyDescent="0.25">
      <c r="D15" s="5"/>
      <c r="E15" s="5"/>
      <c r="F15" s="5"/>
      <c r="G15" s="5"/>
      <c r="H15" s="5"/>
      <c r="I15" s="5"/>
      <c r="J15" s="4"/>
      <c r="K15" s="4"/>
      <c r="L15" s="4"/>
      <c r="M15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128</v>
      </c>
      <c r="B1" s="51" t="s">
        <v>88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2051</v>
      </c>
      <c r="N2" s="72" t="s">
        <v>2066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29.988216000000001</v>
      </c>
      <c r="E6" s="14">
        <f ca="1">SUM(E7:OFFSET(E7,50,0))</f>
        <v>36.186748999999999</v>
      </c>
      <c r="F6" s="14">
        <f ca="1">SUM(F7:OFFSET(F7,50,0))</f>
        <v>1.9163863868549065</v>
      </c>
      <c r="G6" s="14">
        <f ca="1">SUM(G7:OFFSET(G7,50,0))</f>
        <v>0.79352500685490668</v>
      </c>
      <c r="H6" s="14">
        <f ca="1">SUM(H7:OFFSET(H7,50,0))</f>
        <v>0.17129648999999997</v>
      </c>
      <c r="I6" s="14">
        <f ca="1">SUM(I7:OFFSET(I7,50,0))</f>
        <v>0.95156489</v>
      </c>
      <c r="J6" s="15">
        <f ca="1">IFERROR(G6/E6,0)</f>
        <v>2.1928607260489376E-2</v>
      </c>
      <c r="K6" s="15">
        <f ca="1">IFERROR(SUM(G6,H6)/E6,0)</f>
        <v>2.6662287260314728E-2</v>
      </c>
      <c r="L6" s="16">
        <f ca="1">IFERROR(SUM(G6,H6,I6)/E6,0)</f>
        <v>5.2958235813195233E-2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2</v>
      </c>
      <c r="C7" s="19" t="s">
        <v>250</v>
      </c>
      <c r="D7" s="20">
        <v>1.1975E-2</v>
      </c>
      <c r="E7" s="21">
        <v>3.6765000000000006E-2</v>
      </c>
      <c r="F7" s="21">
        <f t="shared" ref="F7:F20" si="0">SUM(G7,H7,I7)</f>
        <v>0</v>
      </c>
      <c r="G7" s="21">
        <v>0</v>
      </c>
      <c r="H7" s="21">
        <v>0</v>
      </c>
      <c r="I7" s="21">
        <v>0</v>
      </c>
      <c r="J7" s="22">
        <f t="shared" ref="J7:J20" si="1">IFERROR(G7/E7,0)</f>
        <v>0</v>
      </c>
      <c r="K7" s="22">
        <f t="shared" ref="K7:K20" si="2">IFERROR(SUM(G7,H7)/E7,0)</f>
        <v>0</v>
      </c>
      <c r="L7" s="23">
        <f t="shared" ref="L7:L20" si="3">IFERROR(SUM(G7,H7,I7)/E7,0)</f>
        <v>0</v>
      </c>
      <c r="M7" s="4"/>
      <c r="N7" t="s">
        <v>259</v>
      </c>
      <c r="O7" s="5">
        <v>3.7650000000000001E-3</v>
      </c>
      <c r="P7" s="71">
        <v>0.36984282907662086</v>
      </c>
    </row>
    <row r="8" spans="1:16" x14ac:dyDescent="0.25">
      <c r="A8" s="17"/>
      <c r="B8" s="55">
        <v>4</v>
      </c>
      <c r="C8" s="19" t="s">
        <v>252</v>
      </c>
      <c r="D8" s="20">
        <v>5.6488740000000002</v>
      </c>
      <c r="E8" s="21">
        <v>5.6476100000000002</v>
      </c>
      <c r="F8" s="21">
        <f t="shared" si="0"/>
        <v>0.5561250039100647</v>
      </c>
      <c r="G8" s="21">
        <v>0.2784000039100647</v>
      </c>
      <c r="H8" s="21">
        <v>0</v>
      </c>
      <c r="I8" s="21">
        <v>0.277725</v>
      </c>
      <c r="J8" s="22">
        <f t="shared" si="1"/>
        <v>4.9295189276537275E-2</v>
      </c>
      <c r="K8" s="22">
        <f t="shared" si="2"/>
        <v>4.9295189276537275E-2</v>
      </c>
      <c r="L8" s="23">
        <f t="shared" si="3"/>
        <v>9.8470858276344275E-2</v>
      </c>
      <c r="M8" s="4"/>
      <c r="N8" t="s">
        <v>258</v>
      </c>
      <c r="O8" s="5">
        <v>4.2318999999999996E-2</v>
      </c>
      <c r="P8" s="71">
        <v>0.175670402656704</v>
      </c>
    </row>
    <row r="9" spans="1:16" x14ac:dyDescent="0.25">
      <c r="A9" s="17"/>
      <c r="B9" s="55">
        <v>5</v>
      </c>
      <c r="C9" s="19" t="s">
        <v>253</v>
      </c>
      <c r="D9" s="20">
        <v>0.82169999999999999</v>
      </c>
      <c r="E9" s="21">
        <v>0.82169999999999999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  <c r="N9" t="s">
        <v>256</v>
      </c>
      <c r="O9" s="5">
        <v>0.78462751406669617</v>
      </c>
      <c r="P9" s="71">
        <v>0.13089427114361249</v>
      </c>
    </row>
    <row r="10" spans="1:16" x14ac:dyDescent="0.25">
      <c r="A10" s="17"/>
      <c r="B10" s="55">
        <v>7</v>
      </c>
      <c r="C10" s="19" t="s">
        <v>255</v>
      </c>
      <c r="D10" s="20">
        <v>8.508538999999999</v>
      </c>
      <c r="E10" s="21">
        <v>13.095071999999998</v>
      </c>
      <c r="F10" s="21">
        <f t="shared" si="0"/>
        <v>0</v>
      </c>
      <c r="G10" s="21">
        <v>0</v>
      </c>
      <c r="H10" s="21">
        <v>0</v>
      </c>
      <c r="I10" s="21">
        <v>0</v>
      </c>
      <c r="J10" s="22">
        <f t="shared" si="1"/>
        <v>0</v>
      </c>
      <c r="K10" s="22">
        <f t="shared" si="2"/>
        <v>0</v>
      </c>
      <c r="L10" s="23">
        <f t="shared" si="3"/>
        <v>0</v>
      </c>
      <c r="M10" s="4"/>
      <c r="N10" t="s">
        <v>252</v>
      </c>
      <c r="O10" s="5">
        <v>0.5561250039100647</v>
      </c>
      <c r="P10" s="71">
        <v>9.8470858276344275E-2</v>
      </c>
    </row>
    <row r="11" spans="1:16" x14ac:dyDescent="0.25">
      <c r="A11" s="17"/>
      <c r="B11" s="55">
        <v>8</v>
      </c>
      <c r="C11" s="19" t="s">
        <v>256</v>
      </c>
      <c r="D11" s="20">
        <v>5.9943610000000005</v>
      </c>
      <c r="E11" s="21">
        <v>5.9943610000000005</v>
      </c>
      <c r="F11" s="21">
        <f t="shared" si="0"/>
        <v>0.78462751406669617</v>
      </c>
      <c r="G11" s="21">
        <v>0.25556251406669617</v>
      </c>
      <c r="H11" s="21">
        <v>0</v>
      </c>
      <c r="I11" s="21">
        <v>0.52906500000000001</v>
      </c>
      <c r="J11" s="22">
        <f t="shared" si="1"/>
        <v>4.2633821030581269E-2</v>
      </c>
      <c r="K11" s="22">
        <f t="shared" si="2"/>
        <v>4.2633821030581269E-2</v>
      </c>
      <c r="L11" s="23">
        <f t="shared" si="3"/>
        <v>0.13089427114361249</v>
      </c>
      <c r="M11" s="4"/>
      <c r="N11" t="s">
        <v>263</v>
      </c>
      <c r="O11" s="5">
        <v>0.52954986887814581</v>
      </c>
      <c r="P11" s="71">
        <v>5.7848627934437596E-2</v>
      </c>
    </row>
    <row r="12" spans="1:16" x14ac:dyDescent="0.25">
      <c r="A12" s="17"/>
      <c r="B12" s="55">
        <v>10</v>
      </c>
      <c r="C12" s="19" t="s">
        <v>258</v>
      </c>
      <c r="D12" s="20">
        <v>3.1134999999999999E-2</v>
      </c>
      <c r="E12" s="21">
        <v>0.2409</v>
      </c>
      <c r="F12" s="21">
        <f t="shared" si="0"/>
        <v>4.2318999999999996E-2</v>
      </c>
      <c r="G12" s="21">
        <v>0</v>
      </c>
      <c r="H12" s="21">
        <v>1.9394999999999999E-2</v>
      </c>
      <c r="I12" s="21">
        <v>2.2924E-2</v>
      </c>
      <c r="J12" s="22">
        <f t="shared" si="1"/>
        <v>0</v>
      </c>
      <c r="K12" s="22">
        <f t="shared" si="2"/>
        <v>8.0510585305105853E-2</v>
      </c>
      <c r="L12" s="23">
        <f t="shared" si="3"/>
        <v>0.175670402656704</v>
      </c>
      <c r="M12" s="4"/>
      <c r="N12" t="s">
        <v>250</v>
      </c>
      <c r="O12" s="5">
        <v>0</v>
      </c>
      <c r="P12" s="71">
        <v>0</v>
      </c>
    </row>
    <row r="13" spans="1:16" x14ac:dyDescent="0.25">
      <c r="A13" s="17"/>
      <c r="B13" s="55">
        <v>11</v>
      </c>
      <c r="C13" s="19" t="s">
        <v>259</v>
      </c>
      <c r="D13" s="20">
        <v>2.1992000000000001E-2</v>
      </c>
      <c r="E13" s="21">
        <v>1.018E-2</v>
      </c>
      <c r="F13" s="21">
        <f t="shared" si="0"/>
        <v>3.7650000000000001E-3</v>
      </c>
      <c r="G13" s="21">
        <v>0</v>
      </c>
      <c r="H13" s="21">
        <v>1.82E-3</v>
      </c>
      <c r="I13" s="21">
        <v>1.9450000000000001E-3</v>
      </c>
      <c r="J13" s="22">
        <f t="shared" si="1"/>
        <v>0</v>
      </c>
      <c r="K13" s="22">
        <f t="shared" si="2"/>
        <v>0.1787819253438114</v>
      </c>
      <c r="L13" s="23">
        <f t="shared" si="3"/>
        <v>0.36984282907662086</v>
      </c>
      <c r="M13" s="4"/>
      <c r="N13" t="s">
        <v>253</v>
      </c>
      <c r="O13" s="5">
        <v>0</v>
      </c>
      <c r="P13" s="71">
        <v>0</v>
      </c>
    </row>
    <row r="14" spans="1:16" x14ac:dyDescent="0.25">
      <c r="A14" s="17"/>
      <c r="B14" s="55">
        <v>13</v>
      </c>
      <c r="C14" s="19" t="s">
        <v>261</v>
      </c>
      <c r="D14" s="20">
        <v>0.78520000000000001</v>
      </c>
      <c r="E14" s="21">
        <v>0.759575</v>
      </c>
      <c r="F14" s="21">
        <f t="shared" si="0"/>
        <v>0</v>
      </c>
      <c r="G14" s="21">
        <v>0</v>
      </c>
      <c r="H14" s="21">
        <v>0</v>
      </c>
      <c r="I14" s="21">
        <v>0</v>
      </c>
      <c r="J14" s="22">
        <f t="shared" si="1"/>
        <v>0</v>
      </c>
      <c r="K14" s="22">
        <f t="shared" si="2"/>
        <v>0</v>
      </c>
      <c r="L14" s="23">
        <f t="shared" si="3"/>
        <v>0</v>
      </c>
      <c r="M14" s="4"/>
      <c r="N14" t="s">
        <v>255</v>
      </c>
      <c r="O14" s="5">
        <v>0</v>
      </c>
      <c r="P14" s="71">
        <v>0</v>
      </c>
    </row>
    <row r="15" spans="1:16" x14ac:dyDescent="0.25">
      <c r="A15" s="17"/>
      <c r="B15" s="55">
        <v>15</v>
      </c>
      <c r="C15" s="19" t="s">
        <v>263</v>
      </c>
      <c r="D15" s="20">
        <v>7.5785010000000002</v>
      </c>
      <c r="E15" s="21">
        <v>9.1540610000000004</v>
      </c>
      <c r="F15" s="21">
        <f t="shared" si="0"/>
        <v>0.52954986887814581</v>
      </c>
      <c r="G15" s="21">
        <v>0.25956248887814581</v>
      </c>
      <c r="H15" s="21">
        <v>0.15008148999999998</v>
      </c>
      <c r="I15" s="21">
        <v>0.11990588999999999</v>
      </c>
      <c r="J15" s="22">
        <f t="shared" si="1"/>
        <v>2.8354900505704057E-2</v>
      </c>
      <c r="K15" s="22">
        <f t="shared" si="2"/>
        <v>4.4749972594474274E-2</v>
      </c>
      <c r="L15" s="23">
        <f t="shared" si="3"/>
        <v>5.7848627934437596E-2</v>
      </c>
      <c r="M15" s="4"/>
      <c r="N15" t="s">
        <v>261</v>
      </c>
      <c r="O15" s="5">
        <v>0</v>
      </c>
      <c r="P15" s="71">
        <v>0</v>
      </c>
    </row>
    <row r="16" spans="1:16" x14ac:dyDescent="0.25">
      <c r="A16" s="17"/>
      <c r="B16" s="55">
        <v>16</v>
      </c>
      <c r="C16" s="19" t="s">
        <v>264</v>
      </c>
      <c r="D16" s="20">
        <v>3.5802E-2</v>
      </c>
      <c r="E16" s="21">
        <v>0</v>
      </c>
      <c r="F16" s="21">
        <f t="shared" si="0"/>
        <v>0</v>
      </c>
      <c r="G16" s="21">
        <v>0</v>
      </c>
      <c r="H16" s="21">
        <v>0</v>
      </c>
      <c r="I16" s="21">
        <v>0</v>
      </c>
      <c r="J16" s="22">
        <f t="shared" si="1"/>
        <v>0</v>
      </c>
      <c r="K16" s="22">
        <f t="shared" si="2"/>
        <v>0</v>
      </c>
      <c r="L16" s="23">
        <f t="shared" si="3"/>
        <v>0</v>
      </c>
      <c r="M16" s="4"/>
      <c r="N16" t="s">
        <v>264</v>
      </c>
      <c r="O16" s="5">
        <v>0</v>
      </c>
      <c r="P16" s="71">
        <v>0</v>
      </c>
    </row>
    <row r="17" spans="1:16" x14ac:dyDescent="0.25">
      <c r="A17" s="17"/>
      <c r="B17" s="55">
        <v>17</v>
      </c>
      <c r="C17" s="19" t="s">
        <v>265</v>
      </c>
      <c r="D17" s="20">
        <v>0.26867000000000002</v>
      </c>
      <c r="E17" s="21">
        <v>0.19800000000000001</v>
      </c>
      <c r="F17" s="21">
        <f t="shared" si="0"/>
        <v>0</v>
      </c>
      <c r="G17" s="21">
        <v>0</v>
      </c>
      <c r="H17" s="21">
        <v>0</v>
      </c>
      <c r="I17" s="21">
        <v>0</v>
      </c>
      <c r="J17" s="22">
        <f t="shared" si="1"/>
        <v>0</v>
      </c>
      <c r="K17" s="22">
        <f t="shared" si="2"/>
        <v>0</v>
      </c>
      <c r="L17" s="23">
        <f t="shared" si="3"/>
        <v>0</v>
      </c>
      <c r="M17" s="4"/>
      <c r="N17" t="s">
        <v>265</v>
      </c>
      <c r="O17" s="5">
        <v>0</v>
      </c>
      <c r="P17" s="71">
        <v>0</v>
      </c>
    </row>
    <row r="18" spans="1:16" x14ac:dyDescent="0.25">
      <c r="A18" s="17"/>
      <c r="B18" s="55">
        <v>20</v>
      </c>
      <c r="C18" s="19" t="s">
        <v>268</v>
      </c>
      <c r="D18" s="20">
        <v>0.22852500000000001</v>
      </c>
      <c r="E18" s="21">
        <v>0.22852500000000001</v>
      </c>
      <c r="F18" s="21">
        <f t="shared" si="0"/>
        <v>0</v>
      </c>
      <c r="G18" s="21">
        <v>0</v>
      </c>
      <c r="H18" s="21">
        <v>0</v>
      </c>
      <c r="I18" s="21">
        <v>0</v>
      </c>
      <c r="J18" s="22">
        <f t="shared" si="1"/>
        <v>0</v>
      </c>
      <c r="K18" s="22">
        <f t="shared" si="2"/>
        <v>0</v>
      </c>
      <c r="L18" s="23">
        <f t="shared" si="3"/>
        <v>0</v>
      </c>
      <c r="M18" s="4"/>
      <c r="N18" t="s">
        <v>268</v>
      </c>
      <c r="O18" s="5">
        <v>0</v>
      </c>
      <c r="P18" s="71">
        <v>0</v>
      </c>
    </row>
    <row r="19" spans="1:16" x14ac:dyDescent="0.25">
      <c r="A19" s="17"/>
      <c r="B19" s="55">
        <v>21</v>
      </c>
      <c r="C19" s="19" t="s">
        <v>269</v>
      </c>
      <c r="D19" s="20">
        <v>2.6391999999999999E-2</v>
      </c>
      <c r="E19" s="21">
        <v>0</v>
      </c>
      <c r="F19" s="21">
        <f t="shared" si="0"/>
        <v>0</v>
      </c>
      <c r="G19" s="21">
        <v>0</v>
      </c>
      <c r="H19" s="21">
        <v>0</v>
      </c>
      <c r="I19" s="21">
        <v>0</v>
      </c>
      <c r="J19" s="22">
        <f t="shared" si="1"/>
        <v>0</v>
      </c>
      <c r="K19" s="22">
        <f t="shared" si="2"/>
        <v>0</v>
      </c>
      <c r="L19" s="23">
        <f t="shared" si="3"/>
        <v>0</v>
      </c>
      <c r="M19" s="4"/>
      <c r="N19" t="s">
        <v>269</v>
      </c>
      <c r="O19" s="5">
        <v>0</v>
      </c>
      <c r="P19" s="71">
        <v>0</v>
      </c>
    </row>
    <row r="20" spans="1:16" ht="15.75" thickBot="1" x14ac:dyDescent="0.3">
      <c r="A20" s="24"/>
      <c r="B20" s="56">
        <v>22</v>
      </c>
      <c r="C20" s="26" t="s">
        <v>270</v>
      </c>
      <c r="D20" s="27">
        <v>2.6550000000000001E-2</v>
      </c>
      <c r="E20" s="28">
        <v>0</v>
      </c>
      <c r="F20" s="28">
        <f t="shared" si="0"/>
        <v>0</v>
      </c>
      <c r="G20" s="28">
        <v>0</v>
      </c>
      <c r="H20" s="28">
        <v>0</v>
      </c>
      <c r="I20" s="28">
        <v>0</v>
      </c>
      <c r="J20" s="29">
        <f t="shared" si="1"/>
        <v>0</v>
      </c>
      <c r="K20" s="29">
        <f t="shared" si="2"/>
        <v>0</v>
      </c>
      <c r="L20" s="30">
        <f t="shared" si="3"/>
        <v>0</v>
      </c>
      <c r="M20" s="4"/>
      <c r="N20" t="s">
        <v>270</v>
      </c>
      <c r="O20" s="5">
        <v>0</v>
      </c>
      <c r="P20" s="71">
        <v>0</v>
      </c>
    </row>
    <row r="21" spans="1:16" x14ac:dyDescent="0.25">
      <c r="O21" s="5"/>
      <c r="P21" s="71"/>
    </row>
    <row r="22" spans="1:16" x14ac:dyDescent="0.25">
      <c r="O22" s="5"/>
      <c r="P22" s="71"/>
    </row>
    <row r="23" spans="1:16" x14ac:dyDescent="0.25">
      <c r="O23" s="5"/>
      <c r="P23" s="71"/>
    </row>
    <row r="24" spans="1:16" x14ac:dyDescent="0.25">
      <c r="O24" s="5"/>
      <c r="P24" s="71"/>
    </row>
    <row r="25" spans="1:16" x14ac:dyDescent="0.25">
      <c r="O25" s="5"/>
      <c r="P25" s="71"/>
    </row>
    <row r="26" spans="1:16" x14ac:dyDescent="0.25">
      <c r="O26" s="5"/>
      <c r="P26" s="71"/>
    </row>
    <row r="27" spans="1:16" x14ac:dyDescent="0.25">
      <c r="O27" s="5"/>
      <c r="P27" s="71"/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workbookViewId="0">
      <selection activeCell="A21" sqref="A21:D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128</v>
      </c>
      <c r="B1" s="49" t="s">
        <v>88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2052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29.988216000000001</v>
      </c>
      <c r="E6" s="14">
        <v>36.186748999999999</v>
      </c>
      <c r="F6" s="14">
        <v>1.9163863868549065</v>
      </c>
      <c r="G6" s="14">
        <v>0.79352500685490668</v>
      </c>
      <c r="H6" s="14">
        <v>0.17129648999999997</v>
      </c>
      <c r="I6" s="14">
        <v>0.95156489</v>
      </c>
      <c r="J6" s="15">
        <v>2.1928607260489376E-2</v>
      </c>
      <c r="K6" s="15">
        <v>2.6662287260314728E-2</v>
      </c>
      <c r="L6" s="16">
        <v>5.2958235813195233E-2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29.988216000000001</v>
      </c>
      <c r="E7" s="38">
        <f ca="1">SUM(E8:OFFSET(E6,MATCH("PROYECTOS",$A$8:$A$50,0),0))</f>
        <v>36.186749000000006</v>
      </c>
      <c r="F7" s="38">
        <f ca="1">SUM(F8:OFFSET(F6,MATCH("PROYECTOS",$A$8:$A$50,0),0))</f>
        <v>1.9163863868549067</v>
      </c>
      <c r="G7" s="38">
        <f ca="1">SUM(G8:OFFSET(G6,MATCH("PROYECTOS",$A$8:$A$50,0),0))</f>
        <v>0.79352500685490668</v>
      </c>
      <c r="H7" s="38">
        <f ca="1">SUM(H8:OFFSET(H6,MATCH("PROYECTOS",$A$8:$A$50,0),0))</f>
        <v>0.17129649</v>
      </c>
      <c r="I7" s="38">
        <f ca="1">SUM(I8:OFFSET(I6,MATCH("PROYECTOS",$A$8:$A$50,0),0))</f>
        <v>0.95156489000000011</v>
      </c>
      <c r="J7" s="39">
        <f ca="1">IFERROR(G7/E7,0)</f>
        <v>2.1928607260489372E-2</v>
      </c>
      <c r="K7" s="39">
        <f ca="1">IFERROR(SUM(G7,H7)/E7,0)</f>
        <v>2.6662287260314724E-2</v>
      </c>
      <c r="L7" s="40">
        <f ca="1">IFERROR(SUM(G7,H7,I7)/E7,0)</f>
        <v>5.2958235813195226E-2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2.0418000000000003</v>
      </c>
      <c r="E8" s="21">
        <v>2.0401699999999998</v>
      </c>
      <c r="F8" s="21">
        <f t="shared" ref="F8:F11" si="0">SUM(G8,H8,I8)</f>
        <v>4.348697E-2</v>
      </c>
      <c r="G8" s="21">
        <v>0</v>
      </c>
      <c r="H8" s="21">
        <v>4.96E-3</v>
      </c>
      <c r="I8" s="21">
        <v>3.8526970000000001E-2</v>
      </c>
      <c r="J8" s="22">
        <f t="shared" ref="J8:J12" si="1">IFERROR(G8/E8,0)</f>
        <v>0</v>
      </c>
      <c r="K8" s="22">
        <f t="shared" ref="K8:K12" si="2">IFERROR(SUM(G8,H8)/E8,0)</f>
        <v>2.4311699515236476E-3</v>
      </c>
      <c r="L8" s="23">
        <f t="shared" ref="L8:L12" si="3">IFERROR(SUM(G8,H8,I8)/E8,0)</f>
        <v>2.131536587637305E-2</v>
      </c>
      <c r="M8" s="4"/>
    </row>
    <row r="9" spans="1:13" x14ac:dyDescent="0.25">
      <c r="A9" s="17"/>
      <c r="B9" s="19">
        <v>3000677</v>
      </c>
      <c r="C9" s="19" t="s">
        <v>2054</v>
      </c>
      <c r="D9" s="20">
        <v>0.23</v>
      </c>
      <c r="E9" s="21">
        <v>0.22999999999999998</v>
      </c>
      <c r="F9" s="21">
        <f t="shared" si="0"/>
        <v>1.337815E-2</v>
      </c>
      <c r="G9" s="21">
        <v>0</v>
      </c>
      <c r="H9" s="21">
        <v>7.8988900000000004E-3</v>
      </c>
      <c r="I9" s="21">
        <v>5.4792599999999997E-3</v>
      </c>
      <c r="J9" s="22">
        <f t="shared" si="1"/>
        <v>0</v>
      </c>
      <c r="K9" s="22">
        <f t="shared" si="2"/>
        <v>3.4343000000000005E-2</v>
      </c>
      <c r="L9" s="23">
        <f t="shared" si="3"/>
        <v>5.8165869565217396E-2</v>
      </c>
      <c r="M9" s="4"/>
    </row>
    <row r="10" spans="1:13" x14ac:dyDescent="0.25">
      <c r="A10" s="17"/>
      <c r="B10" s="19">
        <v>3000678</v>
      </c>
      <c r="C10" s="19" t="s">
        <v>2055</v>
      </c>
      <c r="D10" s="20">
        <v>1.5415209999999999</v>
      </c>
      <c r="E10" s="21">
        <v>1.5431509999999999</v>
      </c>
      <c r="F10" s="21">
        <f t="shared" si="0"/>
        <v>8.6398559921694401E-2</v>
      </c>
      <c r="G10" s="21">
        <v>7.4199999216943979E-3</v>
      </c>
      <c r="H10" s="21">
        <v>3.6855100000000002E-2</v>
      </c>
      <c r="I10" s="21">
        <v>4.2123460000000001E-2</v>
      </c>
      <c r="J10" s="22">
        <f t="shared" si="1"/>
        <v>4.8083433971752593E-3</v>
      </c>
      <c r="K10" s="22">
        <f t="shared" si="2"/>
        <v>2.8691359382001114E-2</v>
      </c>
      <c r="L10" s="23">
        <f t="shared" si="3"/>
        <v>5.598840289880537E-2</v>
      </c>
      <c r="M10" s="4"/>
    </row>
    <row r="11" spans="1:13" ht="25.5" x14ac:dyDescent="0.25">
      <c r="A11" s="17"/>
      <c r="B11" s="19">
        <v>3000679</v>
      </c>
      <c r="C11" s="19" t="s">
        <v>2056</v>
      </c>
      <c r="D11" s="20">
        <v>26.174895000000003</v>
      </c>
      <c r="E11" s="21">
        <v>32.373428000000004</v>
      </c>
      <c r="F11" s="21">
        <f t="shared" si="0"/>
        <v>1.7731227069332123</v>
      </c>
      <c r="G11" s="21">
        <v>0.78610500693321228</v>
      </c>
      <c r="H11" s="21">
        <v>0.1215825</v>
      </c>
      <c r="I11" s="21">
        <v>0.86543520000000007</v>
      </c>
      <c r="J11" s="22">
        <f t="shared" si="1"/>
        <v>2.4282414791946413E-2</v>
      </c>
      <c r="K11" s="22">
        <f t="shared" si="2"/>
        <v>2.8038041165526623E-2</v>
      </c>
      <c r="L11" s="23">
        <f t="shared" si="3"/>
        <v>5.4770928396375325E-2</v>
      </c>
      <c r="M11" s="4"/>
    </row>
    <row r="12" spans="1:13" ht="15.75" thickBot="1" x14ac:dyDescent="0.3">
      <c r="A12" s="41" t="s">
        <v>293</v>
      </c>
      <c r="B12" s="43"/>
      <c r="C12" s="43"/>
      <c r="D12" s="44">
        <f ca="1">OFFSET(D12,-MATCH("PROYECTOS",$A$8:$A$50,0)-1,0)-(OFFSET(D12,-MATCH("PROYECTOS",$A$8:$A$50,0),0))</f>
        <v>0</v>
      </c>
      <c r="E12" s="45">
        <f t="shared" ref="E12:I12" ca="1" si="4">OFFSET(E12,-MATCH("PROYECTOS",$A$8:$A$50,0)-1,0)-(OFFSET(E12,-MATCH("PROYECTOS",$A$8:$A$50,0),0))</f>
        <v>0</v>
      </c>
      <c r="F12" s="45">
        <f t="shared" ca="1" si="4"/>
        <v>0</v>
      </c>
      <c r="G12" s="45">
        <f t="shared" ca="1" si="4"/>
        <v>0</v>
      </c>
      <c r="H12" s="45">
        <f t="shared" ca="1" si="4"/>
        <v>0</v>
      </c>
      <c r="I12" s="45">
        <f t="shared" ca="1" si="4"/>
        <v>0</v>
      </c>
      <c r="J12" s="46">
        <f t="shared" ca="1" si="1"/>
        <v>0</v>
      </c>
      <c r="K12" s="46">
        <f t="shared" ca="1" si="2"/>
        <v>0</v>
      </c>
      <c r="L12" s="47">
        <f t="shared" ca="1" si="3"/>
        <v>0</v>
      </c>
      <c r="M12" s="4"/>
    </row>
    <row r="13" spans="1:13" ht="15.75" thickBot="1" x14ac:dyDescent="0.3"/>
    <row r="14" spans="1:13" ht="15.75" thickBot="1" x14ac:dyDescent="0.3">
      <c r="A14" s="87" t="s">
        <v>315</v>
      </c>
      <c r="B14" s="88"/>
      <c r="C14" s="88"/>
      <c r="D14" s="89"/>
    </row>
    <row r="15" spans="1:13" ht="15.75" thickBot="1" x14ac:dyDescent="0.3">
      <c r="A15" s="1" t="s">
        <v>2067</v>
      </c>
    </row>
    <row r="16" spans="1:13" ht="45" customHeight="1" x14ac:dyDescent="0.25">
      <c r="A16" s="80" t="s">
        <v>317</v>
      </c>
      <c r="B16" s="81"/>
      <c r="C16" s="81"/>
      <c r="D16" s="92" t="s">
        <v>318</v>
      </c>
    </row>
    <row r="17" spans="1:4" ht="15.75" thickBot="1" x14ac:dyDescent="0.3">
      <c r="A17" s="90"/>
      <c r="B17" s="91"/>
      <c r="C17" s="91"/>
      <c r="D17" s="93"/>
    </row>
    <row r="18" spans="1:4" x14ac:dyDescent="0.25">
      <c r="A18" s="17"/>
      <c r="B18" s="19">
        <v>3000001</v>
      </c>
      <c r="C18" s="19" t="s">
        <v>275</v>
      </c>
      <c r="D18" s="23">
        <v>2.131536587637305E-2</v>
      </c>
    </row>
    <row r="19" spans="1:4" x14ac:dyDescent="0.25">
      <c r="A19" s="17"/>
      <c r="B19" s="19">
        <v>3000677</v>
      </c>
      <c r="C19" s="19" t="s">
        <v>2054</v>
      </c>
      <c r="D19" s="23">
        <v>5.8165869565217396E-2</v>
      </c>
    </row>
    <row r="20" spans="1:4" x14ac:dyDescent="0.25">
      <c r="A20" s="17"/>
      <c r="B20" s="19">
        <v>3000678</v>
      </c>
      <c r="C20" s="19" t="s">
        <v>2055</v>
      </c>
      <c r="D20" s="23">
        <v>5.598840289880537E-2</v>
      </c>
    </row>
    <row r="21" spans="1:4" ht="26.25" thickBot="1" x14ac:dyDescent="0.3">
      <c r="A21" s="24"/>
      <c r="B21" s="26">
        <v>3000679</v>
      </c>
      <c r="C21" s="26" t="s">
        <v>2056</v>
      </c>
      <c r="D21" s="30">
        <v>5.4770928396375325E-2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topLeftCell="A14" workbookViewId="0">
      <selection activeCell="A3" sqref="A3:P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128</v>
      </c>
      <c r="B1" s="49" t="s">
        <v>88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2053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29.988216000000001</v>
      </c>
      <c r="I6" s="14">
        <v>36.186748999999999</v>
      </c>
      <c r="J6" s="14">
        <v>1.9163863868549065</v>
      </c>
      <c r="K6" s="14">
        <v>0.79352500685490668</v>
      </c>
      <c r="L6" s="14">
        <v>0.17129648999999997</v>
      </c>
      <c r="M6" s="14">
        <v>0.95156489</v>
      </c>
      <c r="N6" s="15">
        <v>2.1928607260489376E-2</v>
      </c>
      <c r="O6" s="15">
        <v>2.6662287260314728E-2</v>
      </c>
      <c r="P6" s="16">
        <v>5.2958235813195233E-2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SUM(H8:OFFSET(H6,MATCH("PROYECTOS",$A$8:$A$18,0),0))</f>
        <v>29.988216000000001</v>
      </c>
      <c r="I7" s="37">
        <f ca="1">SUM(I8:OFFSET(I6,MATCH("PROYECTOS",$A$8:$A$18,0),0))</f>
        <v>36.186748999999999</v>
      </c>
      <c r="J7" s="37">
        <f ca="1">SUM(J8:OFFSET(J6,MATCH("PROYECTOS",$A$8:$A$18,0),0))</f>
        <v>1.9163863868549067</v>
      </c>
      <c r="K7" s="38">
        <f>SUM(K8:K17)</f>
        <v>0.79352500685490668</v>
      </c>
      <c r="L7" s="38">
        <f>SUM(L8:L17)</f>
        <v>0.17129649</v>
      </c>
      <c r="M7" s="38">
        <f>SUM(M8:M17)</f>
        <v>0.95156489</v>
      </c>
      <c r="N7" s="39">
        <f ca="1">IFERROR(K7/I7,0)</f>
        <v>2.1928607260489376E-2</v>
      </c>
      <c r="O7" s="39">
        <f ca="1">IFERROR(SUM(K7,L7)/I7,0)</f>
        <v>2.6662287260314728E-2</v>
      </c>
      <c r="P7" s="40">
        <f ca="1">IFERROR(SUM(K7,L7,M7)/I7,0)</f>
        <v>5.2958235813195233E-2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0.54100000000000015</v>
      </c>
      <c r="I8" s="21">
        <v>0.54099999999999993</v>
      </c>
      <c r="J8" s="21">
        <f t="shared" ref="J8:J17" si="0">SUM(K8,L8,M8)</f>
        <v>2.10333E-3</v>
      </c>
      <c r="K8" s="21">
        <v>0</v>
      </c>
      <c r="L8" s="21">
        <v>0</v>
      </c>
      <c r="M8" s="21">
        <v>2.10333E-3</v>
      </c>
      <c r="N8" s="22">
        <f t="shared" ref="N8:N18" si="1">IFERROR(K8/I8,0)</f>
        <v>0</v>
      </c>
      <c r="O8" s="22">
        <f t="shared" ref="O8:O18" si="2">IFERROR(SUM(K8,L8)/I8,0)</f>
        <v>0</v>
      </c>
      <c r="P8" s="23">
        <f t="shared" ref="P8:P18" si="3">IFERROR(SUM(K8,L8,M8)/I8,0)</f>
        <v>3.8878558225508325E-3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5003032</v>
      </c>
      <c r="C9" s="19" t="s">
        <v>513</v>
      </c>
      <c r="D9" s="68">
        <v>3000001</v>
      </c>
      <c r="E9" s="19" t="s">
        <v>275</v>
      </c>
      <c r="F9" s="69">
        <v>201</v>
      </c>
      <c r="G9" s="19" t="s">
        <v>625</v>
      </c>
      <c r="H9" s="20">
        <v>1.5007999999999999</v>
      </c>
      <c r="I9" s="21">
        <v>1.4991700000000001</v>
      </c>
      <c r="J9" s="21">
        <f t="shared" si="0"/>
        <v>4.1383639999999999E-2</v>
      </c>
      <c r="K9" s="21">
        <v>0</v>
      </c>
      <c r="L9" s="21">
        <v>4.96E-3</v>
      </c>
      <c r="M9" s="21">
        <v>3.642364E-2</v>
      </c>
      <c r="N9" s="22">
        <f t="shared" si="1"/>
        <v>0</v>
      </c>
      <c r="O9" s="22">
        <f t="shared" si="2"/>
        <v>3.3084973685439272E-3</v>
      </c>
      <c r="P9" s="23">
        <f t="shared" si="3"/>
        <v>2.7604367750155082E-2</v>
      </c>
      <c r="Q9" s="70">
        <v>0</v>
      </c>
      <c r="R9" s="21">
        <v>0</v>
      </c>
      <c r="S9" s="23">
        <f t="shared" ref="S9:S17" si="4">IFERROR(R9/Q9,0)</f>
        <v>0</v>
      </c>
    </row>
    <row r="10" spans="1:19" ht="51" x14ac:dyDescent="0.25">
      <c r="A10" s="17"/>
      <c r="B10" s="19">
        <v>5005123</v>
      </c>
      <c r="C10" s="19" t="s">
        <v>2057</v>
      </c>
      <c r="D10" s="68">
        <v>3000677</v>
      </c>
      <c r="E10" s="19" t="s">
        <v>2054</v>
      </c>
      <c r="F10" s="69">
        <v>227</v>
      </c>
      <c r="G10" s="19" t="s">
        <v>774</v>
      </c>
      <c r="H10" s="20">
        <v>0.23</v>
      </c>
      <c r="I10" s="21">
        <v>0.22999999999999995</v>
      </c>
      <c r="J10" s="21">
        <f t="shared" si="0"/>
        <v>1.337815E-2</v>
      </c>
      <c r="K10" s="21">
        <v>0</v>
      </c>
      <c r="L10" s="21">
        <v>7.8988900000000004E-3</v>
      </c>
      <c r="M10" s="21">
        <v>5.4792599999999997E-3</v>
      </c>
      <c r="N10" s="22">
        <f t="shared" si="1"/>
        <v>0</v>
      </c>
      <c r="O10" s="22">
        <f t="shared" si="2"/>
        <v>3.4343000000000005E-2</v>
      </c>
      <c r="P10" s="23">
        <f t="shared" si="3"/>
        <v>5.8165869565217403E-2</v>
      </c>
      <c r="Q10" s="70">
        <v>0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5005124</v>
      </c>
      <c r="C11" s="19" t="s">
        <v>2058</v>
      </c>
      <c r="D11" s="68">
        <v>3000678</v>
      </c>
      <c r="E11" s="19" t="s">
        <v>2055</v>
      </c>
      <c r="F11" s="69">
        <v>59</v>
      </c>
      <c r="G11" s="19" t="s">
        <v>577</v>
      </c>
      <c r="H11" s="20">
        <v>0.31</v>
      </c>
      <c r="I11" s="21">
        <v>0.31162999999999996</v>
      </c>
      <c r="J11" s="21">
        <f t="shared" si="0"/>
        <v>3.8721659999999998E-2</v>
      </c>
      <c r="K11" s="21">
        <v>0</v>
      </c>
      <c r="L11" s="21">
        <v>1.1224999999999997E-2</v>
      </c>
      <c r="M11" s="21">
        <v>2.7496659999999999E-2</v>
      </c>
      <c r="N11" s="22">
        <f t="shared" si="1"/>
        <v>0</v>
      </c>
      <c r="O11" s="22">
        <f t="shared" si="2"/>
        <v>3.602028046080287E-2</v>
      </c>
      <c r="P11" s="23">
        <f t="shared" si="3"/>
        <v>0.12425523858421847</v>
      </c>
      <c r="Q11" s="70">
        <v>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5005128</v>
      </c>
      <c r="C12" s="19" t="s">
        <v>2059</v>
      </c>
      <c r="D12" s="68">
        <v>3000678</v>
      </c>
      <c r="E12" s="19" t="s">
        <v>2055</v>
      </c>
      <c r="F12" s="69">
        <v>60</v>
      </c>
      <c r="G12" s="19" t="s">
        <v>309</v>
      </c>
      <c r="H12" s="20">
        <v>3.0171E-2</v>
      </c>
      <c r="I12" s="21">
        <v>3.0171E-2</v>
      </c>
      <c r="J12" s="21">
        <f t="shared" si="0"/>
        <v>0</v>
      </c>
      <c r="K12" s="21">
        <v>0</v>
      </c>
      <c r="L12" s="21">
        <v>0</v>
      </c>
      <c r="M12" s="21">
        <v>0</v>
      </c>
      <c r="N12" s="22">
        <f t="shared" si="1"/>
        <v>0</v>
      </c>
      <c r="O12" s="22">
        <f t="shared" si="2"/>
        <v>0</v>
      </c>
      <c r="P12" s="23">
        <f t="shared" si="3"/>
        <v>0</v>
      </c>
      <c r="Q12" s="70">
        <v>0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5005131</v>
      </c>
      <c r="C13" s="19" t="s">
        <v>2060</v>
      </c>
      <c r="D13" s="68">
        <v>3000678</v>
      </c>
      <c r="E13" s="19" t="s">
        <v>2055</v>
      </c>
      <c r="F13" s="69">
        <v>1</v>
      </c>
      <c r="G13" s="19" t="s">
        <v>531</v>
      </c>
      <c r="H13" s="20">
        <v>1.2013499999999999</v>
      </c>
      <c r="I13" s="21">
        <v>1.2013500000000001</v>
      </c>
      <c r="J13" s="21">
        <f t="shared" si="0"/>
        <v>4.7676899921694403E-2</v>
      </c>
      <c r="K13" s="21">
        <v>7.4199999216943979E-3</v>
      </c>
      <c r="L13" s="21">
        <v>2.5630099999999999E-2</v>
      </c>
      <c r="M13" s="21">
        <v>1.4626800000000001E-2</v>
      </c>
      <c r="N13" s="22">
        <f t="shared" si="1"/>
        <v>6.1763848351391324E-3</v>
      </c>
      <c r="O13" s="22">
        <f t="shared" si="2"/>
        <v>2.7510800284425353E-2</v>
      </c>
      <c r="P13" s="23">
        <f t="shared" si="3"/>
        <v>3.9686103068792937E-2</v>
      </c>
      <c r="Q13" s="70">
        <v>464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5005132</v>
      </c>
      <c r="C14" s="19" t="s">
        <v>2061</v>
      </c>
      <c r="D14" s="68">
        <v>3000679</v>
      </c>
      <c r="E14" s="19" t="s">
        <v>2056</v>
      </c>
      <c r="F14" s="69">
        <v>444</v>
      </c>
      <c r="G14" s="19" t="s">
        <v>2065</v>
      </c>
      <c r="H14" s="20">
        <v>0.15076400000000001</v>
      </c>
      <c r="I14" s="21">
        <v>0.15076400000000001</v>
      </c>
      <c r="J14" s="21">
        <f t="shared" si="0"/>
        <v>0</v>
      </c>
      <c r="K14" s="21">
        <v>0</v>
      </c>
      <c r="L14" s="21">
        <v>0</v>
      </c>
      <c r="M14" s="21">
        <v>0</v>
      </c>
      <c r="N14" s="22">
        <f t="shared" si="1"/>
        <v>0</v>
      </c>
      <c r="O14" s="22">
        <f t="shared" si="2"/>
        <v>0</v>
      </c>
      <c r="P14" s="23">
        <f t="shared" si="3"/>
        <v>0</v>
      </c>
      <c r="Q14" s="70">
        <v>0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5005133</v>
      </c>
      <c r="C15" s="19" t="s">
        <v>2062</v>
      </c>
      <c r="D15" s="68">
        <v>3000679</v>
      </c>
      <c r="E15" s="19" t="s">
        <v>2056</v>
      </c>
      <c r="F15" s="69">
        <v>444</v>
      </c>
      <c r="G15" s="19" t="s">
        <v>2065</v>
      </c>
      <c r="H15" s="20">
        <v>17.317592000000001</v>
      </c>
      <c r="I15" s="21">
        <v>22.488125</v>
      </c>
      <c r="J15" s="21">
        <f t="shared" si="0"/>
        <v>1.7731227069332123</v>
      </c>
      <c r="K15" s="21">
        <v>0.78610500693321228</v>
      </c>
      <c r="L15" s="21">
        <v>0.1215825</v>
      </c>
      <c r="M15" s="21">
        <v>0.86543519999999996</v>
      </c>
      <c r="N15" s="22">
        <f t="shared" si="1"/>
        <v>3.4956449545402841E-2</v>
      </c>
      <c r="O15" s="22">
        <f t="shared" si="2"/>
        <v>4.0362969653237532E-2</v>
      </c>
      <c r="P15" s="23">
        <f t="shared" si="3"/>
        <v>7.8847067371477716E-2</v>
      </c>
      <c r="Q15" s="70">
        <v>0</v>
      </c>
      <c r="R15" s="21">
        <v>0</v>
      </c>
      <c r="S15" s="23">
        <f t="shared" si="4"/>
        <v>0</v>
      </c>
    </row>
    <row r="16" spans="1:19" ht="25.5" x14ac:dyDescent="0.25">
      <c r="A16" s="17"/>
      <c r="B16" s="19">
        <v>5005134</v>
      </c>
      <c r="C16" s="19" t="s">
        <v>2063</v>
      </c>
      <c r="D16" s="68">
        <v>3000679</v>
      </c>
      <c r="E16" s="19" t="s">
        <v>2056</v>
      </c>
      <c r="F16" s="69">
        <v>448</v>
      </c>
      <c r="G16" s="19" t="s">
        <v>575</v>
      </c>
      <c r="H16" s="20">
        <v>8.7065389999999994</v>
      </c>
      <c r="I16" s="21">
        <v>8.7065389999999994</v>
      </c>
      <c r="J16" s="21">
        <f t="shared" si="0"/>
        <v>0</v>
      </c>
      <c r="K16" s="21">
        <v>0</v>
      </c>
      <c r="L16" s="21">
        <v>0</v>
      </c>
      <c r="M16" s="21">
        <v>0</v>
      </c>
      <c r="N16" s="22">
        <f t="shared" si="1"/>
        <v>0</v>
      </c>
      <c r="O16" s="22">
        <f t="shared" si="2"/>
        <v>0</v>
      </c>
      <c r="P16" s="23">
        <f t="shared" si="3"/>
        <v>0</v>
      </c>
      <c r="Q16" s="70">
        <v>0</v>
      </c>
      <c r="R16" s="21">
        <v>0</v>
      </c>
      <c r="S16" s="23">
        <f t="shared" si="4"/>
        <v>0</v>
      </c>
    </row>
    <row r="17" spans="1:19" ht="63.75" x14ac:dyDescent="0.25">
      <c r="A17" s="17"/>
      <c r="B17" s="19">
        <v>5005135</v>
      </c>
      <c r="C17" s="19" t="s">
        <v>2064</v>
      </c>
      <c r="D17" s="68">
        <v>3000679</v>
      </c>
      <c r="E17" s="19" t="s">
        <v>2056</v>
      </c>
      <c r="F17" s="69">
        <v>533</v>
      </c>
      <c r="G17" s="19" t="s">
        <v>905</v>
      </c>
      <c r="H17" s="20">
        <v>0</v>
      </c>
      <c r="I17" s="21">
        <v>1.028</v>
      </c>
      <c r="J17" s="21">
        <f t="shared" si="0"/>
        <v>0</v>
      </c>
      <c r="K17" s="21">
        <v>0</v>
      </c>
      <c r="L17" s="21">
        <v>0</v>
      </c>
      <c r="M17" s="21">
        <v>0</v>
      </c>
      <c r="N17" s="22">
        <f t="shared" si="1"/>
        <v>0</v>
      </c>
      <c r="O17" s="22">
        <f t="shared" si="2"/>
        <v>0</v>
      </c>
      <c r="P17" s="23">
        <f t="shared" si="3"/>
        <v>0</v>
      </c>
      <c r="Q17" s="70">
        <v>3</v>
      </c>
      <c r="R17" s="21">
        <v>0</v>
      </c>
      <c r="S17" s="23">
        <f t="shared" si="4"/>
        <v>0</v>
      </c>
    </row>
    <row r="18" spans="1:19" ht="15.75" thickBot="1" x14ac:dyDescent="0.3">
      <c r="A18" s="41" t="s">
        <v>293</v>
      </c>
      <c r="B18" s="43"/>
      <c r="C18" s="43"/>
      <c r="D18" s="65"/>
      <c r="E18" s="43"/>
      <c r="F18" s="66"/>
      <c r="G18" s="43"/>
      <c r="H18" s="44">
        <f ca="1">OFFSET(H18,-MATCH("PROYECTOS",$A$8:$A$18,0)-1,0)-(OFFSET(H18,-MATCH("PROYECTOS",$A$8:$A$18,0),0))</f>
        <v>0</v>
      </c>
      <c r="I18" s="44">
        <f t="shared" ref="I18:J18" ca="1" si="5">OFFSET(I18,-MATCH("PROYECTOS",$A$8:$A$18,0)-1,0)-(OFFSET(I18,-MATCH("PROYECTOS",$A$8:$A$18,0),0))</f>
        <v>0</v>
      </c>
      <c r="J18" s="44">
        <f t="shared" ca="1" si="5"/>
        <v>0</v>
      </c>
      <c r="K18" s="45">
        <f>K6-K7</f>
        <v>0</v>
      </c>
      <c r="L18" s="45">
        <f>L6-L7</f>
        <v>0</v>
      </c>
      <c r="M18" s="45">
        <f>M6-M7</f>
        <v>0</v>
      </c>
      <c r="N18" s="46">
        <f t="shared" ca="1" si="1"/>
        <v>0</v>
      </c>
      <c r="O18" s="46">
        <f t="shared" ca="1" si="2"/>
        <v>0</v>
      </c>
      <c r="P18" s="47">
        <f t="shared" ca="1" si="3"/>
        <v>0</v>
      </c>
      <c r="Q18" s="67"/>
      <c r="R18" s="45"/>
      <c r="S18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5"/>
  <sheetViews>
    <sheetView workbookViewId="0">
      <selection activeCell="A14" sqref="A14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129</v>
      </c>
      <c r="B1" s="50" t="s">
        <v>89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2068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48.876338999999994</v>
      </c>
      <c r="E6" s="14">
        <v>52.87879199999999</v>
      </c>
      <c r="F6" s="14">
        <v>7.7802356762426523</v>
      </c>
      <c r="G6" s="14">
        <v>2.0776579462426525</v>
      </c>
      <c r="H6" s="14">
        <v>2.9081529200000005</v>
      </c>
      <c r="I6" s="14">
        <v>2.7944248099999993</v>
      </c>
      <c r="J6" s="15">
        <v>3.929094950283004E-2</v>
      </c>
      <c r="K6" s="15">
        <v>9.4287533388483127E-2</v>
      </c>
      <c r="L6" s="16">
        <v>0.14713338527556857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41.771622999999998</v>
      </c>
      <c r="E7" s="38">
        <f ca="1">SUM(E8:OFFSET(E6,MATCH("GOBIERNOS REGIONALES",$A$8:$A$50,0),0))</f>
        <v>44.82599900000001</v>
      </c>
      <c r="F7" s="38">
        <f ca="1">SUM(F8:OFFSET(F6,MATCH("GOBIERNOS REGIONALES",$A$8:$A$50,0),0))</f>
        <v>6.5297831142141893</v>
      </c>
      <c r="G7" s="38">
        <f ca="1">SUM(G8:OFFSET(G6,MATCH("GOBIERNOS REGIONALES",$A$8:$A$50,0),0))</f>
        <v>1.7259771342141903</v>
      </c>
      <c r="H7" s="38">
        <f ca="1">SUM(H8:OFFSET(H6,MATCH("GOBIERNOS REGIONALES",$A$8:$A$50,0),0))</f>
        <v>2.4185286099999996</v>
      </c>
      <c r="I7" s="38">
        <f ca="1">SUM(I8:OFFSET(I6,MATCH("GOBIERNOS REGIONALES",$A$8:$A$50,0),0))</f>
        <v>2.3852773699999994</v>
      </c>
      <c r="J7" s="39">
        <f ca="1">IFERROR(G7/E7,0)</f>
        <v>3.8503930145855535E-2</v>
      </c>
      <c r="K7" s="39">
        <f ca="1">IFERROR(SUM(G7,H7)/E7,0)</f>
        <v>9.2457632549676996E-2</v>
      </c>
      <c r="L7" s="40">
        <f ca="1">IFERROR(SUM(G7,H7,I7)/E7,0)</f>
        <v>0.1456695502584156</v>
      </c>
      <c r="M7" s="4"/>
    </row>
    <row r="8" spans="1:13" x14ac:dyDescent="0.25">
      <c r="A8" s="17"/>
      <c r="B8" s="18">
        <v>11</v>
      </c>
      <c r="C8" s="19" t="s">
        <v>111</v>
      </c>
      <c r="D8" s="20">
        <v>11.033753000000001</v>
      </c>
      <c r="E8" s="21">
        <v>11.069689</v>
      </c>
      <c r="F8" s="21">
        <f t="shared" ref="F8:F34" si="0">SUM(G8,H8,I8)</f>
        <v>4.8678860000000004E-2</v>
      </c>
      <c r="G8" s="21">
        <v>0</v>
      </c>
      <c r="H8" s="21">
        <v>1.636E-2</v>
      </c>
      <c r="I8" s="21">
        <v>3.2318860000000005E-2</v>
      </c>
      <c r="J8" s="22">
        <f t="shared" ref="J8:J34" si="1">IFERROR(G8/E8,0)</f>
        <v>0</v>
      </c>
      <c r="K8" s="22">
        <f t="shared" ref="K8:K34" si="2">IFERROR(SUM(G8,H8)/E8,0)</f>
        <v>1.4779096323302306E-3</v>
      </c>
      <c r="L8" s="23">
        <f t="shared" ref="L8:L34" si="3">IFERROR(SUM(G8,H8,I8)/E8,0)</f>
        <v>4.3974912032307325E-3</v>
      </c>
      <c r="M8" s="4"/>
    </row>
    <row r="9" spans="1:13" ht="25.5" x14ac:dyDescent="0.25">
      <c r="A9" s="17"/>
      <c r="B9" s="18">
        <v>137</v>
      </c>
      <c r="C9" s="19" t="s">
        <v>146</v>
      </c>
      <c r="D9" s="20">
        <v>30.737869999999997</v>
      </c>
      <c r="E9" s="21">
        <v>33.756310000000006</v>
      </c>
      <c r="F9" s="21">
        <f t="shared" si="0"/>
        <v>6.4811042542141895</v>
      </c>
      <c r="G9" s="21">
        <v>1.7259771342141903</v>
      </c>
      <c r="H9" s="21">
        <v>2.4021686099999995</v>
      </c>
      <c r="I9" s="21">
        <v>2.3529585099999992</v>
      </c>
      <c r="J9" s="22">
        <f t="shared" si="1"/>
        <v>5.1130503725501694E-2</v>
      </c>
      <c r="K9" s="22">
        <f t="shared" si="2"/>
        <v>0.1222925652778455</v>
      </c>
      <c r="L9" s="23">
        <f t="shared" si="3"/>
        <v>0.19199682234859758</v>
      </c>
      <c r="M9" s="4"/>
    </row>
    <row r="10" spans="1:13" x14ac:dyDescent="0.25">
      <c r="A10" s="34" t="s">
        <v>205</v>
      </c>
      <c r="B10" s="57"/>
      <c r="C10" s="36"/>
      <c r="D10" s="37">
        <f ca="1">SUM(D11:OFFSET(D9,(MATCH("GOBIERNOS LOCALES",$A$8:$A$50,0)-MATCH("GOBIERNOS REGIONALES",$A$8:$A$50,0)),0))</f>
        <v>7.0172659999999993</v>
      </c>
      <c r="E10" s="38">
        <f ca="1">SUM(E11:OFFSET(E9,(MATCH("GOBIERNOS LOCALES",$A$8:$A$50,0)-MATCH("GOBIERNOS REGIONALES",$A$8:$A$50,0)),0))</f>
        <v>7.9310169999999998</v>
      </c>
      <c r="F10" s="38">
        <f ca="1">SUM(F11:OFFSET(F9,(MATCH("GOBIERNOS LOCALES",$A$8:$A$50,0)-MATCH("GOBIERNOS REGIONALES",$A$8:$A$50,0)),0))</f>
        <v>1.2476318620284623</v>
      </c>
      <c r="G10" s="38">
        <f ca="1">SUM(G11:OFFSET(G9,(MATCH("GOBIERNOS LOCALES",$A$8:$A$50,0)-MATCH("GOBIERNOS REGIONALES",$A$8:$A$50,0)),0))</f>
        <v>0.35168081202846224</v>
      </c>
      <c r="H10" s="38">
        <f ca="1">SUM(H11:OFFSET(H9,(MATCH("GOBIERNOS LOCALES",$A$8:$A$50,0)-MATCH("GOBIERNOS REGIONALES",$A$8:$A$50,0)),0))</f>
        <v>0.48843361000000007</v>
      </c>
      <c r="I10" s="38">
        <f ca="1">SUM(I11:OFFSET(I9,(MATCH("GOBIERNOS LOCALES",$A$8:$A$50,0)-MATCH("GOBIERNOS REGIONALES",$A$8:$A$50,0)),0))</f>
        <v>0.40751744000000001</v>
      </c>
      <c r="J10" s="39">
        <f t="shared" ca="1" si="1"/>
        <v>4.4342461001970146E-2</v>
      </c>
      <c r="K10" s="39">
        <f t="shared" ca="1" si="2"/>
        <v>0.105927704105093</v>
      </c>
      <c r="L10" s="40">
        <f t="shared" ca="1" si="3"/>
        <v>0.1573104511096701</v>
      </c>
      <c r="M10" s="4"/>
    </row>
    <row r="11" spans="1:13" x14ac:dyDescent="0.25">
      <c r="A11" s="17"/>
      <c r="B11" s="18">
        <v>440</v>
      </c>
      <c r="C11" s="19" t="s">
        <v>206</v>
      </c>
      <c r="D11" s="20">
        <v>1.2999999999999999E-3</v>
      </c>
      <c r="E11" s="21">
        <v>1.2999999999999999E-3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</row>
    <row r="12" spans="1:13" x14ac:dyDescent="0.25">
      <c r="A12" s="17"/>
      <c r="B12" s="18">
        <v>441</v>
      </c>
      <c r="C12" s="19" t="s">
        <v>207</v>
      </c>
      <c r="D12" s="20">
        <v>0.26268300000000006</v>
      </c>
      <c r="E12" s="21">
        <v>0.26758800000000005</v>
      </c>
      <c r="F12" s="21">
        <f t="shared" si="0"/>
        <v>3.3078910012383889E-2</v>
      </c>
      <c r="G12" s="21">
        <v>1.1629600012383889E-2</v>
      </c>
      <c r="H12" s="21">
        <v>1.07381E-2</v>
      </c>
      <c r="I12" s="21">
        <v>1.0711209999999999E-2</v>
      </c>
      <c r="J12" s="22">
        <f t="shared" si="1"/>
        <v>4.3460842834446567E-2</v>
      </c>
      <c r="K12" s="22">
        <f t="shared" si="2"/>
        <v>8.3590071349925577E-2</v>
      </c>
      <c r="L12" s="23">
        <f t="shared" si="3"/>
        <v>0.12361880955941179</v>
      </c>
      <c r="M12" s="4"/>
    </row>
    <row r="13" spans="1:13" x14ac:dyDescent="0.25">
      <c r="A13" s="17"/>
      <c r="B13" s="18">
        <v>442</v>
      </c>
      <c r="C13" s="19" t="s">
        <v>208</v>
      </c>
      <c r="D13" s="20">
        <v>0.34768800000000005</v>
      </c>
      <c r="E13" s="21">
        <v>0.34898800000000008</v>
      </c>
      <c r="F13" s="21">
        <f t="shared" si="0"/>
        <v>0.18986600027573458</v>
      </c>
      <c r="G13" s="21">
        <v>7.2524000275734579E-2</v>
      </c>
      <c r="H13" s="21">
        <v>9.1999999999999998E-2</v>
      </c>
      <c r="I13" s="21">
        <v>2.5342E-2</v>
      </c>
      <c r="J13" s="22">
        <f t="shared" si="1"/>
        <v>0.20781230379191995</v>
      </c>
      <c r="K13" s="22">
        <f t="shared" si="2"/>
        <v>0.47143168325482404</v>
      </c>
      <c r="L13" s="23">
        <f t="shared" si="3"/>
        <v>0.5440473605847036</v>
      </c>
      <c r="M13" s="4"/>
    </row>
    <row r="14" spans="1:13" x14ac:dyDescent="0.25">
      <c r="A14" s="17"/>
      <c r="B14" s="18">
        <v>443</v>
      </c>
      <c r="C14" s="19" t="s">
        <v>209</v>
      </c>
      <c r="D14" s="20">
        <v>0.35402599999999995</v>
      </c>
      <c r="E14" s="21">
        <v>0.57342599999999999</v>
      </c>
      <c r="F14" s="21">
        <f t="shared" si="0"/>
        <v>0.13348436000000002</v>
      </c>
      <c r="G14" s="21">
        <v>0</v>
      </c>
      <c r="H14" s="21">
        <v>3.9470200000000004E-2</v>
      </c>
      <c r="I14" s="21">
        <v>9.4014160000000013E-2</v>
      </c>
      <c r="J14" s="22">
        <f t="shared" si="1"/>
        <v>0</v>
      </c>
      <c r="K14" s="22">
        <f t="shared" si="2"/>
        <v>6.8832246881027376E-2</v>
      </c>
      <c r="L14" s="23">
        <f t="shared" si="3"/>
        <v>0.23278393375954357</v>
      </c>
      <c r="M14" s="4"/>
    </row>
    <row r="15" spans="1:13" x14ac:dyDescent="0.25">
      <c r="A15" s="17"/>
      <c r="B15" s="18">
        <v>444</v>
      </c>
      <c r="C15" s="19" t="s">
        <v>210</v>
      </c>
      <c r="D15" s="20">
        <v>2E-3</v>
      </c>
      <c r="E15" s="21">
        <v>2E-3</v>
      </c>
      <c r="F15" s="21">
        <f t="shared" si="0"/>
        <v>0</v>
      </c>
      <c r="G15" s="21">
        <v>0</v>
      </c>
      <c r="H15" s="21">
        <v>0</v>
      </c>
      <c r="I15" s="21">
        <v>0</v>
      </c>
      <c r="J15" s="22">
        <f t="shared" si="1"/>
        <v>0</v>
      </c>
      <c r="K15" s="22">
        <f t="shared" si="2"/>
        <v>0</v>
      </c>
      <c r="L15" s="23">
        <f t="shared" si="3"/>
        <v>0</v>
      </c>
      <c r="M15" s="4"/>
    </row>
    <row r="16" spans="1:13" x14ac:dyDescent="0.25">
      <c r="A16" s="17"/>
      <c r="B16" s="18">
        <v>445</v>
      </c>
      <c r="C16" s="19" t="s">
        <v>211</v>
      </c>
      <c r="D16" s="20">
        <v>0.12796300000000002</v>
      </c>
      <c r="E16" s="21">
        <v>0.12796300000000002</v>
      </c>
      <c r="F16" s="21">
        <f t="shared" si="0"/>
        <v>1.5620409772678798E-2</v>
      </c>
      <c r="G16" s="21">
        <v>9.6734697726787999E-3</v>
      </c>
      <c r="H16" s="21">
        <v>2.9734699999999998E-3</v>
      </c>
      <c r="I16" s="21">
        <v>2.9734699999999998E-3</v>
      </c>
      <c r="J16" s="22">
        <f t="shared" si="1"/>
        <v>7.5595834519969041E-2</v>
      </c>
      <c r="K16" s="22">
        <f t="shared" si="2"/>
        <v>9.8832785826205985E-2</v>
      </c>
      <c r="L16" s="23">
        <f t="shared" si="3"/>
        <v>0.12206973713244293</v>
      </c>
      <c r="M16" s="4"/>
    </row>
    <row r="17" spans="1:13" x14ac:dyDescent="0.25">
      <c r="A17" s="17"/>
      <c r="B17" s="18">
        <v>446</v>
      </c>
      <c r="C17" s="19" t="s">
        <v>212</v>
      </c>
      <c r="D17" s="20">
        <v>0.33987299999999998</v>
      </c>
      <c r="E17" s="21">
        <v>0.35690100000000002</v>
      </c>
      <c r="F17" s="21">
        <f t="shared" si="0"/>
        <v>9.9331040643658206E-2</v>
      </c>
      <c r="G17" s="21">
        <v>3.9686720643658191E-2</v>
      </c>
      <c r="H17" s="21">
        <v>3.2354330000000008E-2</v>
      </c>
      <c r="I17" s="21">
        <v>2.7289989999999997E-2</v>
      </c>
      <c r="J17" s="22">
        <f t="shared" si="1"/>
        <v>0.11119812116989919</v>
      </c>
      <c r="K17" s="22">
        <f t="shared" si="2"/>
        <v>0.20185163572995929</v>
      </c>
      <c r="L17" s="23">
        <f t="shared" si="3"/>
        <v>0.2783153889836627</v>
      </c>
      <c r="M17" s="4"/>
    </row>
    <row r="18" spans="1:13" x14ac:dyDescent="0.25">
      <c r="A18" s="17"/>
      <c r="B18" s="18">
        <v>447</v>
      </c>
      <c r="C18" s="19" t="s">
        <v>213</v>
      </c>
      <c r="D18" s="20">
        <v>3.2700000000000007E-2</v>
      </c>
      <c r="E18" s="21">
        <v>3.2700000000000007E-2</v>
      </c>
      <c r="F18" s="21">
        <f t="shared" si="0"/>
        <v>0</v>
      </c>
      <c r="G18" s="21">
        <v>0</v>
      </c>
      <c r="H18" s="21">
        <v>0</v>
      </c>
      <c r="I18" s="21">
        <v>0</v>
      </c>
      <c r="J18" s="22">
        <f t="shared" si="1"/>
        <v>0</v>
      </c>
      <c r="K18" s="22">
        <f t="shared" si="2"/>
        <v>0</v>
      </c>
      <c r="L18" s="23">
        <f t="shared" si="3"/>
        <v>0</v>
      </c>
      <c r="M18" s="4"/>
    </row>
    <row r="19" spans="1:13" x14ac:dyDescent="0.25">
      <c r="A19" s="17"/>
      <c r="B19" s="18">
        <v>449</v>
      </c>
      <c r="C19" s="19" t="s">
        <v>215</v>
      </c>
      <c r="D19" s="20">
        <v>0.43633</v>
      </c>
      <c r="E19" s="21">
        <v>0.43933</v>
      </c>
      <c r="F19" s="21">
        <f t="shared" si="0"/>
        <v>8.1148320358700968E-2</v>
      </c>
      <c r="G19" s="21">
        <v>2.6815240358700976E-2</v>
      </c>
      <c r="H19" s="21">
        <v>2.4162539999999996E-2</v>
      </c>
      <c r="I19" s="21">
        <v>3.0170539999999996E-2</v>
      </c>
      <c r="J19" s="22">
        <f t="shared" si="1"/>
        <v>6.1036670290444489E-2</v>
      </c>
      <c r="K19" s="22">
        <f t="shared" si="2"/>
        <v>0.11603528181253493</v>
      </c>
      <c r="L19" s="23">
        <f t="shared" si="3"/>
        <v>0.18470926264698739</v>
      </c>
      <c r="M19" s="4"/>
    </row>
    <row r="20" spans="1:13" x14ac:dyDescent="0.25">
      <c r="A20" s="17"/>
      <c r="B20" s="18">
        <v>450</v>
      </c>
      <c r="C20" s="19" t="s">
        <v>216</v>
      </c>
      <c r="D20" s="20">
        <v>0.24338900000000005</v>
      </c>
      <c r="E20" s="21">
        <v>0.24338899999999999</v>
      </c>
      <c r="F20" s="21">
        <f t="shared" si="0"/>
        <v>1.8826780188971513E-2</v>
      </c>
      <c r="G20" s="21">
        <v>6.4602401889715111E-3</v>
      </c>
      <c r="H20" s="21">
        <v>6.2667E-3</v>
      </c>
      <c r="I20" s="21">
        <v>6.0998400000000005E-3</v>
      </c>
      <c r="J20" s="22">
        <f t="shared" si="1"/>
        <v>2.6542860149684298E-2</v>
      </c>
      <c r="K20" s="22">
        <f t="shared" si="2"/>
        <v>5.2290531572797089E-2</v>
      </c>
      <c r="L20" s="23">
        <f t="shared" si="3"/>
        <v>7.7352633804204443E-2</v>
      </c>
      <c r="M20" s="4"/>
    </row>
    <row r="21" spans="1:13" x14ac:dyDescent="0.25">
      <c r="A21" s="17"/>
      <c r="B21" s="18">
        <v>451</v>
      </c>
      <c r="C21" s="19" t="s">
        <v>217</v>
      </c>
      <c r="D21" s="20">
        <v>0.44681300000000002</v>
      </c>
      <c r="E21" s="21">
        <v>0.44681300000000002</v>
      </c>
      <c r="F21" s="21">
        <f t="shared" si="0"/>
        <v>0.1109334995610768</v>
      </c>
      <c r="G21" s="21">
        <v>3.3407299561076798E-2</v>
      </c>
      <c r="H21" s="21">
        <v>3.9620370000000002E-2</v>
      </c>
      <c r="I21" s="21">
        <v>3.7905830000000001E-2</v>
      </c>
      <c r="J21" s="22">
        <f t="shared" si="1"/>
        <v>7.4767966825219495E-2</v>
      </c>
      <c r="K21" s="22">
        <f t="shared" si="2"/>
        <v>0.16344123729854951</v>
      </c>
      <c r="L21" s="23">
        <f t="shared" si="3"/>
        <v>0.24827724251773514</v>
      </c>
      <c r="M21" s="4"/>
    </row>
    <row r="22" spans="1:13" x14ac:dyDescent="0.25">
      <c r="A22" s="17"/>
      <c r="B22" s="18">
        <v>452</v>
      </c>
      <c r="C22" s="19" t="s">
        <v>218</v>
      </c>
      <c r="D22" s="20">
        <v>0.53848800000000008</v>
      </c>
      <c r="E22" s="21">
        <v>0.53848800000000008</v>
      </c>
      <c r="F22" s="21">
        <f t="shared" si="0"/>
        <v>0.14106900053674726</v>
      </c>
      <c r="G22" s="21">
        <v>2.4303000536747277E-2</v>
      </c>
      <c r="H22" s="21">
        <v>8.8662999999999992E-2</v>
      </c>
      <c r="I22" s="21">
        <v>2.8103000000000003E-2</v>
      </c>
      <c r="J22" s="22">
        <f t="shared" si="1"/>
        <v>4.5131925942170061E-2</v>
      </c>
      <c r="K22" s="22">
        <f t="shared" si="2"/>
        <v>0.20978369162682781</v>
      </c>
      <c r="L22" s="23">
        <f t="shared" si="3"/>
        <v>0.26197241263825238</v>
      </c>
      <c r="M22" s="4"/>
    </row>
    <row r="23" spans="1:13" x14ac:dyDescent="0.25">
      <c r="A23" s="17"/>
      <c r="B23" s="18">
        <v>453</v>
      </c>
      <c r="C23" s="19" t="s">
        <v>219</v>
      </c>
      <c r="D23" s="20">
        <v>0</v>
      </c>
      <c r="E23" s="21">
        <v>0.24438799999999999</v>
      </c>
      <c r="F23" s="21">
        <f t="shared" si="0"/>
        <v>0</v>
      </c>
      <c r="G23" s="21">
        <v>0</v>
      </c>
      <c r="H23" s="21">
        <v>0</v>
      </c>
      <c r="I23" s="21">
        <v>0</v>
      </c>
      <c r="J23" s="22">
        <f t="shared" si="1"/>
        <v>0</v>
      </c>
      <c r="K23" s="22">
        <f t="shared" si="2"/>
        <v>0</v>
      </c>
      <c r="L23" s="23">
        <f t="shared" si="3"/>
        <v>0</v>
      </c>
      <c r="M23" s="4"/>
    </row>
    <row r="24" spans="1:13" x14ac:dyDescent="0.25">
      <c r="A24" s="17"/>
      <c r="B24" s="18">
        <v>454</v>
      </c>
      <c r="C24" s="19" t="s">
        <v>220</v>
      </c>
      <c r="D24" s="20">
        <v>1.2689079999999999</v>
      </c>
      <c r="E24" s="21">
        <v>1.27999</v>
      </c>
      <c r="F24" s="21">
        <f t="shared" si="0"/>
        <v>8.0003759887566334E-2</v>
      </c>
      <c r="G24" s="21">
        <v>1.0342529887566343E-2</v>
      </c>
      <c r="H24" s="21">
        <v>3.1435869999999998E-2</v>
      </c>
      <c r="I24" s="21">
        <v>3.822536E-2</v>
      </c>
      <c r="J24" s="22">
        <f t="shared" si="1"/>
        <v>8.0801646009471505E-3</v>
      </c>
      <c r="K24" s="22">
        <f t="shared" si="2"/>
        <v>3.2639629909269871E-2</v>
      </c>
      <c r="L24" s="23">
        <f t="shared" si="3"/>
        <v>6.2503425720174643E-2</v>
      </c>
      <c r="M24" s="4"/>
    </row>
    <row r="25" spans="1:13" x14ac:dyDescent="0.25">
      <c r="A25" s="17"/>
      <c r="B25" s="18">
        <v>455</v>
      </c>
      <c r="C25" s="19" t="s">
        <v>221</v>
      </c>
      <c r="D25" s="20">
        <v>0</v>
      </c>
      <c r="E25" s="21">
        <v>3.1184999999999997E-2</v>
      </c>
      <c r="F25" s="21">
        <f t="shared" si="0"/>
        <v>2.90792E-3</v>
      </c>
      <c r="G25" s="21">
        <v>0</v>
      </c>
      <c r="H25" s="21">
        <v>0</v>
      </c>
      <c r="I25" s="21">
        <v>2.90792E-3</v>
      </c>
      <c r="J25" s="22">
        <f t="shared" si="1"/>
        <v>0</v>
      </c>
      <c r="K25" s="22">
        <f t="shared" si="2"/>
        <v>0</v>
      </c>
      <c r="L25" s="23">
        <f t="shared" si="3"/>
        <v>9.3247394580727921E-2</v>
      </c>
      <c r="M25" s="4"/>
    </row>
    <row r="26" spans="1:13" x14ac:dyDescent="0.25">
      <c r="A26" s="17"/>
      <c r="B26" s="18">
        <v>456</v>
      </c>
      <c r="C26" s="19" t="s">
        <v>222</v>
      </c>
      <c r="D26" s="20">
        <v>2.5000000000000001E-3</v>
      </c>
      <c r="E26" s="21">
        <v>2.4999999999999996E-3</v>
      </c>
      <c r="F26" s="21">
        <f t="shared" si="0"/>
        <v>0</v>
      </c>
      <c r="G26" s="21">
        <v>0</v>
      </c>
      <c r="H26" s="21">
        <v>0</v>
      </c>
      <c r="I26" s="21">
        <v>0</v>
      </c>
      <c r="J26" s="22">
        <f t="shared" si="1"/>
        <v>0</v>
      </c>
      <c r="K26" s="22">
        <f t="shared" si="2"/>
        <v>0</v>
      </c>
      <c r="L26" s="23">
        <f t="shared" si="3"/>
        <v>0</v>
      </c>
      <c r="M26" s="4"/>
    </row>
    <row r="27" spans="1:13" x14ac:dyDescent="0.25">
      <c r="A27" s="17"/>
      <c r="B27" s="18">
        <v>458</v>
      </c>
      <c r="C27" s="19" t="s">
        <v>224</v>
      </c>
      <c r="D27" s="20">
        <v>4.0000000000000001E-3</v>
      </c>
      <c r="E27" s="21">
        <v>4.0000000000000001E-3</v>
      </c>
      <c r="F27" s="21">
        <f t="shared" si="0"/>
        <v>0</v>
      </c>
      <c r="G27" s="21">
        <v>0</v>
      </c>
      <c r="H27" s="21">
        <v>0</v>
      </c>
      <c r="I27" s="21">
        <v>0</v>
      </c>
      <c r="J27" s="22">
        <f t="shared" si="1"/>
        <v>0</v>
      </c>
      <c r="K27" s="22">
        <f t="shared" si="2"/>
        <v>0</v>
      </c>
      <c r="L27" s="23">
        <f t="shared" si="3"/>
        <v>0</v>
      </c>
      <c r="M27" s="4"/>
    </row>
    <row r="28" spans="1:13" x14ac:dyDescent="0.25">
      <c r="A28" s="17"/>
      <c r="B28" s="18">
        <v>459</v>
      </c>
      <c r="C28" s="19" t="s">
        <v>225</v>
      </c>
      <c r="D28" s="20">
        <v>0</v>
      </c>
      <c r="E28" s="21">
        <v>0.299348</v>
      </c>
      <c r="F28" s="21">
        <f t="shared" si="0"/>
        <v>0</v>
      </c>
      <c r="G28" s="21">
        <v>0</v>
      </c>
      <c r="H28" s="21">
        <v>0</v>
      </c>
      <c r="I28" s="21">
        <v>0</v>
      </c>
      <c r="J28" s="22">
        <f t="shared" si="1"/>
        <v>0</v>
      </c>
      <c r="K28" s="22">
        <f t="shared" si="2"/>
        <v>0</v>
      </c>
      <c r="L28" s="23">
        <f t="shared" si="3"/>
        <v>0</v>
      </c>
      <c r="M28" s="4"/>
    </row>
    <row r="29" spans="1:13" x14ac:dyDescent="0.25">
      <c r="A29" s="17"/>
      <c r="B29" s="18">
        <v>460</v>
      </c>
      <c r="C29" s="19" t="s">
        <v>226</v>
      </c>
      <c r="D29" s="20">
        <v>0.21735699999999999</v>
      </c>
      <c r="E29" s="21">
        <v>0.21735699999999999</v>
      </c>
      <c r="F29" s="21">
        <f t="shared" si="0"/>
        <v>6.2371169692248547E-2</v>
      </c>
      <c r="G29" s="21">
        <v>2.4115649692248553E-2</v>
      </c>
      <c r="H29" s="21">
        <v>1.8246739999999997E-2</v>
      </c>
      <c r="I29" s="21">
        <v>2.0008779999999997E-2</v>
      </c>
      <c r="J29" s="22">
        <f t="shared" si="1"/>
        <v>0.11094949641487761</v>
      </c>
      <c r="K29" s="22">
        <f t="shared" si="2"/>
        <v>0.19489774744889077</v>
      </c>
      <c r="L29" s="23">
        <f t="shared" si="3"/>
        <v>0.28695266171436185</v>
      </c>
      <c r="M29" s="4"/>
    </row>
    <row r="30" spans="1:13" x14ac:dyDescent="0.25">
      <c r="A30" s="17"/>
      <c r="B30" s="18">
        <v>461</v>
      </c>
      <c r="C30" s="19" t="s">
        <v>227</v>
      </c>
      <c r="D30" s="20">
        <v>0.67137200000000008</v>
      </c>
      <c r="E30" s="21">
        <v>0.67137200000000008</v>
      </c>
      <c r="F30" s="21">
        <f t="shared" si="0"/>
        <v>2.3750000000000004E-3</v>
      </c>
      <c r="G30" s="21">
        <v>0</v>
      </c>
      <c r="H30" s="21">
        <v>1E-3</v>
      </c>
      <c r="I30" s="21">
        <v>1.3750000000000001E-3</v>
      </c>
      <c r="J30" s="22">
        <f t="shared" si="1"/>
        <v>0</v>
      </c>
      <c r="K30" s="22">
        <f t="shared" si="2"/>
        <v>1.4894871993470086E-3</v>
      </c>
      <c r="L30" s="23">
        <f t="shared" si="3"/>
        <v>3.5375320984491459E-3</v>
      </c>
      <c r="M30" s="4"/>
    </row>
    <row r="31" spans="1:13" x14ac:dyDescent="0.25">
      <c r="A31" s="17"/>
      <c r="B31" s="18">
        <v>462</v>
      </c>
      <c r="C31" s="19" t="s">
        <v>228</v>
      </c>
      <c r="D31" s="20">
        <v>4.713500000000001E-2</v>
      </c>
      <c r="E31" s="21">
        <v>4.713500000000001E-2</v>
      </c>
      <c r="F31" s="21">
        <f t="shared" si="0"/>
        <v>3.5199999999999999E-4</v>
      </c>
      <c r="G31" s="21">
        <v>0</v>
      </c>
      <c r="H31" s="21">
        <v>3.5199999999999999E-4</v>
      </c>
      <c r="I31" s="21">
        <v>0</v>
      </c>
      <c r="J31" s="22">
        <f t="shared" si="1"/>
        <v>0</v>
      </c>
      <c r="K31" s="22">
        <f t="shared" si="2"/>
        <v>7.46791131855309E-3</v>
      </c>
      <c r="L31" s="23">
        <f t="shared" si="3"/>
        <v>7.46791131855309E-3</v>
      </c>
      <c r="M31" s="4"/>
    </row>
    <row r="32" spans="1:13" x14ac:dyDescent="0.25">
      <c r="A32" s="17"/>
      <c r="B32" s="18">
        <v>463</v>
      </c>
      <c r="C32" s="19" t="s">
        <v>229</v>
      </c>
      <c r="D32" s="20">
        <v>0.66489599999999993</v>
      </c>
      <c r="E32" s="21">
        <v>0.66537000000000002</v>
      </c>
      <c r="F32" s="21">
        <f t="shared" si="0"/>
        <v>0.15982974056615334</v>
      </c>
      <c r="G32" s="21">
        <v>5.1165460566153342E-2</v>
      </c>
      <c r="H32" s="21">
        <v>5.8200450000000008E-2</v>
      </c>
      <c r="I32" s="21">
        <v>5.0463830000000001E-2</v>
      </c>
      <c r="J32" s="22">
        <f t="shared" si="1"/>
        <v>7.6897756986568894E-2</v>
      </c>
      <c r="K32" s="22">
        <f t="shared" si="2"/>
        <v>0.16436856270368871</v>
      </c>
      <c r="L32" s="23">
        <f t="shared" si="3"/>
        <v>0.24021182284466289</v>
      </c>
      <c r="M32" s="4"/>
    </row>
    <row r="33" spans="1:13" x14ac:dyDescent="0.25">
      <c r="A33" s="17"/>
      <c r="B33" s="18">
        <v>464</v>
      </c>
      <c r="C33" s="19" t="s">
        <v>230</v>
      </c>
      <c r="D33" s="20">
        <v>1.0078449999999999</v>
      </c>
      <c r="E33" s="21">
        <v>1.089486</v>
      </c>
      <c r="F33" s="21">
        <f t="shared" si="0"/>
        <v>0.11643395053254199</v>
      </c>
      <c r="G33" s="21">
        <v>4.1557600532541983E-2</v>
      </c>
      <c r="H33" s="21">
        <v>4.2949840000000003E-2</v>
      </c>
      <c r="I33" s="21">
        <v>3.1926509999999998E-2</v>
      </c>
      <c r="J33" s="22">
        <f t="shared" si="1"/>
        <v>3.814422629803594E-2</v>
      </c>
      <c r="K33" s="22">
        <f t="shared" si="2"/>
        <v>7.7566339110866953E-2</v>
      </c>
      <c r="L33" s="23">
        <f t="shared" si="3"/>
        <v>0.10687053393301245</v>
      </c>
      <c r="M33" s="4"/>
    </row>
    <row r="34" spans="1:13" ht="15.75" thickBot="1" x14ac:dyDescent="0.3">
      <c r="A34" s="41" t="s">
        <v>232</v>
      </c>
      <c r="B34" s="58"/>
      <c r="C34" s="43"/>
      <c r="D34" s="44">
        <v>8.745E-2</v>
      </c>
      <c r="E34" s="45">
        <v>0.121776</v>
      </c>
      <c r="F34" s="45">
        <f t="shared" si="0"/>
        <v>2.8206999999999998E-3</v>
      </c>
      <c r="G34" s="45">
        <v>0</v>
      </c>
      <c r="H34" s="45">
        <v>1.1907E-3</v>
      </c>
      <c r="I34" s="45">
        <v>1.6299999999999999E-3</v>
      </c>
      <c r="J34" s="46">
        <f t="shared" si="1"/>
        <v>0</v>
      </c>
      <c r="K34" s="46">
        <f t="shared" si="2"/>
        <v>9.7777887268427292E-3</v>
      </c>
      <c r="L34" s="47">
        <f t="shared" si="3"/>
        <v>2.3163020628038364E-2</v>
      </c>
      <c r="M34" s="4"/>
    </row>
    <row r="35" spans="1:13" x14ac:dyDescent="0.25">
      <c r="D35" s="5"/>
      <c r="E35" s="5"/>
      <c r="F35" s="5"/>
      <c r="G35" s="5"/>
      <c r="H35" s="5"/>
      <c r="I35" s="5"/>
      <c r="J35" s="4"/>
      <c r="K35" s="4"/>
      <c r="L35" s="4"/>
      <c r="M35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129</v>
      </c>
      <c r="B1" s="51" t="s">
        <v>89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2069</v>
      </c>
      <c r="N2" s="72" t="s">
        <v>2090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48.876338999999994</v>
      </c>
      <c r="E6" s="14">
        <f ca="1">SUM(E7:OFFSET(E7,50,0))</f>
        <v>52.87879199999999</v>
      </c>
      <c r="F6" s="14">
        <f ca="1">SUM(F7:OFFSET(F7,50,0))</f>
        <v>7.7802356762426523</v>
      </c>
      <c r="G6" s="14">
        <f ca="1">SUM(G7:OFFSET(G7,50,0))</f>
        <v>2.0776579462426525</v>
      </c>
      <c r="H6" s="14">
        <f ca="1">SUM(H7:OFFSET(H7,50,0))</f>
        <v>2.9081529200000005</v>
      </c>
      <c r="I6" s="14">
        <f ca="1">SUM(I7:OFFSET(I7,50,0))</f>
        <v>2.7944248099999993</v>
      </c>
      <c r="J6" s="15">
        <f ca="1">IFERROR(G6/E6,0)</f>
        <v>3.929094950283004E-2</v>
      </c>
      <c r="K6" s="15">
        <f ca="1">IFERROR(SUM(G6,H6)/E6,0)</f>
        <v>9.4287533388483127E-2</v>
      </c>
      <c r="L6" s="16">
        <f ca="1">IFERROR(SUM(G6,H6,I6)/E6,0)</f>
        <v>0.14713338527556857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1.2999999999999999E-3</v>
      </c>
      <c r="E7" s="21">
        <v>3.6999999999999997E-3</v>
      </c>
      <c r="F7" s="21">
        <f t="shared" ref="F7:F29" si="0">SUM(G7,H7,I7)</f>
        <v>0</v>
      </c>
      <c r="G7" s="21">
        <v>0</v>
      </c>
      <c r="H7" s="21">
        <v>0</v>
      </c>
      <c r="I7" s="21">
        <v>0</v>
      </c>
      <c r="J7" s="22">
        <f t="shared" ref="J7:J29" si="1">IFERROR(G7/E7,0)</f>
        <v>0</v>
      </c>
      <c r="K7" s="22">
        <f t="shared" ref="K7:K29" si="2">IFERROR(SUM(G7,H7)/E7,0)</f>
        <v>0</v>
      </c>
      <c r="L7" s="23">
        <f t="shared" ref="L7:L29" si="3">IFERROR(SUM(G7,H7,I7)/E7,0)</f>
        <v>0</v>
      </c>
      <c r="M7" s="4"/>
      <c r="N7" t="s">
        <v>251</v>
      </c>
      <c r="O7" s="5">
        <v>0.18986600027573458</v>
      </c>
      <c r="P7" s="71">
        <v>0.5440473605847036</v>
      </c>
    </row>
    <row r="8" spans="1:16" x14ac:dyDescent="0.25">
      <c r="A8" s="17"/>
      <c r="B8" s="55">
        <v>2</v>
      </c>
      <c r="C8" s="19" t="s">
        <v>250</v>
      </c>
      <c r="D8" s="20">
        <v>0.26268300000000006</v>
      </c>
      <c r="E8" s="21">
        <v>0.26758800000000005</v>
      </c>
      <c r="F8" s="21">
        <f t="shared" si="0"/>
        <v>3.3078910012383889E-2</v>
      </c>
      <c r="G8" s="21">
        <v>1.1629600012383889E-2</v>
      </c>
      <c r="H8" s="21">
        <v>1.07381E-2</v>
      </c>
      <c r="I8" s="21">
        <v>1.0711209999999999E-2</v>
      </c>
      <c r="J8" s="22">
        <f t="shared" si="1"/>
        <v>4.3460842834446567E-2</v>
      </c>
      <c r="K8" s="22">
        <f t="shared" si="2"/>
        <v>8.3590071349925577E-2</v>
      </c>
      <c r="L8" s="23">
        <f t="shared" si="3"/>
        <v>0.12361880955941179</v>
      </c>
      <c r="M8" s="4"/>
      <c r="N8" t="s">
        <v>271</v>
      </c>
      <c r="O8" s="5">
        <v>6.2371169692248547E-2</v>
      </c>
      <c r="P8" s="71">
        <v>0.28695266171436185</v>
      </c>
    </row>
    <row r="9" spans="1:16" x14ac:dyDescent="0.25">
      <c r="A9" s="17"/>
      <c r="B9" s="55">
        <v>3</v>
      </c>
      <c r="C9" s="19" t="s">
        <v>251</v>
      </c>
      <c r="D9" s="20">
        <v>0.34768800000000011</v>
      </c>
      <c r="E9" s="21">
        <v>0.34898800000000008</v>
      </c>
      <c r="F9" s="21">
        <f t="shared" si="0"/>
        <v>0.18986600027573458</v>
      </c>
      <c r="G9" s="21">
        <v>7.2524000275734579E-2</v>
      </c>
      <c r="H9" s="21">
        <v>9.1999999999999998E-2</v>
      </c>
      <c r="I9" s="21">
        <v>2.5342E-2</v>
      </c>
      <c r="J9" s="22">
        <f t="shared" si="1"/>
        <v>0.20781230379191995</v>
      </c>
      <c r="K9" s="22">
        <f t="shared" si="2"/>
        <v>0.47143168325482404</v>
      </c>
      <c r="L9" s="23">
        <f t="shared" si="3"/>
        <v>0.5440473605847036</v>
      </c>
      <c r="M9" s="4"/>
      <c r="N9" t="s">
        <v>256</v>
      </c>
      <c r="O9" s="5">
        <v>9.9331040643658192E-2</v>
      </c>
      <c r="P9" s="71">
        <v>0.27831538898366259</v>
      </c>
    </row>
    <row r="10" spans="1:16" x14ac:dyDescent="0.25">
      <c r="A10" s="17"/>
      <c r="B10" s="55">
        <v>4</v>
      </c>
      <c r="C10" s="19" t="s">
        <v>252</v>
      </c>
      <c r="D10" s="20">
        <v>0.35402600000000001</v>
      </c>
      <c r="E10" s="21">
        <v>0.57342599999999999</v>
      </c>
      <c r="F10" s="21">
        <f t="shared" si="0"/>
        <v>0.13348436</v>
      </c>
      <c r="G10" s="21">
        <v>0</v>
      </c>
      <c r="H10" s="21">
        <v>3.9470199999999997E-2</v>
      </c>
      <c r="I10" s="21">
        <v>9.4014159999999999E-2</v>
      </c>
      <c r="J10" s="22">
        <f t="shared" si="1"/>
        <v>0</v>
      </c>
      <c r="K10" s="22">
        <f t="shared" si="2"/>
        <v>6.8832246881027362E-2</v>
      </c>
      <c r="L10" s="23">
        <f t="shared" si="3"/>
        <v>0.23278393375954351</v>
      </c>
      <c r="M10" s="4"/>
      <c r="N10" t="s">
        <v>261</v>
      </c>
      <c r="O10" s="5">
        <v>0.1109334995610768</v>
      </c>
      <c r="P10" s="71">
        <v>0.24827724251773514</v>
      </c>
    </row>
    <row r="11" spans="1:16" x14ac:dyDescent="0.25">
      <c r="A11" s="17"/>
      <c r="B11" s="55">
        <v>5</v>
      </c>
      <c r="C11" s="19" t="s">
        <v>253</v>
      </c>
      <c r="D11" s="20">
        <v>1.4450000000000001E-2</v>
      </c>
      <c r="E11" s="21">
        <v>4.6376000000000007E-2</v>
      </c>
      <c r="F11" s="21">
        <f t="shared" si="0"/>
        <v>2.8206999999999998E-3</v>
      </c>
      <c r="G11" s="21">
        <v>0</v>
      </c>
      <c r="H11" s="21">
        <v>1.1907E-3</v>
      </c>
      <c r="I11" s="21">
        <v>1.6299999999999999E-3</v>
      </c>
      <c r="J11" s="22">
        <f t="shared" si="1"/>
        <v>0</v>
      </c>
      <c r="K11" s="22">
        <f t="shared" si="2"/>
        <v>2.5674918061066067E-2</v>
      </c>
      <c r="L11" s="23">
        <f t="shared" si="3"/>
        <v>6.0822408142142473E-2</v>
      </c>
      <c r="M11" s="4"/>
      <c r="N11" t="s">
        <v>252</v>
      </c>
      <c r="O11" s="5">
        <v>0.13348436</v>
      </c>
      <c r="P11" s="71">
        <v>0.23278393375954351</v>
      </c>
    </row>
    <row r="12" spans="1:16" x14ac:dyDescent="0.25">
      <c r="A12" s="17"/>
      <c r="B12" s="55">
        <v>6</v>
      </c>
      <c r="C12" s="19" t="s">
        <v>254</v>
      </c>
      <c r="D12" s="20">
        <v>0.12796300000000002</v>
      </c>
      <c r="E12" s="21">
        <v>0.12796300000000002</v>
      </c>
      <c r="F12" s="21">
        <f t="shared" si="0"/>
        <v>1.5620409772678798E-2</v>
      </c>
      <c r="G12" s="21">
        <v>9.6734697726787999E-3</v>
      </c>
      <c r="H12" s="21">
        <v>2.9734699999999998E-3</v>
      </c>
      <c r="I12" s="21">
        <v>2.9734699999999998E-3</v>
      </c>
      <c r="J12" s="22">
        <f t="shared" si="1"/>
        <v>7.5595834519969041E-2</v>
      </c>
      <c r="K12" s="22">
        <f t="shared" si="2"/>
        <v>9.8832785826205985E-2</v>
      </c>
      <c r="L12" s="23">
        <f t="shared" si="3"/>
        <v>0.12206973713244293</v>
      </c>
      <c r="M12" s="4"/>
      <c r="N12" t="s">
        <v>262</v>
      </c>
      <c r="O12" s="5">
        <v>0.14106900053674729</v>
      </c>
      <c r="P12" s="71">
        <v>0.22994581888602117</v>
      </c>
    </row>
    <row r="13" spans="1:16" x14ac:dyDescent="0.25">
      <c r="A13" s="17"/>
      <c r="B13" s="55">
        <v>7</v>
      </c>
      <c r="C13" s="19" t="s">
        <v>255</v>
      </c>
      <c r="D13" s="20">
        <v>1.0078449999999997</v>
      </c>
      <c r="E13" s="21">
        <v>1.089486</v>
      </c>
      <c r="F13" s="21">
        <f t="shared" si="0"/>
        <v>0.11643395053254199</v>
      </c>
      <c r="G13" s="21">
        <v>4.1557600532541983E-2</v>
      </c>
      <c r="H13" s="21">
        <v>4.2949840000000003E-2</v>
      </c>
      <c r="I13" s="21">
        <v>3.1926510000000005E-2</v>
      </c>
      <c r="J13" s="22">
        <f t="shared" si="1"/>
        <v>3.814422629803594E-2</v>
      </c>
      <c r="K13" s="22">
        <f t="shared" si="2"/>
        <v>7.7566339110866953E-2</v>
      </c>
      <c r="L13" s="23">
        <f t="shared" si="3"/>
        <v>0.10687053393301245</v>
      </c>
      <c r="M13" s="4"/>
      <c r="N13" t="s">
        <v>259</v>
      </c>
      <c r="O13" s="5">
        <v>8.1148320358700968E-2</v>
      </c>
      <c r="P13" s="71">
        <v>0.18470926264698737</v>
      </c>
    </row>
    <row r="14" spans="1:16" x14ac:dyDescent="0.25">
      <c r="A14" s="17"/>
      <c r="B14" s="55">
        <v>8</v>
      </c>
      <c r="C14" s="19" t="s">
        <v>256</v>
      </c>
      <c r="D14" s="20">
        <v>0.33987300000000004</v>
      </c>
      <c r="E14" s="21">
        <v>0.35690100000000008</v>
      </c>
      <c r="F14" s="21">
        <f t="shared" si="0"/>
        <v>9.9331040643658192E-2</v>
      </c>
      <c r="G14" s="21">
        <v>3.9686720643658191E-2</v>
      </c>
      <c r="H14" s="21">
        <v>3.2354330000000001E-2</v>
      </c>
      <c r="I14" s="21">
        <v>2.7289989999999997E-2</v>
      </c>
      <c r="J14" s="22">
        <f t="shared" si="1"/>
        <v>0.11119812116989916</v>
      </c>
      <c r="K14" s="22">
        <f t="shared" si="2"/>
        <v>0.20185163572995923</v>
      </c>
      <c r="L14" s="23">
        <f t="shared" si="3"/>
        <v>0.27831538898366259</v>
      </c>
      <c r="M14" s="4"/>
      <c r="N14" t="s">
        <v>263</v>
      </c>
      <c r="O14" s="5">
        <v>6.6896128547803428</v>
      </c>
      <c r="P14" s="71">
        <v>0.1470523530470218</v>
      </c>
    </row>
    <row r="15" spans="1:16" x14ac:dyDescent="0.25">
      <c r="A15" s="17"/>
      <c r="B15" s="55">
        <v>9</v>
      </c>
      <c r="C15" s="19" t="s">
        <v>257</v>
      </c>
      <c r="D15" s="20">
        <v>3.27E-2</v>
      </c>
      <c r="E15" s="21">
        <v>3.27E-2</v>
      </c>
      <c r="F15" s="21">
        <f t="shared" si="0"/>
        <v>0</v>
      </c>
      <c r="G15" s="21">
        <v>0</v>
      </c>
      <c r="H15" s="21">
        <v>0</v>
      </c>
      <c r="I15" s="21">
        <v>0</v>
      </c>
      <c r="J15" s="22">
        <f t="shared" si="1"/>
        <v>0</v>
      </c>
      <c r="K15" s="22">
        <f t="shared" si="2"/>
        <v>0</v>
      </c>
      <c r="L15" s="23">
        <f t="shared" si="3"/>
        <v>0</v>
      </c>
      <c r="M15" s="4"/>
      <c r="N15" t="s">
        <v>250</v>
      </c>
      <c r="O15" s="5">
        <v>3.3078910012383889E-2</v>
      </c>
      <c r="P15" s="71">
        <v>0.12361880955941179</v>
      </c>
    </row>
    <row r="16" spans="1:16" x14ac:dyDescent="0.25">
      <c r="A16" s="17"/>
      <c r="B16" s="55">
        <v>11</v>
      </c>
      <c r="C16" s="19" t="s">
        <v>259</v>
      </c>
      <c r="D16" s="20">
        <v>0.43633000000000005</v>
      </c>
      <c r="E16" s="21">
        <v>0.43933000000000005</v>
      </c>
      <c r="F16" s="21">
        <f t="shared" si="0"/>
        <v>8.1148320358700968E-2</v>
      </c>
      <c r="G16" s="21">
        <v>2.6815240358700976E-2</v>
      </c>
      <c r="H16" s="21">
        <v>2.4162539999999996E-2</v>
      </c>
      <c r="I16" s="21">
        <v>3.0170539999999996E-2</v>
      </c>
      <c r="J16" s="22">
        <f t="shared" si="1"/>
        <v>6.1036670290444475E-2</v>
      </c>
      <c r="K16" s="22">
        <f t="shared" si="2"/>
        <v>0.11603528181253492</v>
      </c>
      <c r="L16" s="23">
        <f t="shared" si="3"/>
        <v>0.18470926264698737</v>
      </c>
      <c r="M16" s="4"/>
      <c r="N16" t="s">
        <v>254</v>
      </c>
      <c r="O16" s="5">
        <v>1.5620409772678798E-2</v>
      </c>
      <c r="P16" s="71">
        <v>0.12206973713244293</v>
      </c>
    </row>
    <row r="17" spans="1:16" x14ac:dyDescent="0.25">
      <c r="A17" s="17"/>
      <c r="B17" s="55">
        <v>12</v>
      </c>
      <c r="C17" s="19" t="s">
        <v>260</v>
      </c>
      <c r="D17" s="20">
        <v>0.24338900000000002</v>
      </c>
      <c r="E17" s="21">
        <v>0.24338899999999999</v>
      </c>
      <c r="F17" s="21">
        <f t="shared" si="0"/>
        <v>1.8826780188971513E-2</v>
      </c>
      <c r="G17" s="21">
        <v>6.4602401889715111E-3</v>
      </c>
      <c r="H17" s="21">
        <v>6.2666999999999992E-3</v>
      </c>
      <c r="I17" s="21">
        <v>6.0998400000000005E-3</v>
      </c>
      <c r="J17" s="22">
        <f t="shared" si="1"/>
        <v>2.6542860149684298E-2</v>
      </c>
      <c r="K17" s="22">
        <f t="shared" si="2"/>
        <v>5.2290531572797089E-2</v>
      </c>
      <c r="L17" s="23">
        <f t="shared" si="3"/>
        <v>7.7352633804204443E-2</v>
      </c>
      <c r="M17" s="4"/>
      <c r="N17" t="s">
        <v>255</v>
      </c>
      <c r="O17" s="5">
        <v>0.11643395053254199</v>
      </c>
      <c r="P17" s="71">
        <v>0.10687053393301245</v>
      </c>
    </row>
    <row r="18" spans="1:16" x14ac:dyDescent="0.25">
      <c r="A18" s="17"/>
      <c r="B18" s="55">
        <v>13</v>
      </c>
      <c r="C18" s="19" t="s">
        <v>261</v>
      </c>
      <c r="D18" s="20">
        <v>0.44681300000000002</v>
      </c>
      <c r="E18" s="21">
        <v>0.44681300000000002</v>
      </c>
      <c r="F18" s="21">
        <f t="shared" si="0"/>
        <v>0.1109334995610768</v>
      </c>
      <c r="G18" s="21">
        <v>3.3407299561076798E-2</v>
      </c>
      <c r="H18" s="21">
        <v>3.9620370000000002E-2</v>
      </c>
      <c r="I18" s="21">
        <v>3.7905830000000001E-2</v>
      </c>
      <c r="J18" s="22">
        <f t="shared" si="1"/>
        <v>7.4767966825219495E-2</v>
      </c>
      <c r="K18" s="22">
        <f t="shared" si="2"/>
        <v>0.16344123729854951</v>
      </c>
      <c r="L18" s="23">
        <f t="shared" si="3"/>
        <v>0.24827724251773514</v>
      </c>
      <c r="M18" s="4"/>
      <c r="N18" t="s">
        <v>266</v>
      </c>
      <c r="O18" s="5">
        <v>2.90792E-3</v>
      </c>
      <c r="P18" s="71">
        <v>9.3247394580727921E-2</v>
      </c>
    </row>
    <row r="19" spans="1:16" x14ac:dyDescent="0.25">
      <c r="A19" s="17"/>
      <c r="B19" s="55">
        <v>14</v>
      </c>
      <c r="C19" s="19" t="s">
        <v>262</v>
      </c>
      <c r="D19" s="20">
        <v>0.6134879999999997</v>
      </c>
      <c r="E19" s="21">
        <v>0.6134879999999997</v>
      </c>
      <c r="F19" s="21">
        <f t="shared" si="0"/>
        <v>0.14106900053674729</v>
      </c>
      <c r="G19" s="21">
        <v>2.4303000536747277E-2</v>
      </c>
      <c r="H19" s="21">
        <v>8.8663000000000006E-2</v>
      </c>
      <c r="I19" s="21">
        <v>2.8103000000000003E-2</v>
      </c>
      <c r="J19" s="22">
        <f t="shared" si="1"/>
        <v>3.9614467661547234E-2</v>
      </c>
      <c r="K19" s="22">
        <f t="shared" si="2"/>
        <v>0.18413726191343163</v>
      </c>
      <c r="L19" s="23">
        <f t="shared" si="3"/>
        <v>0.22994581888602117</v>
      </c>
      <c r="M19" s="4"/>
      <c r="N19" t="s">
        <v>260</v>
      </c>
      <c r="O19" s="5">
        <v>1.8826780188971513E-2</v>
      </c>
      <c r="P19" s="71">
        <v>7.7352633804204443E-2</v>
      </c>
    </row>
    <row r="20" spans="1:16" x14ac:dyDescent="0.25">
      <c r="A20" s="17"/>
      <c r="B20" s="55">
        <v>15</v>
      </c>
      <c r="C20" s="19" t="s">
        <v>263</v>
      </c>
      <c r="D20" s="20">
        <v>42.436519000000004</v>
      </c>
      <c r="E20" s="21">
        <v>45.491368999999999</v>
      </c>
      <c r="F20" s="21">
        <f t="shared" si="0"/>
        <v>6.6896128547803428</v>
      </c>
      <c r="G20" s="21">
        <v>1.7771425947803436</v>
      </c>
      <c r="H20" s="21">
        <v>2.4767290600000007</v>
      </c>
      <c r="I20" s="21">
        <v>2.4357411999999989</v>
      </c>
      <c r="J20" s="22">
        <f t="shared" si="1"/>
        <v>3.9065489429002315E-2</v>
      </c>
      <c r="K20" s="22">
        <f t="shared" si="2"/>
        <v>9.3509422738637382E-2</v>
      </c>
      <c r="L20" s="23">
        <f t="shared" si="3"/>
        <v>0.1470523530470218</v>
      </c>
      <c r="M20" s="4"/>
      <c r="N20" t="s">
        <v>265</v>
      </c>
      <c r="O20" s="5">
        <v>8.0003759887566334E-2</v>
      </c>
      <c r="P20" s="71">
        <v>6.2503425720174643E-2</v>
      </c>
    </row>
    <row r="21" spans="1:16" x14ac:dyDescent="0.25">
      <c r="A21" s="17"/>
      <c r="B21" s="55">
        <v>16</v>
      </c>
      <c r="C21" s="19" t="s">
        <v>264</v>
      </c>
      <c r="D21" s="20">
        <v>0</v>
      </c>
      <c r="E21" s="21">
        <v>0.24438799999999999</v>
      </c>
      <c r="F21" s="21">
        <f t="shared" si="0"/>
        <v>0</v>
      </c>
      <c r="G21" s="21">
        <v>0</v>
      </c>
      <c r="H21" s="21">
        <v>0</v>
      </c>
      <c r="I21" s="21">
        <v>0</v>
      </c>
      <c r="J21" s="22">
        <f t="shared" si="1"/>
        <v>0</v>
      </c>
      <c r="K21" s="22">
        <f t="shared" si="2"/>
        <v>0</v>
      </c>
      <c r="L21" s="23">
        <f t="shared" si="3"/>
        <v>0</v>
      </c>
      <c r="M21" s="4"/>
      <c r="N21" t="s">
        <v>253</v>
      </c>
      <c r="O21" s="5">
        <v>2.8206999999999998E-3</v>
      </c>
      <c r="P21" s="71">
        <v>6.0822408142142473E-2</v>
      </c>
    </row>
    <row r="22" spans="1:16" x14ac:dyDescent="0.25">
      <c r="A22" s="17"/>
      <c r="B22" s="55">
        <v>17</v>
      </c>
      <c r="C22" s="19" t="s">
        <v>265</v>
      </c>
      <c r="D22" s="20">
        <v>1.2689079999999999</v>
      </c>
      <c r="E22" s="21">
        <v>1.27999</v>
      </c>
      <c r="F22" s="21">
        <f t="shared" si="0"/>
        <v>8.0003759887566334E-2</v>
      </c>
      <c r="G22" s="21">
        <v>1.0342529887566343E-2</v>
      </c>
      <c r="H22" s="21">
        <v>3.1435869999999998E-2</v>
      </c>
      <c r="I22" s="21">
        <v>3.822536E-2</v>
      </c>
      <c r="J22" s="22">
        <f t="shared" si="1"/>
        <v>8.0801646009471505E-3</v>
      </c>
      <c r="K22" s="22">
        <f t="shared" si="2"/>
        <v>3.2639629909269871E-2</v>
      </c>
      <c r="L22" s="23">
        <f t="shared" si="3"/>
        <v>6.2503425720174643E-2</v>
      </c>
      <c r="M22" s="4"/>
      <c r="N22" t="s">
        <v>273</v>
      </c>
      <c r="O22" s="5">
        <v>3.5199999999999999E-4</v>
      </c>
      <c r="P22" s="71">
        <v>7.4679113185530917E-3</v>
      </c>
    </row>
    <row r="23" spans="1:16" x14ac:dyDescent="0.25">
      <c r="A23" s="17"/>
      <c r="B23" s="55">
        <v>18</v>
      </c>
      <c r="C23" s="19" t="s">
        <v>266</v>
      </c>
      <c r="D23" s="20">
        <v>0</v>
      </c>
      <c r="E23" s="21">
        <v>3.1184999999999997E-2</v>
      </c>
      <c r="F23" s="21">
        <f t="shared" si="0"/>
        <v>2.90792E-3</v>
      </c>
      <c r="G23" s="21">
        <v>0</v>
      </c>
      <c r="H23" s="21">
        <v>0</v>
      </c>
      <c r="I23" s="21">
        <v>2.90792E-3</v>
      </c>
      <c r="J23" s="22">
        <f t="shared" si="1"/>
        <v>0</v>
      </c>
      <c r="K23" s="22">
        <f t="shared" si="2"/>
        <v>0</v>
      </c>
      <c r="L23" s="23">
        <f t="shared" si="3"/>
        <v>9.3247394580727921E-2</v>
      </c>
      <c r="M23" s="4"/>
      <c r="N23" t="s">
        <v>272</v>
      </c>
      <c r="O23" s="5">
        <v>2.3750000000000004E-3</v>
      </c>
      <c r="P23" s="71">
        <v>3.5375320984491459E-3</v>
      </c>
    </row>
    <row r="24" spans="1:16" x14ac:dyDescent="0.25">
      <c r="A24" s="17"/>
      <c r="B24" s="55">
        <v>19</v>
      </c>
      <c r="C24" s="19" t="s">
        <v>267</v>
      </c>
      <c r="D24" s="20">
        <v>2.5000000000000001E-3</v>
      </c>
      <c r="E24" s="21">
        <v>2.4999999999999996E-3</v>
      </c>
      <c r="F24" s="21">
        <f t="shared" si="0"/>
        <v>0</v>
      </c>
      <c r="G24" s="21">
        <v>0</v>
      </c>
      <c r="H24" s="21">
        <v>0</v>
      </c>
      <c r="I24" s="21">
        <v>0</v>
      </c>
      <c r="J24" s="22">
        <f t="shared" si="1"/>
        <v>0</v>
      </c>
      <c r="K24" s="22">
        <f t="shared" si="2"/>
        <v>0</v>
      </c>
      <c r="L24" s="23">
        <f t="shared" si="3"/>
        <v>0</v>
      </c>
      <c r="M24" s="4"/>
      <c r="N24" t="s">
        <v>249</v>
      </c>
      <c r="O24" s="5">
        <v>0</v>
      </c>
      <c r="P24" s="71">
        <v>0</v>
      </c>
    </row>
    <row r="25" spans="1:16" x14ac:dyDescent="0.25">
      <c r="A25" s="17"/>
      <c r="B25" s="55">
        <v>21</v>
      </c>
      <c r="C25" s="19" t="s">
        <v>269</v>
      </c>
      <c r="D25" s="20">
        <v>4.0000000000000001E-3</v>
      </c>
      <c r="E25" s="21">
        <v>4.0000000000000001E-3</v>
      </c>
      <c r="F25" s="21">
        <f t="shared" si="0"/>
        <v>0</v>
      </c>
      <c r="G25" s="21">
        <v>0</v>
      </c>
      <c r="H25" s="21">
        <v>0</v>
      </c>
      <c r="I25" s="21">
        <v>0</v>
      </c>
      <c r="J25" s="22">
        <f t="shared" si="1"/>
        <v>0</v>
      </c>
      <c r="K25" s="22">
        <f t="shared" si="2"/>
        <v>0</v>
      </c>
      <c r="L25" s="23">
        <f t="shared" si="3"/>
        <v>0</v>
      </c>
      <c r="M25" s="4"/>
      <c r="N25" t="s">
        <v>257</v>
      </c>
      <c r="O25" s="5">
        <v>0</v>
      </c>
      <c r="P25" s="71">
        <v>0</v>
      </c>
    </row>
    <row r="26" spans="1:16" x14ac:dyDescent="0.25">
      <c r="A26" s="17"/>
      <c r="B26" s="55">
        <v>22</v>
      </c>
      <c r="C26" s="19" t="s">
        <v>270</v>
      </c>
      <c r="D26" s="20">
        <v>0</v>
      </c>
      <c r="E26" s="21">
        <v>0.299348</v>
      </c>
      <c r="F26" s="21">
        <f t="shared" si="0"/>
        <v>0</v>
      </c>
      <c r="G26" s="21">
        <v>0</v>
      </c>
      <c r="H26" s="21">
        <v>0</v>
      </c>
      <c r="I26" s="21">
        <v>0</v>
      </c>
      <c r="J26" s="22">
        <f t="shared" si="1"/>
        <v>0</v>
      </c>
      <c r="K26" s="22">
        <f t="shared" si="2"/>
        <v>0</v>
      </c>
      <c r="L26" s="23">
        <f t="shared" si="3"/>
        <v>0</v>
      </c>
      <c r="M26" s="4"/>
      <c r="N26" t="s">
        <v>264</v>
      </c>
      <c r="O26" s="5">
        <v>0</v>
      </c>
      <c r="P26" s="71">
        <v>0</v>
      </c>
    </row>
    <row r="27" spans="1:16" x14ac:dyDescent="0.25">
      <c r="A27" s="17"/>
      <c r="B27" s="55">
        <v>23</v>
      </c>
      <c r="C27" s="19" t="s">
        <v>271</v>
      </c>
      <c r="D27" s="20">
        <v>0.21735699999999999</v>
      </c>
      <c r="E27" s="21">
        <v>0.21735699999999999</v>
      </c>
      <c r="F27" s="21">
        <f t="shared" si="0"/>
        <v>6.2371169692248547E-2</v>
      </c>
      <c r="G27" s="21">
        <v>2.4115649692248553E-2</v>
      </c>
      <c r="H27" s="21">
        <v>1.8246739999999997E-2</v>
      </c>
      <c r="I27" s="21">
        <v>2.0008779999999997E-2</v>
      </c>
      <c r="J27" s="22">
        <f t="shared" si="1"/>
        <v>0.11094949641487761</v>
      </c>
      <c r="K27" s="22">
        <f t="shared" si="2"/>
        <v>0.19489774744889077</v>
      </c>
      <c r="L27" s="23">
        <f t="shared" si="3"/>
        <v>0.28695266171436185</v>
      </c>
      <c r="M27" s="4"/>
      <c r="N27" t="s">
        <v>267</v>
      </c>
      <c r="O27" s="5">
        <v>0</v>
      </c>
      <c r="P27" s="71">
        <v>0</v>
      </c>
    </row>
    <row r="28" spans="1:16" x14ac:dyDescent="0.25">
      <c r="A28" s="17"/>
      <c r="B28" s="55">
        <v>24</v>
      </c>
      <c r="C28" s="19" t="s">
        <v>272</v>
      </c>
      <c r="D28" s="20">
        <v>0.67137200000000008</v>
      </c>
      <c r="E28" s="21">
        <v>0.67137200000000008</v>
      </c>
      <c r="F28" s="21">
        <f t="shared" si="0"/>
        <v>2.3750000000000004E-3</v>
      </c>
      <c r="G28" s="21">
        <v>0</v>
      </c>
      <c r="H28" s="21">
        <v>1E-3</v>
      </c>
      <c r="I28" s="21">
        <v>1.3750000000000001E-3</v>
      </c>
      <c r="J28" s="22">
        <f t="shared" si="1"/>
        <v>0</v>
      </c>
      <c r="K28" s="22">
        <f t="shared" si="2"/>
        <v>1.4894871993470086E-3</v>
      </c>
      <c r="L28" s="23">
        <f t="shared" si="3"/>
        <v>3.5375320984491459E-3</v>
      </c>
      <c r="M28" s="4"/>
      <c r="N28" t="s">
        <v>269</v>
      </c>
      <c r="O28" s="5">
        <v>0</v>
      </c>
      <c r="P28" s="71">
        <v>0</v>
      </c>
    </row>
    <row r="29" spans="1:16" ht="15.75" thickBot="1" x14ac:dyDescent="0.3">
      <c r="A29" s="24"/>
      <c r="B29" s="56">
        <v>25</v>
      </c>
      <c r="C29" s="26" t="s">
        <v>273</v>
      </c>
      <c r="D29" s="27">
        <v>4.7135000000000003E-2</v>
      </c>
      <c r="E29" s="28">
        <v>4.7135000000000003E-2</v>
      </c>
      <c r="F29" s="28">
        <f t="shared" si="0"/>
        <v>3.5199999999999999E-4</v>
      </c>
      <c r="G29" s="28">
        <v>0</v>
      </c>
      <c r="H29" s="28">
        <v>3.5199999999999999E-4</v>
      </c>
      <c r="I29" s="28">
        <v>0</v>
      </c>
      <c r="J29" s="29">
        <f t="shared" si="1"/>
        <v>0</v>
      </c>
      <c r="K29" s="29">
        <f t="shared" si="2"/>
        <v>7.4679113185530917E-3</v>
      </c>
      <c r="L29" s="30">
        <f t="shared" si="3"/>
        <v>7.4679113185530917E-3</v>
      </c>
      <c r="M29" s="4"/>
      <c r="N29" t="s">
        <v>270</v>
      </c>
      <c r="O29" s="5">
        <v>0</v>
      </c>
      <c r="P29" s="71">
        <v>0</v>
      </c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topLeftCell="A14" workbookViewId="0">
      <selection activeCell="A23" sqref="A23:D2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129</v>
      </c>
      <c r="B1" s="49" t="s">
        <v>89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2070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48.876338999999994</v>
      </c>
      <c r="E6" s="14">
        <v>52.87879199999999</v>
      </c>
      <c r="F6" s="14">
        <v>7.7802356762426523</v>
      </c>
      <c r="G6" s="14">
        <v>2.0776579462426525</v>
      </c>
      <c r="H6" s="14">
        <v>2.9081529200000005</v>
      </c>
      <c r="I6" s="14">
        <v>2.7944248099999993</v>
      </c>
      <c r="J6" s="15">
        <v>3.929094950283004E-2</v>
      </c>
      <c r="K6" s="15">
        <v>9.4287533388483127E-2</v>
      </c>
      <c r="L6" s="16">
        <v>0.14713338527556857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44.051854000000013</v>
      </c>
      <c r="E7" s="38">
        <f ca="1">SUM(E8:OFFSET(E6,MATCH("PROYECTOS",$A$8:$A$50,0),0))</f>
        <v>48.043225</v>
      </c>
      <c r="F7" s="38">
        <f ca="1">SUM(F8:OFFSET(F6,MATCH("PROYECTOS",$A$8:$A$50,0),0))</f>
        <v>7.7302029362426525</v>
      </c>
      <c r="G7" s="38">
        <f ca="1">SUM(G8:OFFSET(G6,MATCH("PROYECTOS",$A$8:$A$50,0),0))</f>
        <v>2.0776579462426525</v>
      </c>
      <c r="H7" s="38">
        <f ca="1">SUM(H8:OFFSET(H6,MATCH("PROYECTOS",$A$8:$A$50,0),0))</f>
        <v>2.8869497299999991</v>
      </c>
      <c r="I7" s="38">
        <f ca="1">SUM(I8:OFFSET(I6,MATCH("PROYECTOS",$A$8:$A$50,0),0))</f>
        <v>2.7655952600000009</v>
      </c>
      <c r="J7" s="39">
        <f ca="1">IFERROR(G7/E7,0)</f>
        <v>4.3245596985686384E-2</v>
      </c>
      <c r="K7" s="39">
        <f ca="1">IFERROR(SUM(G7,H7)/E7,0)</f>
        <v>0.10333627012430269</v>
      </c>
      <c r="L7" s="40">
        <f ca="1">IFERROR(SUM(G7,H7,I7)/E7,0)</f>
        <v>0.16090099980262884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1.6717860000000002</v>
      </c>
      <c r="E8" s="21">
        <v>1.950604</v>
      </c>
      <c r="F8" s="21">
        <f t="shared" ref="F8:F12" si="0">SUM(G8,H8,I8)</f>
        <v>9.5538319729814081E-2</v>
      </c>
      <c r="G8" s="21">
        <v>1.1342329729814082E-2</v>
      </c>
      <c r="H8" s="21">
        <v>3.14469E-2</v>
      </c>
      <c r="I8" s="21">
        <v>5.2749089999999998E-2</v>
      </c>
      <c r="J8" s="22">
        <f t="shared" ref="J8:J13" si="1">IFERROR(G8/E8,0)</f>
        <v>5.8147782583313082E-3</v>
      </c>
      <c r="K8" s="22">
        <f t="shared" ref="K8:K13" si="2">IFERROR(SUM(G8,H8)/E8,0)</f>
        <v>2.1936400073933039E-2</v>
      </c>
      <c r="L8" s="23">
        <f t="shared" ref="L8:L13" si="3">IFERROR(SUM(G8,H8,I8)/E8,0)</f>
        <v>4.8978839236366825E-2</v>
      </c>
      <c r="M8" s="4"/>
    </row>
    <row r="9" spans="1:13" ht="25.5" x14ac:dyDescent="0.25">
      <c r="A9" s="17"/>
      <c r="B9" s="19">
        <v>3000687</v>
      </c>
      <c r="C9" s="19" t="s">
        <v>2072</v>
      </c>
      <c r="D9" s="20">
        <v>1.5375889999999994</v>
      </c>
      <c r="E9" s="21">
        <v>1.5749419999999994</v>
      </c>
      <c r="F9" s="21">
        <f t="shared" si="0"/>
        <v>0.23471873070797356</v>
      </c>
      <c r="G9" s="21">
        <v>4.195330070797354E-2</v>
      </c>
      <c r="H9" s="21">
        <v>9.1951230000000009E-2</v>
      </c>
      <c r="I9" s="21">
        <v>0.10081420000000001</v>
      </c>
      <c r="J9" s="22">
        <f t="shared" si="1"/>
        <v>2.6637997277343263E-2</v>
      </c>
      <c r="K9" s="22">
        <f t="shared" si="2"/>
        <v>8.5021880620348933E-2</v>
      </c>
      <c r="L9" s="23">
        <f t="shared" si="3"/>
        <v>0.14903325373758122</v>
      </c>
      <c r="M9" s="4"/>
    </row>
    <row r="10" spans="1:13" ht="38.25" x14ac:dyDescent="0.25">
      <c r="A10" s="17"/>
      <c r="B10" s="19">
        <v>3000688</v>
      </c>
      <c r="C10" s="19" t="s">
        <v>2073</v>
      </c>
      <c r="D10" s="20">
        <v>35.510712000000012</v>
      </c>
      <c r="E10" s="21">
        <v>38.343380000000003</v>
      </c>
      <c r="F10" s="21">
        <f t="shared" si="0"/>
        <v>6.9085530557702173</v>
      </c>
      <c r="G10" s="21">
        <v>1.968410695770217</v>
      </c>
      <c r="H10" s="21">
        <v>2.5889075899999994</v>
      </c>
      <c r="I10" s="21">
        <v>2.3512347700000005</v>
      </c>
      <c r="J10" s="22">
        <f t="shared" si="1"/>
        <v>5.1336389639364523E-2</v>
      </c>
      <c r="K10" s="22">
        <f t="shared" si="2"/>
        <v>0.11885541352301796</v>
      </c>
      <c r="L10" s="23">
        <f t="shared" si="3"/>
        <v>0.18017590144035858</v>
      </c>
      <c r="M10" s="4"/>
    </row>
    <row r="11" spans="1:13" ht="25.5" x14ac:dyDescent="0.25">
      <c r="A11" s="17"/>
      <c r="B11" s="19">
        <v>3000689</v>
      </c>
      <c r="C11" s="19" t="s">
        <v>2074</v>
      </c>
      <c r="D11" s="20">
        <v>4.4822669999999967</v>
      </c>
      <c r="E11" s="21">
        <v>5.3446630000000006</v>
      </c>
      <c r="F11" s="21">
        <f t="shared" si="0"/>
        <v>0.34167275997429869</v>
      </c>
      <c r="G11" s="21">
        <v>5.0046909974298615E-2</v>
      </c>
      <c r="H11" s="21">
        <v>0.10673723</v>
      </c>
      <c r="I11" s="21">
        <v>0.18488862000000003</v>
      </c>
      <c r="J11" s="22">
        <f t="shared" si="1"/>
        <v>9.3639037623697904E-3</v>
      </c>
      <c r="K11" s="22">
        <f t="shared" si="2"/>
        <v>2.933471015371757E-2</v>
      </c>
      <c r="L11" s="23">
        <f t="shared" si="3"/>
        <v>6.392783978602555E-2</v>
      </c>
      <c r="M11" s="4"/>
    </row>
    <row r="12" spans="1:13" ht="38.25" x14ac:dyDescent="0.25">
      <c r="A12" s="17"/>
      <c r="B12" s="19">
        <v>3000690</v>
      </c>
      <c r="C12" s="19" t="s">
        <v>2075</v>
      </c>
      <c r="D12" s="20">
        <v>0.84949999999999992</v>
      </c>
      <c r="E12" s="21">
        <v>0.82963599999999982</v>
      </c>
      <c r="F12" s="21">
        <f t="shared" si="0"/>
        <v>0.14972007006034932</v>
      </c>
      <c r="G12" s="21">
        <v>5.9047100603493163E-3</v>
      </c>
      <c r="H12" s="21">
        <v>6.790678E-2</v>
      </c>
      <c r="I12" s="21">
        <v>7.5908580000000003E-2</v>
      </c>
      <c r="J12" s="22">
        <f t="shared" si="1"/>
        <v>7.1172297975851066E-3</v>
      </c>
      <c r="K12" s="22">
        <f t="shared" si="2"/>
        <v>8.8968523618007569E-2</v>
      </c>
      <c r="L12" s="23">
        <f t="shared" si="3"/>
        <v>0.1804647701646859</v>
      </c>
      <c r="M12" s="4"/>
    </row>
    <row r="13" spans="1:13" ht="15.75" thickBot="1" x14ac:dyDescent="0.3">
      <c r="A13" s="41" t="s">
        <v>293</v>
      </c>
      <c r="B13" s="43"/>
      <c r="C13" s="43"/>
      <c r="D13" s="44">
        <f ca="1">OFFSET(D13,-MATCH("PROYECTOS",$A$8:$A$50,0)-1,0)-(OFFSET(D13,-MATCH("PROYECTOS",$A$8:$A$50,0),0))</f>
        <v>4.8244849999999815</v>
      </c>
      <c r="E13" s="45">
        <f t="shared" ref="E13:I13" ca="1" si="4">OFFSET(E13,-MATCH("PROYECTOS",$A$8:$A$50,0)-1,0)-(OFFSET(E13,-MATCH("PROYECTOS",$A$8:$A$50,0),0))</f>
        <v>4.8355669999999904</v>
      </c>
      <c r="F13" s="45">
        <f t="shared" ca="1" si="4"/>
        <v>5.0032739999999798E-2</v>
      </c>
      <c r="G13" s="45">
        <f t="shared" ca="1" si="4"/>
        <v>0</v>
      </c>
      <c r="H13" s="45">
        <f t="shared" ca="1" si="4"/>
        <v>2.1203190000001371E-2</v>
      </c>
      <c r="I13" s="45">
        <f t="shared" ca="1" si="4"/>
        <v>2.8829549999998427E-2</v>
      </c>
      <c r="J13" s="46">
        <f t="shared" ca="1" si="1"/>
        <v>0</v>
      </c>
      <c r="K13" s="46">
        <f t="shared" ca="1" si="2"/>
        <v>4.3848404954375383E-3</v>
      </c>
      <c r="L13" s="47">
        <f t="shared" ca="1" si="3"/>
        <v>1.0346819721451465E-2</v>
      </c>
      <c r="M13" s="4"/>
    </row>
    <row r="14" spans="1:13" ht="15.75" thickBot="1" x14ac:dyDescent="0.3"/>
    <row r="15" spans="1:13" ht="15.75" thickBot="1" x14ac:dyDescent="0.3">
      <c r="A15" s="87" t="s">
        <v>315</v>
      </c>
      <c r="B15" s="88"/>
      <c r="C15" s="88"/>
      <c r="D15" s="89"/>
    </row>
    <row r="16" spans="1:13" ht="15.75" thickBot="1" x14ac:dyDescent="0.3">
      <c r="A16" s="1" t="s">
        <v>2091</v>
      </c>
    </row>
    <row r="17" spans="1:4" ht="45" customHeight="1" x14ac:dyDescent="0.25">
      <c r="A17" s="80" t="s">
        <v>317</v>
      </c>
      <c r="B17" s="81"/>
      <c r="C17" s="81"/>
      <c r="D17" s="92" t="s">
        <v>318</v>
      </c>
    </row>
    <row r="18" spans="1:4" ht="15.75" thickBot="1" x14ac:dyDescent="0.3">
      <c r="A18" s="90"/>
      <c r="B18" s="91"/>
      <c r="C18" s="91"/>
      <c r="D18" s="93"/>
    </row>
    <row r="19" spans="1:4" x14ac:dyDescent="0.25">
      <c r="A19" s="17"/>
      <c r="B19" s="19">
        <v>3000001</v>
      </c>
      <c r="C19" s="19" t="s">
        <v>275</v>
      </c>
      <c r="D19" s="23">
        <v>4.8978839236366825E-2</v>
      </c>
    </row>
    <row r="20" spans="1:4" ht="25.5" x14ac:dyDescent="0.25">
      <c r="A20" s="17"/>
      <c r="B20" s="19">
        <v>3000687</v>
      </c>
      <c r="C20" s="19" t="s">
        <v>2072</v>
      </c>
      <c r="D20" s="23">
        <v>0.14903325373758122</v>
      </c>
    </row>
    <row r="21" spans="1:4" ht="38.25" x14ac:dyDescent="0.25">
      <c r="A21" s="17"/>
      <c r="B21" s="19">
        <v>3000688</v>
      </c>
      <c r="C21" s="19" t="s">
        <v>2073</v>
      </c>
      <c r="D21" s="23">
        <v>0.18017590144035858</v>
      </c>
    </row>
    <row r="22" spans="1:4" ht="25.5" x14ac:dyDescent="0.25">
      <c r="A22" s="17"/>
      <c r="B22" s="19">
        <v>3000689</v>
      </c>
      <c r="C22" s="19" t="s">
        <v>2074</v>
      </c>
      <c r="D22" s="23">
        <v>6.392783978602555E-2</v>
      </c>
    </row>
    <row r="23" spans="1:4" ht="39" thickBot="1" x14ac:dyDescent="0.3">
      <c r="A23" s="24"/>
      <c r="B23" s="26">
        <v>3000690</v>
      </c>
      <c r="C23" s="26" t="s">
        <v>2075</v>
      </c>
      <c r="D23" s="30">
        <v>0.1804647701646859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31</v>
      </c>
      <c r="B1" s="50" t="s">
        <v>20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542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299.35990500000003</v>
      </c>
      <c r="E6" s="14">
        <v>321.06634299999996</v>
      </c>
      <c r="F6" s="14">
        <v>47.410843129031399</v>
      </c>
      <c r="G6" s="14">
        <v>3.6156401690313942</v>
      </c>
      <c r="H6" s="14">
        <v>22.041335260000004</v>
      </c>
      <c r="I6" s="14">
        <v>21.753867699999997</v>
      </c>
      <c r="J6" s="15">
        <v>1.1261349088314108E-2</v>
      </c>
      <c r="K6" s="15">
        <v>7.9911756521397204E-2</v>
      </c>
      <c r="L6" s="16">
        <v>0.14766681143227584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299.35990499999991</v>
      </c>
      <c r="E7" s="38">
        <f ca="1">SUM(E8:OFFSET(E6,MATCH("GOBIERNOS REGIONALES",$A$8:$A$50,0),0))</f>
        <v>321.06634299999996</v>
      </c>
      <c r="F7" s="38">
        <f ca="1">SUM(F8:OFFSET(F6,MATCH("GOBIERNOS REGIONALES",$A$8:$A$50,0),0))</f>
        <v>47.410843129031392</v>
      </c>
      <c r="G7" s="38">
        <f ca="1">SUM(G8:OFFSET(G6,MATCH("GOBIERNOS REGIONALES",$A$8:$A$50,0),0))</f>
        <v>3.6156401690313942</v>
      </c>
      <c r="H7" s="38">
        <f ca="1">SUM(H8:OFFSET(H6,MATCH("GOBIERNOS REGIONALES",$A$8:$A$50,0),0))</f>
        <v>22.04133526</v>
      </c>
      <c r="I7" s="38">
        <f ca="1">SUM(I8:OFFSET(I6,MATCH("GOBIERNOS REGIONALES",$A$8:$A$50,0),0))</f>
        <v>21.753867700000001</v>
      </c>
      <c r="J7" s="39">
        <f ca="1">IFERROR(G7/E7,0)</f>
        <v>1.1261349088314108E-2</v>
      </c>
      <c r="K7" s="39">
        <f ca="1">IFERROR(SUM(G7,H7)/E7,0)</f>
        <v>7.991175652139719E-2</v>
      </c>
      <c r="L7" s="40">
        <f ca="1">IFERROR(SUM(G7,H7,I7)/E7,0)</f>
        <v>0.14766681143227584</v>
      </c>
      <c r="M7" s="4"/>
    </row>
    <row r="8" spans="1:13" x14ac:dyDescent="0.25">
      <c r="A8" s="17"/>
      <c r="B8" s="18">
        <v>7</v>
      </c>
      <c r="C8" s="19" t="s">
        <v>107</v>
      </c>
      <c r="D8" s="20">
        <v>299.35990499999991</v>
      </c>
      <c r="E8" s="21">
        <v>321.06634299999996</v>
      </c>
      <c r="F8" s="21">
        <f t="shared" ref="F8:F10" si="0">SUM(G8,H8,I8)</f>
        <v>47.410843129031392</v>
      </c>
      <c r="G8" s="21">
        <v>3.6156401690313942</v>
      </c>
      <c r="H8" s="21">
        <v>22.04133526</v>
      </c>
      <c r="I8" s="21">
        <v>21.753867700000001</v>
      </c>
      <c r="J8" s="22">
        <f t="shared" ref="J8:J10" si="1">IFERROR(G8/E8,0)</f>
        <v>1.1261349088314108E-2</v>
      </c>
      <c r="K8" s="22">
        <f t="shared" ref="K8:K10" si="2">IFERROR(SUM(G8,H8)/E8,0)</f>
        <v>7.991175652139719E-2</v>
      </c>
      <c r="L8" s="23">
        <f t="shared" ref="L8:L10" si="3">IFERROR(SUM(G8,H8,I8)/E8,0)</f>
        <v>0.14766681143227584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2"/>
  <sheetViews>
    <sheetView topLeftCell="A22" workbookViewId="0">
      <selection activeCell="A3" sqref="A3:P22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129</v>
      </c>
      <c r="B1" s="49" t="s">
        <v>89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2071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48.876338999999994</v>
      </c>
      <c r="I6" s="14">
        <v>52.87879199999999</v>
      </c>
      <c r="J6" s="14">
        <v>7.7802356762426523</v>
      </c>
      <c r="K6" s="14">
        <v>2.0776579462426525</v>
      </c>
      <c r="L6" s="14">
        <v>2.9081529200000005</v>
      </c>
      <c r="M6" s="14">
        <v>2.7944248099999993</v>
      </c>
      <c r="N6" s="15">
        <v>3.929094950283004E-2</v>
      </c>
      <c r="O6" s="15">
        <v>9.4287533388483127E-2</v>
      </c>
      <c r="P6" s="16">
        <v>0.14713338527556857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SUM(H8:OFFSET(H6,MATCH("PROYECTOS",$A$8:$A$22,0),0))</f>
        <v>44.051853999999992</v>
      </c>
      <c r="I7" s="37">
        <f ca="1">SUM(I8:OFFSET(I6,MATCH("PROYECTOS",$A$8:$A$22,0),0))</f>
        <v>48.043225</v>
      </c>
      <c r="J7" s="37">
        <f ca="1">SUM(J8:OFFSET(J6,MATCH("PROYECTOS",$A$8:$A$22,0),0))</f>
        <v>7.7302029362426516</v>
      </c>
      <c r="K7" s="38">
        <f>SUM(K8:K21)</f>
        <v>2.0776579462426525</v>
      </c>
      <c r="L7" s="38">
        <f t="shared" ref="L7:M7" si="0">SUM(L8:L21)</f>
        <v>2.88694973</v>
      </c>
      <c r="M7" s="38">
        <f t="shared" si="0"/>
        <v>2.76559526</v>
      </c>
      <c r="N7" s="39">
        <f ca="1">IFERROR(K7/I7,0)</f>
        <v>4.3245596985686384E-2</v>
      </c>
      <c r="O7" s="39">
        <f ca="1">IFERROR(SUM(K7,L7)/I7,0)</f>
        <v>0.10333627012430269</v>
      </c>
      <c r="P7" s="40">
        <f ca="1">IFERROR(SUM(K7,L7,M7)/I7,0)</f>
        <v>0.16090099980262881</v>
      </c>
      <c r="Q7" s="64"/>
      <c r="R7" s="38"/>
      <c r="S7" s="40"/>
    </row>
    <row r="8" spans="1:19" ht="38.25" x14ac:dyDescent="0.25">
      <c r="A8" s="17"/>
      <c r="B8" s="19">
        <v>5004449</v>
      </c>
      <c r="C8" s="19" t="s">
        <v>2076</v>
      </c>
      <c r="D8" s="68">
        <v>3000688</v>
      </c>
      <c r="E8" s="19" t="s">
        <v>2073</v>
      </c>
      <c r="F8" s="69">
        <v>88</v>
      </c>
      <c r="G8" s="19" t="s">
        <v>755</v>
      </c>
      <c r="H8" s="20">
        <v>8.5142100000000003</v>
      </c>
      <c r="I8" s="21">
        <v>0.95506500000000005</v>
      </c>
      <c r="J8" s="21">
        <f t="shared" ref="J8:J21" si="1">SUM(K8,L8,M8)</f>
        <v>0.2924565803044944</v>
      </c>
      <c r="K8" s="21">
        <v>9.0942860304494388E-2</v>
      </c>
      <c r="L8" s="21">
        <v>0.11062944999999999</v>
      </c>
      <c r="M8" s="21">
        <v>9.0884270000000003E-2</v>
      </c>
      <c r="N8" s="22">
        <f t="shared" ref="N8:N22" si="2">IFERROR(K8/I8,0)</f>
        <v>9.5221644918926332E-2</v>
      </c>
      <c r="O8" s="22">
        <f t="shared" ref="O8:O22" si="3">IFERROR(SUM(K8,L8)/I8,0)</f>
        <v>0.21105611691821433</v>
      </c>
      <c r="P8" s="23">
        <f t="shared" ref="P8:P22" si="4">IFERROR(SUM(K8,L8,M8)/I8,0)</f>
        <v>0.30621641490840351</v>
      </c>
      <c r="Q8" s="70">
        <v>1195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5005144</v>
      </c>
      <c r="C9" s="19" t="s">
        <v>2077</v>
      </c>
      <c r="D9" s="68">
        <v>3000001</v>
      </c>
      <c r="E9" s="19" t="s">
        <v>275</v>
      </c>
      <c r="F9" s="69">
        <v>80</v>
      </c>
      <c r="G9" s="19" t="s">
        <v>310</v>
      </c>
      <c r="H9" s="20">
        <v>0.72945300000000002</v>
      </c>
      <c r="I9" s="21">
        <v>0.93935300000000022</v>
      </c>
      <c r="J9" s="21">
        <f t="shared" si="1"/>
        <v>5.895368005612299E-2</v>
      </c>
      <c r="K9" s="21">
        <v>3.8066000561229885E-3</v>
      </c>
      <c r="L9" s="21">
        <v>2.0521310000000001E-2</v>
      </c>
      <c r="M9" s="21">
        <v>3.462577E-2</v>
      </c>
      <c r="N9" s="22">
        <f t="shared" si="2"/>
        <v>4.052363761145158E-3</v>
      </c>
      <c r="O9" s="22">
        <f t="shared" si="3"/>
        <v>2.5898581317271553E-2</v>
      </c>
      <c r="P9" s="23">
        <f t="shared" si="4"/>
        <v>6.275987840154125E-2</v>
      </c>
      <c r="Q9" s="70">
        <v>7</v>
      </c>
      <c r="R9" s="21">
        <v>0</v>
      </c>
      <c r="S9" s="23">
        <f t="shared" ref="S9:S21" si="5">IFERROR(R9/Q9,0)</f>
        <v>0</v>
      </c>
    </row>
    <row r="10" spans="1:19" ht="25.5" x14ac:dyDescent="0.25">
      <c r="A10" s="17"/>
      <c r="B10" s="19">
        <v>5005145</v>
      </c>
      <c r="C10" s="19" t="s">
        <v>2078</v>
      </c>
      <c r="D10" s="68">
        <v>3000001</v>
      </c>
      <c r="E10" s="19" t="s">
        <v>275</v>
      </c>
      <c r="F10" s="69">
        <v>60</v>
      </c>
      <c r="G10" s="19" t="s">
        <v>309</v>
      </c>
      <c r="H10" s="20">
        <v>0.94233299999999975</v>
      </c>
      <c r="I10" s="21">
        <v>1.0112509999999999</v>
      </c>
      <c r="J10" s="21">
        <f t="shared" si="1"/>
        <v>3.6584639673691091E-2</v>
      </c>
      <c r="K10" s="21">
        <v>7.5357296736910939E-3</v>
      </c>
      <c r="L10" s="21">
        <v>1.0925589999999999E-2</v>
      </c>
      <c r="M10" s="21">
        <v>1.8123320000000002E-2</v>
      </c>
      <c r="N10" s="22">
        <f t="shared" si="2"/>
        <v>7.4518884764426382E-3</v>
      </c>
      <c r="O10" s="22">
        <f t="shared" si="3"/>
        <v>1.8255922291983983E-2</v>
      </c>
      <c r="P10" s="23">
        <f t="shared" si="4"/>
        <v>3.6177605434942556E-2</v>
      </c>
      <c r="Q10" s="70">
        <v>26</v>
      </c>
      <c r="R10" s="21">
        <v>0</v>
      </c>
      <c r="S10" s="23">
        <f t="shared" si="5"/>
        <v>0</v>
      </c>
    </row>
    <row r="11" spans="1:19" ht="38.25" x14ac:dyDescent="0.25">
      <c r="A11" s="17"/>
      <c r="B11" s="19">
        <v>5005146</v>
      </c>
      <c r="C11" s="19" t="s">
        <v>2079</v>
      </c>
      <c r="D11" s="68">
        <v>3000687</v>
      </c>
      <c r="E11" s="19" t="s">
        <v>2072</v>
      </c>
      <c r="F11" s="69">
        <v>88</v>
      </c>
      <c r="G11" s="19" t="s">
        <v>755</v>
      </c>
      <c r="H11" s="20">
        <v>1.0314270000000001</v>
      </c>
      <c r="I11" s="21">
        <v>1.0371359999999998</v>
      </c>
      <c r="J11" s="21">
        <f t="shared" si="1"/>
        <v>0.20212029071269255</v>
      </c>
      <c r="K11" s="21">
        <v>4.1795300712692551E-2</v>
      </c>
      <c r="L11" s="21">
        <v>8.4760530000000014E-2</v>
      </c>
      <c r="M11" s="21">
        <v>7.5564460000000014E-2</v>
      </c>
      <c r="N11" s="22">
        <f t="shared" si="2"/>
        <v>4.0298765747879314E-2</v>
      </c>
      <c r="O11" s="22">
        <f t="shared" si="3"/>
        <v>0.12202433500784138</v>
      </c>
      <c r="P11" s="23">
        <f t="shared" si="4"/>
        <v>0.19488311148460047</v>
      </c>
      <c r="Q11" s="70">
        <v>127</v>
      </c>
      <c r="R11" s="21">
        <v>0</v>
      </c>
      <c r="S11" s="23">
        <f t="shared" si="5"/>
        <v>0</v>
      </c>
    </row>
    <row r="12" spans="1:19" ht="38.25" x14ac:dyDescent="0.25">
      <c r="A12" s="17"/>
      <c r="B12" s="19">
        <v>5005147</v>
      </c>
      <c r="C12" s="19" t="s">
        <v>2080</v>
      </c>
      <c r="D12" s="68">
        <v>3000687</v>
      </c>
      <c r="E12" s="19" t="s">
        <v>2072</v>
      </c>
      <c r="F12" s="69">
        <v>44</v>
      </c>
      <c r="G12" s="19" t="s">
        <v>1156</v>
      </c>
      <c r="H12" s="20">
        <v>0.26900200000000007</v>
      </c>
      <c r="I12" s="21">
        <v>0.26879900000000007</v>
      </c>
      <c r="J12" s="21">
        <f t="shared" si="1"/>
        <v>8.7877399952809888E-3</v>
      </c>
      <c r="K12" s="21">
        <v>1.5799999528098851E-4</v>
      </c>
      <c r="L12" s="21">
        <v>1E-3</v>
      </c>
      <c r="M12" s="21">
        <v>7.6297400000000003E-3</v>
      </c>
      <c r="N12" s="22">
        <f t="shared" si="2"/>
        <v>5.8779978824693719E-4</v>
      </c>
      <c r="O12" s="22">
        <f t="shared" si="3"/>
        <v>4.3080517237080061E-3</v>
      </c>
      <c r="P12" s="23">
        <f t="shared" si="4"/>
        <v>3.269260672577274E-2</v>
      </c>
      <c r="Q12" s="70">
        <v>114</v>
      </c>
      <c r="R12" s="21">
        <v>0</v>
      </c>
      <c r="S12" s="23">
        <f t="shared" si="5"/>
        <v>0</v>
      </c>
    </row>
    <row r="13" spans="1:19" ht="38.25" x14ac:dyDescent="0.25">
      <c r="A13" s="17"/>
      <c r="B13" s="19">
        <v>5005148</v>
      </c>
      <c r="C13" s="19" t="s">
        <v>2081</v>
      </c>
      <c r="D13" s="68">
        <v>3000687</v>
      </c>
      <c r="E13" s="19" t="s">
        <v>2072</v>
      </c>
      <c r="F13" s="69">
        <v>215</v>
      </c>
      <c r="G13" s="19" t="s">
        <v>688</v>
      </c>
      <c r="H13" s="20">
        <v>1.2450000000000001E-2</v>
      </c>
      <c r="I13" s="21">
        <v>4.6776000000000005E-2</v>
      </c>
      <c r="J13" s="21">
        <f t="shared" si="1"/>
        <v>2.8206999999999998E-3</v>
      </c>
      <c r="K13" s="21">
        <v>0</v>
      </c>
      <c r="L13" s="21">
        <v>1.1907E-3</v>
      </c>
      <c r="M13" s="21">
        <v>1.6299999999999999E-3</v>
      </c>
      <c r="N13" s="22">
        <f t="shared" si="2"/>
        <v>0</v>
      </c>
      <c r="O13" s="22">
        <f t="shared" si="3"/>
        <v>2.5455361723961005E-2</v>
      </c>
      <c r="P13" s="23">
        <f t="shared" si="4"/>
        <v>6.0302291773559079E-2</v>
      </c>
      <c r="Q13" s="70">
        <v>0</v>
      </c>
      <c r="R13" s="21">
        <v>0</v>
      </c>
      <c r="S13" s="23">
        <f t="shared" si="5"/>
        <v>0</v>
      </c>
    </row>
    <row r="14" spans="1:19" ht="51" x14ac:dyDescent="0.25">
      <c r="A14" s="17"/>
      <c r="B14" s="19">
        <v>5005149</v>
      </c>
      <c r="C14" s="19" t="s">
        <v>2082</v>
      </c>
      <c r="D14" s="68">
        <v>3000687</v>
      </c>
      <c r="E14" s="19" t="s">
        <v>2072</v>
      </c>
      <c r="F14" s="69">
        <v>236</v>
      </c>
      <c r="G14" s="19" t="s">
        <v>1423</v>
      </c>
      <c r="H14" s="20">
        <v>0.22470999999999999</v>
      </c>
      <c r="I14" s="21">
        <v>0.22223100000000004</v>
      </c>
      <c r="J14" s="21">
        <f t="shared" si="1"/>
        <v>2.0990000000000002E-2</v>
      </c>
      <c r="K14" s="21">
        <v>0</v>
      </c>
      <c r="L14" s="21">
        <v>5.0000000000000001E-3</v>
      </c>
      <c r="M14" s="21">
        <v>1.5990000000000001E-2</v>
      </c>
      <c r="N14" s="22">
        <f t="shared" si="2"/>
        <v>0</v>
      </c>
      <c r="O14" s="22">
        <f t="shared" si="3"/>
        <v>2.2499111285104234E-2</v>
      </c>
      <c r="P14" s="23">
        <f t="shared" si="4"/>
        <v>9.4451269174867583E-2</v>
      </c>
      <c r="Q14" s="70">
        <v>12</v>
      </c>
      <c r="R14" s="21">
        <v>0</v>
      </c>
      <c r="S14" s="23">
        <f t="shared" si="5"/>
        <v>0</v>
      </c>
    </row>
    <row r="15" spans="1:19" ht="38.25" x14ac:dyDescent="0.25">
      <c r="A15" s="17"/>
      <c r="B15" s="19">
        <v>5005150</v>
      </c>
      <c r="C15" s="19" t="s">
        <v>2083</v>
      </c>
      <c r="D15" s="68">
        <v>3000688</v>
      </c>
      <c r="E15" s="19" t="s">
        <v>2073</v>
      </c>
      <c r="F15" s="69">
        <v>6</v>
      </c>
      <c r="G15" s="19" t="s">
        <v>634</v>
      </c>
      <c r="H15" s="20">
        <v>16.608386999999993</v>
      </c>
      <c r="I15" s="21">
        <v>27.262823000000001</v>
      </c>
      <c r="J15" s="21">
        <f t="shared" si="1"/>
        <v>4.7945043727201471</v>
      </c>
      <c r="K15" s="21">
        <v>1.6647490627201478</v>
      </c>
      <c r="L15" s="21">
        <v>1.7445960699999996</v>
      </c>
      <c r="M15" s="21">
        <v>1.3851592399999997</v>
      </c>
      <c r="N15" s="22">
        <f t="shared" si="2"/>
        <v>6.1062974392642598E-2</v>
      </c>
      <c r="O15" s="22">
        <f t="shared" si="3"/>
        <v>0.12505473599414657</v>
      </c>
      <c r="P15" s="23">
        <f t="shared" si="4"/>
        <v>0.1758623592545844</v>
      </c>
      <c r="Q15" s="70">
        <v>5981</v>
      </c>
      <c r="R15" s="21">
        <v>0</v>
      </c>
      <c r="S15" s="23">
        <f t="shared" si="5"/>
        <v>0</v>
      </c>
    </row>
    <row r="16" spans="1:19" ht="38.25" x14ac:dyDescent="0.25">
      <c r="A16" s="17"/>
      <c r="B16" s="19">
        <v>5005151</v>
      </c>
      <c r="C16" s="19" t="s">
        <v>2084</v>
      </c>
      <c r="D16" s="68">
        <v>3000688</v>
      </c>
      <c r="E16" s="19" t="s">
        <v>2073</v>
      </c>
      <c r="F16" s="69">
        <v>6</v>
      </c>
      <c r="G16" s="19" t="s">
        <v>634</v>
      </c>
      <c r="H16" s="20">
        <v>3.8440819999999998</v>
      </c>
      <c r="I16" s="21">
        <v>3.7780520000000002</v>
      </c>
      <c r="J16" s="21">
        <f t="shared" si="1"/>
        <v>0.56703994216277986</v>
      </c>
      <c r="K16" s="21">
        <v>0.16904703216277994</v>
      </c>
      <c r="L16" s="21">
        <v>0.16453105999999995</v>
      </c>
      <c r="M16" s="21">
        <v>0.23346185</v>
      </c>
      <c r="N16" s="22">
        <f t="shared" si="2"/>
        <v>4.4744495883799355E-2</v>
      </c>
      <c r="O16" s="22">
        <f t="shared" si="3"/>
        <v>8.82936741375661E-2</v>
      </c>
      <c r="P16" s="23">
        <f t="shared" si="4"/>
        <v>0.15008791360277196</v>
      </c>
      <c r="Q16" s="70">
        <v>942</v>
      </c>
      <c r="R16" s="21">
        <v>0</v>
      </c>
      <c r="S16" s="23">
        <f t="shared" si="5"/>
        <v>0</v>
      </c>
    </row>
    <row r="17" spans="1:19" ht="38.25" x14ac:dyDescent="0.25">
      <c r="A17" s="17"/>
      <c r="B17" s="19">
        <v>5005152</v>
      </c>
      <c r="C17" s="19" t="s">
        <v>2085</v>
      </c>
      <c r="D17" s="68">
        <v>3000688</v>
      </c>
      <c r="E17" s="19" t="s">
        <v>2073</v>
      </c>
      <c r="F17" s="69">
        <v>6</v>
      </c>
      <c r="G17" s="19" t="s">
        <v>634</v>
      </c>
      <c r="H17" s="20">
        <v>6.5440329999999962</v>
      </c>
      <c r="I17" s="21">
        <v>6.347439999999998</v>
      </c>
      <c r="J17" s="21">
        <f t="shared" si="1"/>
        <v>1.254552160582795</v>
      </c>
      <c r="K17" s="21">
        <v>4.3671740582794882E-2</v>
      </c>
      <c r="L17" s="21">
        <v>0.56915101000000001</v>
      </c>
      <c r="M17" s="21">
        <v>0.64172941000000006</v>
      </c>
      <c r="N17" s="22">
        <f t="shared" si="2"/>
        <v>6.8802132171071955E-3</v>
      </c>
      <c r="O17" s="22">
        <f t="shared" si="3"/>
        <v>9.6546442437076219E-2</v>
      </c>
      <c r="P17" s="23">
        <f t="shared" si="4"/>
        <v>0.19764695067346763</v>
      </c>
      <c r="Q17" s="70">
        <v>1685</v>
      </c>
      <c r="R17" s="21">
        <v>0</v>
      </c>
      <c r="S17" s="23">
        <f t="shared" si="5"/>
        <v>0</v>
      </c>
    </row>
    <row r="18" spans="1:19" ht="25.5" x14ac:dyDescent="0.25">
      <c r="A18" s="17"/>
      <c r="B18" s="19">
        <v>5005153</v>
      </c>
      <c r="C18" s="19" t="s">
        <v>2086</v>
      </c>
      <c r="D18" s="68">
        <v>3000689</v>
      </c>
      <c r="E18" s="19" t="s">
        <v>2074</v>
      </c>
      <c r="F18" s="69">
        <v>18</v>
      </c>
      <c r="G18" s="19" t="s">
        <v>711</v>
      </c>
      <c r="H18" s="20">
        <v>3.7847570000000004</v>
      </c>
      <c r="I18" s="21">
        <v>4.5436889999999996</v>
      </c>
      <c r="J18" s="21">
        <f t="shared" si="1"/>
        <v>0.23880183994332665</v>
      </c>
      <c r="K18" s="21">
        <v>3.1878779943326663E-2</v>
      </c>
      <c r="L18" s="21">
        <v>6.7627249999999986E-2</v>
      </c>
      <c r="M18" s="21">
        <v>0.13929580999999999</v>
      </c>
      <c r="N18" s="22">
        <f t="shared" si="2"/>
        <v>7.0160567643002556E-3</v>
      </c>
      <c r="O18" s="22">
        <f t="shared" si="3"/>
        <v>2.1899832920634896E-2</v>
      </c>
      <c r="P18" s="23">
        <f t="shared" si="4"/>
        <v>5.2556818907131778E-2</v>
      </c>
      <c r="Q18" s="70">
        <v>1085</v>
      </c>
      <c r="R18" s="21">
        <v>0</v>
      </c>
      <c r="S18" s="23">
        <f t="shared" si="5"/>
        <v>0</v>
      </c>
    </row>
    <row r="19" spans="1:19" ht="25.5" x14ac:dyDescent="0.25">
      <c r="A19" s="17"/>
      <c r="B19" s="19">
        <v>5005154</v>
      </c>
      <c r="C19" s="19" t="s">
        <v>2087</v>
      </c>
      <c r="D19" s="68">
        <v>3000689</v>
      </c>
      <c r="E19" s="19" t="s">
        <v>2074</v>
      </c>
      <c r="F19" s="69">
        <v>18</v>
      </c>
      <c r="G19" s="19" t="s">
        <v>711</v>
      </c>
      <c r="H19" s="20">
        <v>0.69750999999999974</v>
      </c>
      <c r="I19" s="21">
        <v>0.80097399999999974</v>
      </c>
      <c r="J19" s="21">
        <f t="shared" si="1"/>
        <v>0.10287092003097195</v>
      </c>
      <c r="K19" s="21">
        <v>1.8168130030971952E-2</v>
      </c>
      <c r="L19" s="21">
        <v>3.9109980000000003E-2</v>
      </c>
      <c r="M19" s="21">
        <v>4.5592809999999998E-2</v>
      </c>
      <c r="N19" s="22">
        <f t="shared" si="2"/>
        <v>2.2682546538304562E-2</v>
      </c>
      <c r="O19" s="22">
        <f t="shared" si="3"/>
        <v>7.1510573415581494E-2</v>
      </c>
      <c r="P19" s="23">
        <f t="shared" si="4"/>
        <v>0.12843228373326973</v>
      </c>
      <c r="Q19" s="70">
        <v>220</v>
      </c>
      <c r="R19" s="21">
        <v>0</v>
      </c>
      <c r="S19" s="23">
        <f t="shared" si="5"/>
        <v>0</v>
      </c>
    </row>
    <row r="20" spans="1:19" ht="38.25" x14ac:dyDescent="0.25">
      <c r="A20" s="17"/>
      <c r="B20" s="19">
        <v>5005155</v>
      </c>
      <c r="C20" s="19" t="s">
        <v>2088</v>
      </c>
      <c r="D20" s="68">
        <v>3000690</v>
      </c>
      <c r="E20" s="19" t="s">
        <v>2075</v>
      </c>
      <c r="F20" s="69">
        <v>88</v>
      </c>
      <c r="G20" s="19" t="s">
        <v>755</v>
      </c>
      <c r="H20" s="20">
        <v>0.51738899999999988</v>
      </c>
      <c r="I20" s="21">
        <v>0.52311199999999991</v>
      </c>
      <c r="J20" s="21">
        <f t="shared" si="1"/>
        <v>8.133419006034931E-2</v>
      </c>
      <c r="K20" s="21">
        <v>5.9047100603493163E-3</v>
      </c>
      <c r="L20" s="21">
        <v>4.5839089999999999E-2</v>
      </c>
      <c r="M20" s="21">
        <v>2.9590389999999998E-2</v>
      </c>
      <c r="N20" s="22">
        <f t="shared" si="2"/>
        <v>1.1287659354687557E-2</v>
      </c>
      <c r="O20" s="22">
        <f t="shared" si="3"/>
        <v>9.8915337557443389E-2</v>
      </c>
      <c r="P20" s="23">
        <f t="shared" si="4"/>
        <v>0.15548140753863288</v>
      </c>
      <c r="Q20" s="70">
        <v>68</v>
      </c>
      <c r="R20" s="21">
        <v>0</v>
      </c>
      <c r="S20" s="23">
        <f t="shared" si="5"/>
        <v>0</v>
      </c>
    </row>
    <row r="21" spans="1:19" ht="38.25" x14ac:dyDescent="0.25">
      <c r="A21" s="17"/>
      <c r="B21" s="19">
        <v>5005156</v>
      </c>
      <c r="C21" s="19" t="s">
        <v>2089</v>
      </c>
      <c r="D21" s="68">
        <v>3000690</v>
      </c>
      <c r="E21" s="19" t="s">
        <v>2075</v>
      </c>
      <c r="F21" s="69">
        <v>56</v>
      </c>
      <c r="G21" s="19" t="s">
        <v>419</v>
      </c>
      <c r="H21" s="20">
        <v>0.33211099999999993</v>
      </c>
      <c r="I21" s="21">
        <v>0.30652399999999996</v>
      </c>
      <c r="J21" s="21">
        <f t="shared" si="1"/>
        <v>6.838588000000001E-2</v>
      </c>
      <c r="K21" s="21">
        <v>0</v>
      </c>
      <c r="L21" s="21">
        <v>2.2067690000000001E-2</v>
      </c>
      <c r="M21" s="21">
        <v>4.6318190000000002E-2</v>
      </c>
      <c r="N21" s="22">
        <f t="shared" si="2"/>
        <v>0</v>
      </c>
      <c r="O21" s="22">
        <f t="shared" si="3"/>
        <v>7.1993351254714164E-2</v>
      </c>
      <c r="P21" s="23">
        <f t="shared" si="4"/>
        <v>0.22310122535266413</v>
      </c>
      <c r="Q21" s="70">
        <v>52</v>
      </c>
      <c r="R21" s="21">
        <v>0</v>
      </c>
      <c r="S21" s="23">
        <f t="shared" si="5"/>
        <v>0</v>
      </c>
    </row>
    <row r="22" spans="1:19" ht="15.75" thickBot="1" x14ac:dyDescent="0.3">
      <c r="A22" s="41" t="s">
        <v>293</v>
      </c>
      <c r="B22" s="43"/>
      <c r="C22" s="43"/>
      <c r="D22" s="65"/>
      <c r="E22" s="43"/>
      <c r="F22" s="66"/>
      <c r="G22" s="43"/>
      <c r="H22" s="44">
        <f ca="1">OFFSET(H22,-MATCH("PROYECTOS",$A$8:$A$22,0)-1,0)-(OFFSET(H22,-MATCH("PROYECTOS",$A$8:$A$22,0),0))</f>
        <v>4.8244850000000028</v>
      </c>
      <c r="I22" s="44">
        <f t="shared" ref="I22:J22" ca="1" si="6">OFFSET(I22,-MATCH("PROYECTOS",$A$8:$A$22,0)-1,0)-(OFFSET(I22,-MATCH("PROYECTOS",$A$8:$A$22,0),0))</f>
        <v>4.8355669999999904</v>
      </c>
      <c r="J22" s="44">
        <f t="shared" ca="1" si="6"/>
        <v>5.0032740000000686E-2</v>
      </c>
      <c r="K22" s="45">
        <f>K6-K7</f>
        <v>0</v>
      </c>
      <c r="L22" s="45">
        <f t="shared" ref="L22:M22" si="7">L6-L7</f>
        <v>2.1203190000000482E-2</v>
      </c>
      <c r="M22" s="45">
        <f t="shared" si="7"/>
        <v>2.8829549999999315E-2</v>
      </c>
      <c r="N22" s="46">
        <f t="shared" ca="1" si="2"/>
        <v>0</v>
      </c>
      <c r="O22" s="46">
        <f t="shared" ca="1" si="3"/>
        <v>4.3848404954373553E-3</v>
      </c>
      <c r="P22" s="47">
        <f t="shared" ca="1" si="4"/>
        <v>1.0346819721451465E-2</v>
      </c>
      <c r="Q22" s="67"/>
      <c r="R22" s="45"/>
      <c r="S22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"/>
  <sheetViews>
    <sheetView workbookViewId="0">
      <selection activeCell="A24" sqref="A24:L24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130</v>
      </c>
      <c r="B1" s="50" t="s">
        <v>90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2092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68.916943000000018</v>
      </c>
      <c r="E6" s="14">
        <v>87.688707000000022</v>
      </c>
      <c r="F6" s="14">
        <v>11.295334347996604</v>
      </c>
      <c r="G6" s="14">
        <v>2.2268104179966031</v>
      </c>
      <c r="H6" s="14">
        <v>4.2134911799999992</v>
      </c>
      <c r="I6" s="14">
        <v>4.8550327499999995</v>
      </c>
      <c r="J6" s="15">
        <v>2.5394494846372892E-2</v>
      </c>
      <c r="K6" s="15">
        <v>7.3445051459096106E-2</v>
      </c>
      <c r="L6" s="16">
        <v>0.12881173339682839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58.821649999999991</v>
      </c>
      <c r="E7" s="38">
        <f ca="1">SUM(E8:OFFSET(E6,MATCH("GOBIERNOS REGIONALES",$A$8:$A$50,0),0))</f>
        <v>73.967862999999994</v>
      </c>
      <c r="F7" s="38">
        <f ca="1">SUM(F8:OFFSET(F6,MATCH("GOBIERNOS REGIONALES",$A$8:$A$50,0),0))</f>
        <v>9.4937114594090133</v>
      </c>
      <c r="G7" s="38">
        <f ca="1">SUM(G8:OFFSET(G6,MATCH("GOBIERNOS REGIONALES",$A$8:$A$50,0),0))</f>
        <v>2.1066696494090138</v>
      </c>
      <c r="H7" s="38">
        <f ca="1">SUM(H8:OFFSET(H6,MATCH("GOBIERNOS REGIONALES",$A$8:$A$50,0),0))</f>
        <v>3.6319616799999994</v>
      </c>
      <c r="I7" s="38">
        <f ca="1">SUM(I8:OFFSET(I6,MATCH("GOBIERNOS REGIONALES",$A$8:$A$50,0),0))</f>
        <v>3.7550801300000001</v>
      </c>
      <c r="J7" s="39">
        <f ca="1">IFERROR(G7/E7,0)</f>
        <v>2.848087755906932E-2</v>
      </c>
      <c r="K7" s="39">
        <f ca="1">IFERROR(SUM(G7,H7)/E7,0)</f>
        <v>7.7582764955762121E-2</v>
      </c>
      <c r="L7" s="40">
        <f ca="1">IFERROR(SUM(G7,H7,I7)/E7,0)</f>
        <v>0.12834913804943932</v>
      </c>
      <c r="M7" s="4"/>
    </row>
    <row r="8" spans="1:13" x14ac:dyDescent="0.25">
      <c r="A8" s="17"/>
      <c r="B8" s="18">
        <v>13</v>
      </c>
      <c r="C8" s="19" t="s">
        <v>114</v>
      </c>
      <c r="D8" s="20">
        <v>6.8611830000000005</v>
      </c>
      <c r="E8" s="21">
        <v>8.2727459999999997</v>
      </c>
      <c r="F8" s="21">
        <f t="shared" ref="F8:F25" si="0">SUM(G8,H8,I8)</f>
        <v>1.3380122776247709</v>
      </c>
      <c r="G8" s="21">
        <v>0.522647027624771</v>
      </c>
      <c r="H8" s="21">
        <v>0.43133756999999995</v>
      </c>
      <c r="I8" s="21">
        <v>0.38402768000000004</v>
      </c>
      <c r="J8" s="22">
        <f t="shared" ref="J8:J25" si="1">IFERROR(G8/E8,0)</f>
        <v>6.3176970213369418E-2</v>
      </c>
      <c r="K8" s="22">
        <f t="shared" ref="K8:K25" si="2">IFERROR(SUM(G8,H8)/E8,0)</f>
        <v>0.11531655844682902</v>
      </c>
      <c r="L8" s="23">
        <f t="shared" ref="L8:L25" si="3">IFERROR(SUM(G8,H8,I8)/E8,0)</f>
        <v>0.16173738171397634</v>
      </c>
      <c r="M8" s="4"/>
    </row>
    <row r="9" spans="1:13" ht="25.5" x14ac:dyDescent="0.25">
      <c r="A9" s="17"/>
      <c r="B9" s="18">
        <v>163</v>
      </c>
      <c r="C9" s="19" t="s">
        <v>148</v>
      </c>
      <c r="D9" s="20">
        <v>6.6216539999999942</v>
      </c>
      <c r="E9" s="21">
        <v>6.6232539999999975</v>
      </c>
      <c r="F9" s="21">
        <f t="shared" si="0"/>
        <v>0.7446579911838539</v>
      </c>
      <c r="G9" s="21">
        <v>0.17532556118385401</v>
      </c>
      <c r="H9" s="21">
        <v>0.24355432999999996</v>
      </c>
      <c r="I9" s="21">
        <v>0.32577809999999996</v>
      </c>
      <c r="J9" s="22">
        <f t="shared" si="1"/>
        <v>2.6471212063413855E-2</v>
      </c>
      <c r="K9" s="22">
        <f t="shared" si="2"/>
        <v>6.3243821116305388E-2</v>
      </c>
      <c r="L9" s="23">
        <f t="shared" si="3"/>
        <v>0.11243083704533363</v>
      </c>
      <c r="M9" s="4"/>
    </row>
    <row r="10" spans="1:13" ht="25.5" x14ac:dyDescent="0.25">
      <c r="A10" s="17"/>
      <c r="B10" s="18">
        <v>165</v>
      </c>
      <c r="C10" s="19" t="s">
        <v>150</v>
      </c>
      <c r="D10" s="20">
        <v>45.338812999999995</v>
      </c>
      <c r="E10" s="21">
        <v>59.071862999999993</v>
      </c>
      <c r="F10" s="21">
        <f t="shared" si="0"/>
        <v>7.4110411906003879</v>
      </c>
      <c r="G10" s="21">
        <v>1.4086970606003888</v>
      </c>
      <c r="H10" s="21">
        <v>2.9570697799999994</v>
      </c>
      <c r="I10" s="21">
        <v>3.0452743500000001</v>
      </c>
      <c r="J10" s="22">
        <f t="shared" si="1"/>
        <v>2.3847175102643857E-2</v>
      </c>
      <c r="K10" s="22">
        <f t="shared" si="2"/>
        <v>7.3906029349377192E-2</v>
      </c>
      <c r="L10" s="23">
        <f t="shared" si="3"/>
        <v>0.12545805759673415</v>
      </c>
      <c r="M10" s="4"/>
    </row>
    <row r="11" spans="1:13" x14ac:dyDescent="0.25">
      <c r="A11" s="34" t="s">
        <v>205</v>
      </c>
      <c r="B11" s="57"/>
      <c r="C11" s="36"/>
      <c r="D11" s="37">
        <f ca="1">SUM(D12:OFFSET(D10,(MATCH("GOBIERNOS LOCALES",$A$8:$A$50,0)-MATCH("GOBIERNOS REGIONALES",$A$8:$A$50,0)),0))</f>
        <v>10.095292999999998</v>
      </c>
      <c r="E11" s="38">
        <f ca="1">SUM(E12:OFFSET(E10,(MATCH("GOBIERNOS LOCALES",$A$8:$A$50,0)-MATCH("GOBIERNOS REGIONALES",$A$8:$A$50,0)),0))</f>
        <v>12.947688999999999</v>
      </c>
      <c r="F11" s="38">
        <f ca="1">SUM(F12:OFFSET(F10,(MATCH("GOBIERNOS LOCALES",$A$8:$A$50,0)-MATCH("GOBIERNOS REGIONALES",$A$8:$A$50,0)),0))</f>
        <v>1.6308087585875892</v>
      </c>
      <c r="G11" s="38">
        <f ca="1">SUM(G12:OFFSET(G10,(MATCH("GOBIERNOS LOCALES",$A$8:$A$50,0)-MATCH("GOBIERNOS REGIONALES",$A$8:$A$50,0)),0))</f>
        <v>0.12014076858758926</v>
      </c>
      <c r="H11" s="38">
        <f ca="1">SUM(H12:OFFSET(H10,(MATCH("GOBIERNOS LOCALES",$A$8:$A$50,0)-MATCH("GOBIERNOS REGIONALES",$A$8:$A$50,0)),0))</f>
        <v>0.49842455000000002</v>
      </c>
      <c r="I11" s="38">
        <f ca="1">SUM(I12:OFFSET(I10,(MATCH("GOBIERNOS LOCALES",$A$8:$A$50,0)-MATCH("GOBIERNOS REGIONALES",$A$8:$A$50,0)),0))</f>
        <v>1.01224344</v>
      </c>
      <c r="J11" s="39">
        <f t="shared" ca="1" si="1"/>
        <v>9.2789353055660571E-3</v>
      </c>
      <c r="K11" s="39">
        <f t="shared" ca="1" si="2"/>
        <v>4.7774187238169633E-2</v>
      </c>
      <c r="L11" s="40">
        <f t="shared" ca="1" si="3"/>
        <v>0.12595365540426476</v>
      </c>
      <c r="M11" s="4"/>
    </row>
    <row r="12" spans="1:13" x14ac:dyDescent="0.25">
      <c r="A12" s="17"/>
      <c r="B12" s="18">
        <v>440</v>
      </c>
      <c r="C12" s="19" t="s">
        <v>206</v>
      </c>
      <c r="D12" s="20">
        <v>0.1</v>
      </c>
      <c r="E12" s="21">
        <v>0.16987000000000002</v>
      </c>
      <c r="F12" s="21">
        <f t="shared" si="0"/>
        <v>5.8088349357812104E-2</v>
      </c>
      <c r="G12" s="21">
        <v>1.9530999357812107E-2</v>
      </c>
      <c r="H12" s="21">
        <v>1.927535E-2</v>
      </c>
      <c r="I12" s="21">
        <v>1.9282000000000001E-2</v>
      </c>
      <c r="J12" s="22">
        <f t="shared" si="1"/>
        <v>0.11497615445818629</v>
      </c>
      <c r="K12" s="22">
        <f t="shared" si="2"/>
        <v>0.22844733830465708</v>
      </c>
      <c r="L12" s="23">
        <f t="shared" si="3"/>
        <v>0.34195766973457409</v>
      </c>
      <c r="M12" s="4"/>
    </row>
    <row r="13" spans="1:13" x14ac:dyDescent="0.25">
      <c r="A13" s="17"/>
      <c r="B13" s="18">
        <v>442</v>
      </c>
      <c r="C13" s="19" t="s">
        <v>208</v>
      </c>
      <c r="D13" s="20">
        <v>6.3696000000000003E-2</v>
      </c>
      <c r="E13" s="21">
        <v>8.6124000000000006E-2</v>
      </c>
      <c r="F13" s="21">
        <f t="shared" si="0"/>
        <v>3.512476978438981E-2</v>
      </c>
      <c r="G13" s="21">
        <v>7.4868197843898088E-3</v>
      </c>
      <c r="H13" s="21">
        <v>7.2233499999999999E-3</v>
      </c>
      <c r="I13" s="21">
        <v>2.0414600000000001E-2</v>
      </c>
      <c r="J13" s="22">
        <f t="shared" si="1"/>
        <v>8.693070206202462E-2</v>
      </c>
      <c r="K13" s="22">
        <f t="shared" si="2"/>
        <v>0.17080221290685299</v>
      </c>
      <c r="L13" s="23">
        <f t="shared" si="3"/>
        <v>0.40783950796978552</v>
      </c>
      <c r="M13" s="4"/>
    </row>
    <row r="14" spans="1:13" x14ac:dyDescent="0.25">
      <c r="A14" s="17"/>
      <c r="B14" s="18">
        <v>444</v>
      </c>
      <c r="C14" s="19" t="s">
        <v>210</v>
      </c>
      <c r="D14" s="20">
        <v>2.9483199999999998</v>
      </c>
      <c r="E14" s="21">
        <v>3.0587060000000004</v>
      </c>
      <c r="F14" s="21">
        <f t="shared" si="0"/>
        <v>0.46344138957659925</v>
      </c>
      <c r="G14" s="21">
        <v>4.9367439576599281E-2</v>
      </c>
      <c r="H14" s="21">
        <v>7.6938870000000006E-2</v>
      </c>
      <c r="I14" s="21">
        <v>0.33713507999999998</v>
      </c>
      <c r="J14" s="22">
        <f t="shared" si="1"/>
        <v>1.6139975393712005E-2</v>
      </c>
      <c r="K14" s="22">
        <f t="shared" si="2"/>
        <v>4.1294034005425584E-2</v>
      </c>
      <c r="L14" s="23">
        <f t="shared" si="3"/>
        <v>0.15151550674585892</v>
      </c>
      <c r="M14" s="4"/>
    </row>
    <row r="15" spans="1:13" x14ac:dyDescent="0.25">
      <c r="A15" s="17"/>
      <c r="B15" s="18">
        <v>446</v>
      </c>
      <c r="C15" s="19" t="s">
        <v>212</v>
      </c>
      <c r="D15" s="20">
        <v>2.6262840000000001</v>
      </c>
      <c r="E15" s="21">
        <v>5.1375960000000003</v>
      </c>
      <c r="F15" s="21">
        <f t="shared" si="0"/>
        <v>0.64209772999999992</v>
      </c>
      <c r="G15" s="21">
        <v>0</v>
      </c>
      <c r="H15" s="21">
        <v>0.13635765999999999</v>
      </c>
      <c r="I15" s="21">
        <v>0.50574006999999999</v>
      </c>
      <c r="J15" s="22">
        <f t="shared" si="1"/>
        <v>0</v>
      </c>
      <c r="K15" s="22">
        <f t="shared" si="2"/>
        <v>2.6541141031719891E-2</v>
      </c>
      <c r="L15" s="23">
        <f t="shared" si="3"/>
        <v>0.12498019112440914</v>
      </c>
      <c r="M15" s="4"/>
    </row>
    <row r="16" spans="1:13" x14ac:dyDescent="0.25">
      <c r="A16" s="17"/>
      <c r="B16" s="18">
        <v>448</v>
      </c>
      <c r="C16" s="19" t="s">
        <v>214</v>
      </c>
      <c r="D16" s="20">
        <v>1.2149999999999996</v>
      </c>
      <c r="E16" s="21">
        <v>1.2533999999999996</v>
      </c>
      <c r="F16" s="21">
        <f t="shared" si="0"/>
        <v>9.277100000000002E-2</v>
      </c>
      <c r="G16" s="21">
        <v>0</v>
      </c>
      <c r="H16" s="21">
        <v>4.4214650000000001E-2</v>
      </c>
      <c r="I16" s="21">
        <v>4.8556350000000012E-2</v>
      </c>
      <c r="J16" s="22">
        <f t="shared" si="1"/>
        <v>0</v>
      </c>
      <c r="K16" s="22">
        <f t="shared" si="2"/>
        <v>3.5275769905856083E-2</v>
      </c>
      <c r="L16" s="23">
        <f t="shared" si="3"/>
        <v>7.4015477900111731E-2</v>
      </c>
      <c r="M16" s="4"/>
    </row>
    <row r="17" spans="1:13" x14ac:dyDescent="0.25">
      <c r="A17" s="17"/>
      <c r="B17" s="18">
        <v>450</v>
      </c>
      <c r="C17" s="19" t="s">
        <v>216</v>
      </c>
      <c r="D17" s="20">
        <v>0.06</v>
      </c>
      <c r="E17" s="21">
        <v>0.06</v>
      </c>
      <c r="F17" s="21">
        <f t="shared" si="0"/>
        <v>7.5109500569969408E-3</v>
      </c>
      <c r="G17" s="21">
        <v>1.2000000569969416E-3</v>
      </c>
      <c r="H17" s="21">
        <v>4.0609499999999998E-3</v>
      </c>
      <c r="I17" s="21">
        <v>2.2499999999999998E-3</v>
      </c>
      <c r="J17" s="22">
        <f t="shared" si="1"/>
        <v>2.0000000949949026E-2</v>
      </c>
      <c r="K17" s="22">
        <f t="shared" si="2"/>
        <v>8.7682500949949033E-2</v>
      </c>
      <c r="L17" s="23">
        <f t="shared" si="3"/>
        <v>0.12518250094994901</v>
      </c>
      <c r="M17" s="4"/>
    </row>
    <row r="18" spans="1:13" x14ac:dyDescent="0.25">
      <c r="A18" s="17"/>
      <c r="B18" s="18">
        <v>451</v>
      </c>
      <c r="C18" s="19" t="s">
        <v>217</v>
      </c>
      <c r="D18" s="20">
        <v>0.6792450000000001</v>
      </c>
      <c r="E18" s="21">
        <v>0.6792450000000001</v>
      </c>
      <c r="F18" s="21">
        <f t="shared" si="0"/>
        <v>0.10084312983194493</v>
      </c>
      <c r="G18" s="21">
        <v>3.8445509831944946E-2</v>
      </c>
      <c r="H18" s="21">
        <v>3.551605E-2</v>
      </c>
      <c r="I18" s="21">
        <v>2.688157E-2</v>
      </c>
      <c r="J18" s="22">
        <f t="shared" si="1"/>
        <v>5.6600357502734566E-2</v>
      </c>
      <c r="K18" s="22">
        <f t="shared" si="2"/>
        <v>0.10888789734476503</v>
      </c>
      <c r="L18" s="23">
        <f t="shared" si="3"/>
        <v>0.14846355855684609</v>
      </c>
      <c r="M18" s="4"/>
    </row>
    <row r="19" spans="1:13" x14ac:dyDescent="0.25">
      <c r="A19" s="17"/>
      <c r="B19" s="18">
        <v>453</v>
      </c>
      <c r="C19" s="19" t="s">
        <v>219</v>
      </c>
      <c r="D19" s="20">
        <v>0.1</v>
      </c>
      <c r="E19" s="21">
        <v>0.1</v>
      </c>
      <c r="F19" s="21">
        <f t="shared" si="0"/>
        <v>0</v>
      </c>
      <c r="G19" s="21">
        <v>0</v>
      </c>
      <c r="H19" s="21">
        <v>0</v>
      </c>
      <c r="I19" s="21">
        <v>0</v>
      </c>
      <c r="J19" s="22">
        <f t="shared" si="1"/>
        <v>0</v>
      </c>
      <c r="K19" s="22">
        <f t="shared" si="2"/>
        <v>0</v>
      </c>
      <c r="L19" s="23">
        <f t="shared" si="3"/>
        <v>0</v>
      </c>
      <c r="M19" s="4"/>
    </row>
    <row r="20" spans="1:13" x14ac:dyDescent="0.25">
      <c r="A20" s="17"/>
      <c r="B20" s="18">
        <v>454</v>
      </c>
      <c r="C20" s="19" t="s">
        <v>220</v>
      </c>
      <c r="D20" s="20">
        <v>1.9031470000000001</v>
      </c>
      <c r="E20" s="21">
        <v>2.0031469999999998</v>
      </c>
      <c r="F20" s="21">
        <f t="shared" si="0"/>
        <v>0.2269114400040978</v>
      </c>
      <c r="G20" s="21">
        <v>3.1500000040978193E-3</v>
      </c>
      <c r="H20" s="21">
        <v>0.17387766999999998</v>
      </c>
      <c r="I20" s="21">
        <v>4.9883770000000008E-2</v>
      </c>
      <c r="J20" s="22">
        <f t="shared" si="1"/>
        <v>1.5725256329654387E-3</v>
      </c>
      <c r="K20" s="22">
        <f t="shared" si="2"/>
        <v>8.8374777289983122E-2</v>
      </c>
      <c r="L20" s="23">
        <f t="shared" si="3"/>
        <v>0.11327747789058808</v>
      </c>
      <c r="M20" s="4"/>
    </row>
    <row r="21" spans="1:13" x14ac:dyDescent="0.25">
      <c r="A21" s="17"/>
      <c r="B21" s="18">
        <v>458</v>
      </c>
      <c r="C21" s="19" t="s">
        <v>224</v>
      </c>
      <c r="D21" s="20">
        <v>9.9601000000000023E-2</v>
      </c>
      <c r="E21" s="21">
        <v>9.9601000000000023E-2</v>
      </c>
      <c r="F21" s="21">
        <f t="shared" si="0"/>
        <v>4.0199999757483604E-3</v>
      </c>
      <c r="G21" s="21">
        <v>9.5999997574836016E-4</v>
      </c>
      <c r="H21" s="21">
        <v>9.6000000000000002E-4</v>
      </c>
      <c r="I21" s="21">
        <v>2.0999999999999999E-3</v>
      </c>
      <c r="J21" s="22">
        <f t="shared" si="1"/>
        <v>9.6384572017184558E-3</v>
      </c>
      <c r="K21" s="22">
        <f t="shared" si="2"/>
        <v>1.9276914646924825E-2</v>
      </c>
      <c r="L21" s="23">
        <f t="shared" si="3"/>
        <v>4.0361040308313764E-2</v>
      </c>
      <c r="M21" s="4"/>
    </row>
    <row r="22" spans="1:13" x14ac:dyDescent="0.25">
      <c r="A22" s="17"/>
      <c r="B22" s="18">
        <v>459</v>
      </c>
      <c r="C22" s="19" t="s">
        <v>225</v>
      </c>
      <c r="D22" s="20">
        <v>0.1</v>
      </c>
      <c r="E22" s="21">
        <v>0.1</v>
      </c>
      <c r="F22" s="21">
        <f t="shared" si="0"/>
        <v>0</v>
      </c>
      <c r="G22" s="21">
        <v>0</v>
      </c>
      <c r="H22" s="21">
        <v>0</v>
      </c>
      <c r="I22" s="21">
        <v>0</v>
      </c>
      <c r="J22" s="22">
        <f t="shared" si="1"/>
        <v>0</v>
      </c>
      <c r="K22" s="22">
        <f t="shared" si="2"/>
        <v>0</v>
      </c>
      <c r="L22" s="23">
        <f t="shared" si="3"/>
        <v>0</v>
      </c>
      <c r="M22" s="4"/>
    </row>
    <row r="23" spans="1:13" x14ac:dyDescent="0.25">
      <c r="A23" s="17"/>
      <c r="B23" s="18">
        <v>461</v>
      </c>
      <c r="C23" s="19" t="s">
        <v>227</v>
      </c>
      <c r="D23" s="20">
        <v>0.1</v>
      </c>
      <c r="E23" s="21">
        <v>0.1</v>
      </c>
      <c r="F23" s="21">
        <f t="shared" si="0"/>
        <v>0</v>
      </c>
      <c r="G23" s="21">
        <v>0</v>
      </c>
      <c r="H23" s="21">
        <v>0</v>
      </c>
      <c r="I23" s="21">
        <v>0</v>
      </c>
      <c r="J23" s="22">
        <f t="shared" si="1"/>
        <v>0</v>
      </c>
      <c r="K23" s="22">
        <f t="shared" si="2"/>
        <v>0</v>
      </c>
      <c r="L23" s="23">
        <f t="shared" si="3"/>
        <v>0</v>
      </c>
      <c r="M23" s="4"/>
    </row>
    <row r="24" spans="1:13" x14ac:dyDescent="0.25">
      <c r="A24" s="17"/>
      <c r="B24" s="18">
        <v>462</v>
      </c>
      <c r="C24" s="19" t="s">
        <v>228</v>
      </c>
      <c r="D24" s="20">
        <v>0.1</v>
      </c>
      <c r="E24" s="21">
        <v>0.1</v>
      </c>
      <c r="F24" s="21">
        <f t="shared" si="0"/>
        <v>0</v>
      </c>
      <c r="G24" s="21">
        <v>0</v>
      </c>
      <c r="H24" s="21">
        <v>0</v>
      </c>
      <c r="I24" s="21">
        <v>0</v>
      </c>
      <c r="J24" s="22">
        <f t="shared" si="1"/>
        <v>0</v>
      </c>
      <c r="K24" s="22">
        <f t="shared" si="2"/>
        <v>0</v>
      </c>
      <c r="L24" s="23">
        <f t="shared" si="3"/>
        <v>0</v>
      </c>
      <c r="M24" s="4"/>
    </row>
    <row r="25" spans="1:13" ht="15.75" thickBot="1" x14ac:dyDescent="0.3">
      <c r="A25" s="41" t="s">
        <v>232</v>
      </c>
      <c r="B25" s="58"/>
      <c r="C25" s="43"/>
      <c r="D25" s="44">
        <v>0</v>
      </c>
      <c r="E25" s="45">
        <v>0.77315499999999993</v>
      </c>
      <c r="F25" s="45">
        <f t="shared" si="0"/>
        <v>0.17081412999999998</v>
      </c>
      <c r="G25" s="45">
        <v>0</v>
      </c>
      <c r="H25" s="45">
        <v>8.3104949999999997E-2</v>
      </c>
      <c r="I25" s="45">
        <v>8.7709179999999984E-2</v>
      </c>
      <c r="J25" s="46">
        <f t="shared" si="1"/>
        <v>0</v>
      </c>
      <c r="K25" s="46">
        <f t="shared" si="2"/>
        <v>0.10748808453673585</v>
      </c>
      <c r="L25" s="47">
        <f t="shared" si="3"/>
        <v>0.22093128803409406</v>
      </c>
      <c r="M25" s="4"/>
    </row>
    <row r="26" spans="1:13" x14ac:dyDescent="0.25">
      <c r="D26" s="5"/>
      <c r="E26" s="5"/>
      <c r="F26" s="5"/>
      <c r="G26" s="5"/>
      <c r="H26" s="5"/>
      <c r="I26" s="5"/>
      <c r="J26" s="4"/>
      <c r="K26" s="4"/>
      <c r="L26" s="4"/>
      <c r="M26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130</v>
      </c>
      <c r="B1" s="51" t="s">
        <v>90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2093</v>
      </c>
      <c r="N2" s="72" t="s">
        <v>2115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68.916943000000018</v>
      </c>
      <c r="E6" s="14">
        <f ca="1">SUM(E7:OFFSET(E7,50,0))</f>
        <v>87.688707000000022</v>
      </c>
      <c r="F6" s="14">
        <f ca="1">SUM(F7:OFFSET(F7,50,0))</f>
        <v>11.295334347996604</v>
      </c>
      <c r="G6" s="14">
        <f ca="1">SUM(G7:OFFSET(G7,50,0))</f>
        <v>2.2268104179966031</v>
      </c>
      <c r="H6" s="14">
        <f ca="1">SUM(H7:OFFSET(H7,50,0))</f>
        <v>4.2134911799999992</v>
      </c>
      <c r="I6" s="14">
        <f ca="1">SUM(I7:OFFSET(I7,50,0))</f>
        <v>4.8550327499999995</v>
      </c>
      <c r="J6" s="15">
        <f ca="1">IFERROR(G6/E6,0)</f>
        <v>2.5394494846372892E-2</v>
      </c>
      <c r="K6" s="15">
        <f ca="1">IFERROR(SUM(G6,H6)/E6,0)</f>
        <v>7.3445051459096106E-2</v>
      </c>
      <c r="L6" s="16">
        <f ca="1">IFERROR(SUM(G6,H6,I6)/E6,0)</f>
        <v>0.12881173339682839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14.799079999999998</v>
      </c>
      <c r="E7" s="21">
        <v>14.74263</v>
      </c>
      <c r="F7" s="21">
        <f t="shared" ref="F7:F30" si="0">SUM(G7,H7,I7)</f>
        <v>5.8088349357812104E-2</v>
      </c>
      <c r="G7" s="21">
        <v>1.9530999357812107E-2</v>
      </c>
      <c r="H7" s="21">
        <v>1.927535E-2</v>
      </c>
      <c r="I7" s="21">
        <v>1.9282000000000001E-2</v>
      </c>
      <c r="J7" s="22">
        <f t="shared" ref="J7:J30" si="1">IFERROR(G7/E7,0)</f>
        <v>1.3247974993479527E-3</v>
      </c>
      <c r="K7" s="22">
        <f t="shared" ref="K7:K30" si="2">IFERROR(SUM(G7,H7)/E7,0)</f>
        <v>2.6322541743102894E-3</v>
      </c>
      <c r="L7" s="23">
        <f t="shared" ref="L7:L30" si="3">IFERROR(SUM(G7,H7,I7)/E7,0)</f>
        <v>3.9401619221137683E-3</v>
      </c>
      <c r="M7" s="4"/>
      <c r="N7" t="s">
        <v>271</v>
      </c>
      <c r="O7" s="5">
        <v>0.33404748946523266</v>
      </c>
      <c r="P7" s="71">
        <v>0.24211217148471403</v>
      </c>
    </row>
    <row r="8" spans="1:16" x14ac:dyDescent="0.25">
      <c r="A8" s="17"/>
      <c r="B8" s="55">
        <v>2</v>
      </c>
      <c r="C8" s="19" t="s">
        <v>250</v>
      </c>
      <c r="D8" s="20">
        <v>0.23558399999999999</v>
      </c>
      <c r="E8" s="21">
        <v>0.94516699999999987</v>
      </c>
      <c r="F8" s="21">
        <f t="shared" si="0"/>
        <v>0.17859185159064411</v>
      </c>
      <c r="G8" s="21">
        <v>5.5053871590644121E-2</v>
      </c>
      <c r="H8" s="21">
        <v>4.5025589999999997E-2</v>
      </c>
      <c r="I8" s="21">
        <v>7.8512389999999987E-2</v>
      </c>
      <c r="J8" s="22">
        <f t="shared" si="1"/>
        <v>5.8247771653733287E-2</v>
      </c>
      <c r="K8" s="22">
        <f t="shared" si="2"/>
        <v>0.10588548012218385</v>
      </c>
      <c r="L8" s="23">
        <f t="shared" si="3"/>
        <v>0.18895269469907872</v>
      </c>
      <c r="M8" s="4"/>
      <c r="N8" t="s">
        <v>269</v>
      </c>
      <c r="O8" s="5">
        <v>0.23482981024716629</v>
      </c>
      <c r="P8" s="71">
        <v>0.21525456051402114</v>
      </c>
    </row>
    <row r="9" spans="1:16" x14ac:dyDescent="0.25">
      <c r="A9" s="17"/>
      <c r="B9" s="55">
        <v>3</v>
      </c>
      <c r="C9" s="19" t="s">
        <v>251</v>
      </c>
      <c r="D9" s="20">
        <v>0.19310100000000002</v>
      </c>
      <c r="E9" s="21">
        <v>0.77332500000000026</v>
      </c>
      <c r="F9" s="21">
        <f t="shared" si="0"/>
        <v>0.15684642145474451</v>
      </c>
      <c r="G9" s="21">
        <v>5.2000271454744507E-2</v>
      </c>
      <c r="H9" s="21">
        <v>4.1617349999999997E-2</v>
      </c>
      <c r="I9" s="21">
        <v>6.3228800000000002E-2</v>
      </c>
      <c r="J9" s="22">
        <f t="shared" si="1"/>
        <v>6.7242454924830428E-2</v>
      </c>
      <c r="K9" s="22">
        <f t="shared" si="2"/>
        <v>0.12105857363300614</v>
      </c>
      <c r="L9" s="23">
        <f t="shared" si="3"/>
        <v>0.20282083400219111</v>
      </c>
      <c r="M9" s="4"/>
      <c r="N9" t="s">
        <v>259</v>
      </c>
      <c r="O9" s="5">
        <v>0.15284595081734534</v>
      </c>
      <c r="P9" s="71">
        <v>0.21151196775321612</v>
      </c>
    </row>
    <row r="10" spans="1:16" x14ac:dyDescent="0.25">
      <c r="A10" s="17"/>
      <c r="B10" s="55">
        <v>4</v>
      </c>
      <c r="C10" s="19" t="s">
        <v>252</v>
      </c>
      <c r="D10" s="20">
        <v>0.21954199999999999</v>
      </c>
      <c r="E10" s="21">
        <v>0.66983099999999984</v>
      </c>
      <c r="F10" s="21">
        <f t="shared" si="0"/>
        <v>0.12213884998818714</v>
      </c>
      <c r="G10" s="21">
        <v>4.3590019988187123E-2</v>
      </c>
      <c r="H10" s="21">
        <v>3.6421180000000004E-2</v>
      </c>
      <c r="I10" s="21">
        <v>4.212765000000001E-2</v>
      </c>
      <c r="J10" s="22">
        <f t="shared" si="1"/>
        <v>6.5076146055030495E-2</v>
      </c>
      <c r="K10" s="22">
        <f t="shared" si="2"/>
        <v>0.11944983135774119</v>
      </c>
      <c r="L10" s="23">
        <f t="shared" si="3"/>
        <v>0.18234278495349895</v>
      </c>
      <c r="M10" s="4"/>
      <c r="N10" t="s">
        <v>251</v>
      </c>
      <c r="O10" s="5">
        <v>0.15684642145474451</v>
      </c>
      <c r="P10" s="71">
        <v>0.20282083400219111</v>
      </c>
    </row>
    <row r="11" spans="1:16" x14ac:dyDescent="0.25">
      <c r="A11" s="17"/>
      <c r="B11" s="55">
        <v>5</v>
      </c>
      <c r="C11" s="19" t="s">
        <v>253</v>
      </c>
      <c r="D11" s="20">
        <v>3.9762580000000005</v>
      </c>
      <c r="E11" s="21">
        <v>3.5538540000000003</v>
      </c>
      <c r="F11" s="21">
        <f t="shared" si="0"/>
        <v>0.50828665964099473</v>
      </c>
      <c r="G11" s="21">
        <v>6.2248939640994649E-2</v>
      </c>
      <c r="H11" s="21">
        <v>8.822113999999999E-2</v>
      </c>
      <c r="I11" s="21">
        <v>0.35781658000000005</v>
      </c>
      <c r="J11" s="22">
        <f t="shared" si="1"/>
        <v>1.7515896725356372E-2</v>
      </c>
      <c r="K11" s="22">
        <f t="shared" si="2"/>
        <v>4.2339972221986218E-2</v>
      </c>
      <c r="L11" s="23">
        <f t="shared" si="3"/>
        <v>0.14302406898004102</v>
      </c>
      <c r="M11" s="4"/>
      <c r="N11" t="s">
        <v>260</v>
      </c>
      <c r="O11" s="5">
        <v>1.1126361690982511</v>
      </c>
      <c r="P11" s="71">
        <v>0.20059208783113949</v>
      </c>
    </row>
    <row r="12" spans="1:16" x14ac:dyDescent="0.25">
      <c r="A12" s="17"/>
      <c r="B12" s="55">
        <v>6</v>
      </c>
      <c r="C12" s="19" t="s">
        <v>254</v>
      </c>
      <c r="D12" s="20">
        <v>2.5174260000000004</v>
      </c>
      <c r="E12" s="21">
        <v>3.8802149999999997</v>
      </c>
      <c r="F12" s="21">
        <f t="shared" si="0"/>
        <v>0.77251816178588806</v>
      </c>
      <c r="G12" s="21">
        <v>0.16246412178588798</v>
      </c>
      <c r="H12" s="21">
        <v>0.26192138999999998</v>
      </c>
      <c r="I12" s="21">
        <v>0.34813265000000004</v>
      </c>
      <c r="J12" s="22">
        <f t="shared" si="1"/>
        <v>4.186987622744822E-2</v>
      </c>
      <c r="K12" s="22">
        <f t="shared" si="2"/>
        <v>0.10937164868077877</v>
      </c>
      <c r="L12" s="23">
        <f t="shared" si="3"/>
        <v>0.19909158688007961</v>
      </c>
      <c r="M12" s="4"/>
      <c r="N12" t="s">
        <v>254</v>
      </c>
      <c r="O12" s="5">
        <v>0.77251816178588806</v>
      </c>
      <c r="P12" s="71">
        <v>0.19909158688007961</v>
      </c>
    </row>
    <row r="13" spans="1:16" x14ac:dyDescent="0.25">
      <c r="A13" s="17"/>
      <c r="B13" s="55">
        <v>8</v>
      </c>
      <c r="C13" s="19" t="s">
        <v>256</v>
      </c>
      <c r="D13" s="20">
        <v>3.8233410000000001</v>
      </c>
      <c r="E13" s="21">
        <v>6.7109709999999989</v>
      </c>
      <c r="F13" s="21">
        <f t="shared" si="0"/>
        <v>0.86379413088769574</v>
      </c>
      <c r="G13" s="21">
        <v>7.1620830887695774E-2</v>
      </c>
      <c r="H13" s="21">
        <v>0.20164968</v>
      </c>
      <c r="I13" s="21">
        <v>0.59052361999999992</v>
      </c>
      <c r="J13" s="22">
        <f t="shared" si="1"/>
        <v>1.0672200921103039E-2</v>
      </c>
      <c r="K13" s="22">
        <f t="shared" si="2"/>
        <v>4.0719965991165188E-2</v>
      </c>
      <c r="L13" s="23">
        <f t="shared" si="3"/>
        <v>0.12871373321203383</v>
      </c>
      <c r="M13" s="4"/>
      <c r="N13" t="s">
        <v>258</v>
      </c>
      <c r="O13" s="5">
        <v>1.0270207644049263</v>
      </c>
      <c r="P13" s="71">
        <v>0.18987794707539818</v>
      </c>
    </row>
    <row r="14" spans="1:16" x14ac:dyDescent="0.25">
      <c r="A14" s="17"/>
      <c r="B14" s="55">
        <v>9</v>
      </c>
      <c r="C14" s="19" t="s">
        <v>257</v>
      </c>
      <c r="D14" s="20">
        <v>0.16622799999999999</v>
      </c>
      <c r="E14" s="21">
        <v>7.2760999999999992E-2</v>
      </c>
      <c r="F14" s="21">
        <f t="shared" si="0"/>
        <v>0</v>
      </c>
      <c r="G14" s="21">
        <v>0</v>
      </c>
      <c r="H14" s="21">
        <v>0</v>
      </c>
      <c r="I14" s="21">
        <v>0</v>
      </c>
      <c r="J14" s="22">
        <f t="shared" si="1"/>
        <v>0</v>
      </c>
      <c r="K14" s="22">
        <f t="shared" si="2"/>
        <v>0</v>
      </c>
      <c r="L14" s="23">
        <f t="shared" si="3"/>
        <v>0</v>
      </c>
      <c r="M14" s="4"/>
      <c r="N14" t="s">
        <v>250</v>
      </c>
      <c r="O14" s="5">
        <v>0.17859185159064411</v>
      </c>
      <c r="P14" s="71">
        <v>0.18895269469907872</v>
      </c>
    </row>
    <row r="15" spans="1:16" x14ac:dyDescent="0.25">
      <c r="A15" s="17"/>
      <c r="B15" s="55">
        <v>10</v>
      </c>
      <c r="C15" s="19" t="s">
        <v>258</v>
      </c>
      <c r="D15" s="20">
        <v>5.5737990000000002</v>
      </c>
      <c r="E15" s="21">
        <v>5.4088470000000006</v>
      </c>
      <c r="F15" s="21">
        <f t="shared" si="0"/>
        <v>1.0270207644049263</v>
      </c>
      <c r="G15" s="21">
        <v>0.4233861044049263</v>
      </c>
      <c r="H15" s="21">
        <v>0.36023637999999997</v>
      </c>
      <c r="I15" s="21">
        <v>0.24339828000000002</v>
      </c>
      <c r="J15" s="22">
        <f t="shared" si="1"/>
        <v>7.8276591000804099E-2</v>
      </c>
      <c r="K15" s="22">
        <f t="shared" si="2"/>
        <v>0.14487791656982091</v>
      </c>
      <c r="L15" s="23">
        <f t="shared" si="3"/>
        <v>0.18987794707539818</v>
      </c>
      <c r="M15" s="4"/>
      <c r="N15" t="s">
        <v>262</v>
      </c>
      <c r="O15" s="5">
        <v>0.22634511001096483</v>
      </c>
      <c r="P15" s="71">
        <v>0.1852271014429489</v>
      </c>
    </row>
    <row r="16" spans="1:16" x14ac:dyDescent="0.25">
      <c r="A16" s="17"/>
      <c r="B16" s="55">
        <v>11</v>
      </c>
      <c r="C16" s="19" t="s">
        <v>259</v>
      </c>
      <c r="D16" s="20">
        <v>3.8900999999999998E-2</v>
      </c>
      <c r="E16" s="21">
        <v>0.72263500000000003</v>
      </c>
      <c r="F16" s="21">
        <f t="shared" si="0"/>
        <v>0.15284595081734534</v>
      </c>
      <c r="G16" s="21">
        <v>5.3492630817345344E-2</v>
      </c>
      <c r="H16" s="21">
        <v>4.6856830000000002E-2</v>
      </c>
      <c r="I16" s="21">
        <v>5.249649E-2</v>
      </c>
      <c r="J16" s="22">
        <f t="shared" si="1"/>
        <v>7.4024411794813894E-2</v>
      </c>
      <c r="K16" s="22">
        <f t="shared" si="2"/>
        <v>0.13886604000269201</v>
      </c>
      <c r="L16" s="23">
        <f t="shared" si="3"/>
        <v>0.21151196775321612</v>
      </c>
      <c r="M16" s="4"/>
      <c r="N16" t="s">
        <v>252</v>
      </c>
      <c r="O16" s="5">
        <v>0.12213884998818714</v>
      </c>
      <c r="P16" s="71">
        <v>0.18234278495349895</v>
      </c>
    </row>
    <row r="17" spans="1:16" x14ac:dyDescent="0.25">
      <c r="A17" s="17"/>
      <c r="B17" s="55">
        <v>12</v>
      </c>
      <c r="C17" s="19" t="s">
        <v>260</v>
      </c>
      <c r="D17" s="20">
        <v>1.0865760000000002</v>
      </c>
      <c r="E17" s="21">
        <v>5.546759999999999</v>
      </c>
      <c r="F17" s="21">
        <f t="shared" si="0"/>
        <v>1.1126361690982511</v>
      </c>
      <c r="G17" s="21">
        <v>0.36261013909825124</v>
      </c>
      <c r="H17" s="21">
        <v>0.35460895000000003</v>
      </c>
      <c r="I17" s="21">
        <v>0.39541707999999998</v>
      </c>
      <c r="J17" s="22">
        <f t="shared" si="1"/>
        <v>6.5373324084375614E-2</v>
      </c>
      <c r="K17" s="22">
        <f t="shared" si="2"/>
        <v>0.12930415036854873</v>
      </c>
      <c r="L17" s="23">
        <f t="shared" si="3"/>
        <v>0.20059208783113949</v>
      </c>
      <c r="M17" s="4"/>
      <c r="N17" t="s">
        <v>268</v>
      </c>
      <c r="O17" s="5">
        <v>0.16460748984925588</v>
      </c>
      <c r="P17" s="71">
        <v>0.1729749816096407</v>
      </c>
    </row>
    <row r="18" spans="1:16" x14ac:dyDescent="0.25">
      <c r="A18" s="17"/>
      <c r="B18" s="55">
        <v>13</v>
      </c>
      <c r="C18" s="19" t="s">
        <v>261</v>
      </c>
      <c r="D18" s="20">
        <v>0.82906400000000002</v>
      </c>
      <c r="E18" s="21">
        <v>0.75207100000000016</v>
      </c>
      <c r="F18" s="21">
        <f t="shared" si="0"/>
        <v>0.10084312983194493</v>
      </c>
      <c r="G18" s="21">
        <v>3.8445509831944946E-2</v>
      </c>
      <c r="H18" s="21">
        <v>3.5516049999999993E-2</v>
      </c>
      <c r="I18" s="21">
        <v>2.688157E-2</v>
      </c>
      <c r="J18" s="22">
        <f t="shared" si="1"/>
        <v>5.1119521736571333E-2</v>
      </c>
      <c r="K18" s="22">
        <f t="shared" si="2"/>
        <v>9.8343852949980687E-2</v>
      </c>
      <c r="L18" s="23">
        <f t="shared" si="3"/>
        <v>0.13408724685826859</v>
      </c>
      <c r="M18" s="4"/>
      <c r="N18" t="s">
        <v>270</v>
      </c>
      <c r="O18" s="5">
        <v>0.13473574952713355</v>
      </c>
      <c r="P18" s="71">
        <v>0.15403969617201851</v>
      </c>
    </row>
    <row r="19" spans="1:16" x14ac:dyDescent="0.25">
      <c r="A19" s="17"/>
      <c r="B19" s="55">
        <v>14</v>
      </c>
      <c r="C19" s="19" t="s">
        <v>262</v>
      </c>
      <c r="D19" s="20">
        <v>0.66687200000000002</v>
      </c>
      <c r="E19" s="21">
        <v>1.2219870000000002</v>
      </c>
      <c r="F19" s="21">
        <f t="shared" si="0"/>
        <v>0.22634511001096483</v>
      </c>
      <c r="G19" s="21">
        <v>7.0384650010964833E-2</v>
      </c>
      <c r="H19" s="21">
        <v>7.7992989999999998E-2</v>
      </c>
      <c r="I19" s="21">
        <v>7.7967470000000011E-2</v>
      </c>
      <c r="J19" s="22">
        <f t="shared" si="1"/>
        <v>5.759852601620543E-2</v>
      </c>
      <c r="K19" s="22">
        <f t="shared" si="2"/>
        <v>0.12142325573918937</v>
      </c>
      <c r="L19" s="23">
        <f t="shared" si="3"/>
        <v>0.1852271014429489</v>
      </c>
      <c r="M19" s="4"/>
      <c r="N19" t="s">
        <v>273</v>
      </c>
      <c r="O19" s="5">
        <v>0.26850578126359331</v>
      </c>
      <c r="P19" s="71">
        <v>0.14608973866201724</v>
      </c>
    </row>
    <row r="20" spans="1:16" x14ac:dyDescent="0.25">
      <c r="A20" s="17"/>
      <c r="B20" s="55">
        <v>15</v>
      </c>
      <c r="C20" s="19" t="s">
        <v>263</v>
      </c>
      <c r="D20" s="20">
        <v>28.16226</v>
      </c>
      <c r="E20" s="21">
        <v>32.753769000000005</v>
      </c>
      <c r="F20" s="21">
        <f t="shared" si="0"/>
        <v>4.6371445387630121</v>
      </c>
      <c r="G20" s="21">
        <v>0.45747269876301289</v>
      </c>
      <c r="H20" s="21">
        <v>2.1198079299999995</v>
      </c>
      <c r="I20" s="21">
        <v>2.0598639099999998</v>
      </c>
      <c r="J20" s="22">
        <f t="shared" si="1"/>
        <v>1.39670246426606E-2</v>
      </c>
      <c r="K20" s="22">
        <f t="shared" si="2"/>
        <v>7.8686536159029874E-2</v>
      </c>
      <c r="L20" s="23">
        <f t="shared" si="3"/>
        <v>0.14157590653958058</v>
      </c>
      <c r="M20" s="4"/>
      <c r="N20" t="s">
        <v>253</v>
      </c>
      <c r="O20" s="5">
        <v>0.50828665964099473</v>
      </c>
      <c r="P20" s="71">
        <v>0.14302406898004102</v>
      </c>
    </row>
    <row r="21" spans="1:16" x14ac:dyDescent="0.25">
      <c r="A21" s="17"/>
      <c r="B21" s="55">
        <v>16</v>
      </c>
      <c r="C21" s="19" t="s">
        <v>264</v>
      </c>
      <c r="D21" s="20">
        <v>0.49415400000000009</v>
      </c>
      <c r="E21" s="21">
        <v>1.6582630000000003</v>
      </c>
      <c r="F21" s="21">
        <f t="shared" si="0"/>
        <v>1.4596500007711816E-2</v>
      </c>
      <c r="G21" s="21">
        <v>8.1800000771181658E-4</v>
      </c>
      <c r="H21" s="21">
        <v>4.7169999999999998E-3</v>
      </c>
      <c r="I21" s="21">
        <v>9.0615000000000001E-3</v>
      </c>
      <c r="J21" s="22">
        <f t="shared" si="1"/>
        <v>4.9328725763754988E-4</v>
      </c>
      <c r="K21" s="22">
        <f t="shared" si="2"/>
        <v>3.3378300111091036E-3</v>
      </c>
      <c r="L21" s="23">
        <f t="shared" si="3"/>
        <v>8.8022828753411327E-3</v>
      </c>
      <c r="M21" s="4"/>
      <c r="N21" t="s">
        <v>263</v>
      </c>
      <c r="O21" s="5">
        <v>4.6371445387630121</v>
      </c>
      <c r="P21" s="71">
        <v>0.14157590653958058</v>
      </c>
    </row>
    <row r="22" spans="1:16" x14ac:dyDescent="0.25">
      <c r="A22" s="17"/>
      <c r="B22" s="55">
        <v>17</v>
      </c>
      <c r="C22" s="19" t="s">
        <v>265</v>
      </c>
      <c r="D22" s="20">
        <v>2.094268</v>
      </c>
      <c r="E22" s="21">
        <v>2.0031469999999998</v>
      </c>
      <c r="F22" s="21">
        <f t="shared" si="0"/>
        <v>0.2269114400040978</v>
      </c>
      <c r="G22" s="21">
        <v>3.1500000040978193E-3</v>
      </c>
      <c r="H22" s="21">
        <v>0.17387766999999998</v>
      </c>
      <c r="I22" s="21">
        <v>4.9883770000000001E-2</v>
      </c>
      <c r="J22" s="22">
        <f t="shared" si="1"/>
        <v>1.5725256329654387E-3</v>
      </c>
      <c r="K22" s="22">
        <f t="shared" si="2"/>
        <v>8.8374777289983122E-2</v>
      </c>
      <c r="L22" s="23">
        <f t="shared" si="3"/>
        <v>0.11327747789058808</v>
      </c>
      <c r="M22" s="4"/>
      <c r="N22" t="s">
        <v>261</v>
      </c>
      <c r="O22" s="5">
        <v>0.10084312983194493</v>
      </c>
      <c r="P22" s="71">
        <v>0.13408724685826859</v>
      </c>
    </row>
    <row r="23" spans="1:16" x14ac:dyDescent="0.25">
      <c r="A23" s="17"/>
      <c r="B23" s="55">
        <v>18</v>
      </c>
      <c r="C23" s="19" t="s">
        <v>266</v>
      </c>
      <c r="D23" s="20">
        <v>3.8900999999999998E-2</v>
      </c>
      <c r="E23" s="21">
        <v>0</v>
      </c>
      <c r="F23" s="21">
        <f t="shared" si="0"/>
        <v>0</v>
      </c>
      <c r="G23" s="21">
        <v>0</v>
      </c>
      <c r="H23" s="21">
        <v>0</v>
      </c>
      <c r="I23" s="21">
        <v>0</v>
      </c>
      <c r="J23" s="22">
        <f t="shared" si="1"/>
        <v>0</v>
      </c>
      <c r="K23" s="22">
        <f t="shared" si="2"/>
        <v>0</v>
      </c>
      <c r="L23" s="23">
        <f t="shared" si="3"/>
        <v>0</v>
      </c>
      <c r="M23" s="4"/>
      <c r="N23" t="s">
        <v>256</v>
      </c>
      <c r="O23" s="5">
        <v>0.86379413088769574</v>
      </c>
      <c r="P23" s="71">
        <v>0.12871373321203383</v>
      </c>
    </row>
    <row r="24" spans="1:16" x14ac:dyDescent="0.25">
      <c r="A24" s="17"/>
      <c r="B24" s="55">
        <v>19</v>
      </c>
      <c r="C24" s="19" t="s">
        <v>267</v>
      </c>
      <c r="D24" s="20">
        <v>0.113397</v>
      </c>
      <c r="E24" s="21">
        <v>3.7553000000000003E-2</v>
      </c>
      <c r="F24" s="21">
        <f t="shared" si="0"/>
        <v>0</v>
      </c>
      <c r="G24" s="21">
        <v>0</v>
      </c>
      <c r="H24" s="21">
        <v>0</v>
      </c>
      <c r="I24" s="21">
        <v>0</v>
      </c>
      <c r="J24" s="22">
        <f t="shared" si="1"/>
        <v>0</v>
      </c>
      <c r="K24" s="22">
        <f t="shared" si="2"/>
        <v>0</v>
      </c>
      <c r="L24" s="23">
        <f t="shared" si="3"/>
        <v>0</v>
      </c>
      <c r="M24" s="4"/>
      <c r="N24" t="s">
        <v>265</v>
      </c>
      <c r="O24" s="5">
        <v>0.2269114400040978</v>
      </c>
      <c r="P24" s="71">
        <v>0.11327747789058808</v>
      </c>
    </row>
    <row r="25" spans="1:16" x14ac:dyDescent="0.25">
      <c r="A25" s="17"/>
      <c r="B25" s="55">
        <v>20</v>
      </c>
      <c r="C25" s="19" t="s">
        <v>268</v>
      </c>
      <c r="D25" s="20">
        <v>0.296095</v>
      </c>
      <c r="E25" s="21">
        <v>0.95162599999999975</v>
      </c>
      <c r="F25" s="21">
        <f t="shared" si="0"/>
        <v>0.16460748984925588</v>
      </c>
      <c r="G25" s="21">
        <v>5.6279699849255849E-2</v>
      </c>
      <c r="H25" s="21">
        <v>5.4915840000000014E-2</v>
      </c>
      <c r="I25" s="21">
        <v>5.341195E-2</v>
      </c>
      <c r="J25" s="22">
        <f t="shared" si="1"/>
        <v>5.9140565568044444E-2</v>
      </c>
      <c r="K25" s="22">
        <f t="shared" si="2"/>
        <v>0.116847942205505</v>
      </c>
      <c r="L25" s="23">
        <f t="shared" si="3"/>
        <v>0.1729749816096407</v>
      </c>
      <c r="M25" s="4"/>
      <c r="N25" t="s">
        <v>264</v>
      </c>
      <c r="O25" s="5">
        <v>1.4596500007711816E-2</v>
      </c>
      <c r="P25" s="71">
        <v>8.8022828753411327E-3</v>
      </c>
    </row>
    <row r="26" spans="1:16" x14ac:dyDescent="0.25">
      <c r="A26" s="17"/>
      <c r="B26" s="55">
        <v>21</v>
      </c>
      <c r="C26" s="19" t="s">
        <v>269</v>
      </c>
      <c r="D26" s="20">
        <v>0.65353000000000017</v>
      </c>
      <c r="E26" s="21">
        <v>1.0909400000000002</v>
      </c>
      <c r="F26" s="21">
        <f t="shared" si="0"/>
        <v>0.23482981024716629</v>
      </c>
      <c r="G26" s="21">
        <v>5.1096550247166306E-2</v>
      </c>
      <c r="H26" s="21">
        <v>5.7682299999999999E-2</v>
      </c>
      <c r="I26" s="21">
        <v>0.12605095999999999</v>
      </c>
      <c r="J26" s="22">
        <f t="shared" si="1"/>
        <v>4.6837177339877807E-2</v>
      </c>
      <c r="K26" s="22">
        <f t="shared" si="2"/>
        <v>9.9711120911476589E-2</v>
      </c>
      <c r="L26" s="23">
        <f t="shared" si="3"/>
        <v>0.21525456051402114</v>
      </c>
      <c r="M26" s="4"/>
      <c r="N26" t="s">
        <v>249</v>
      </c>
      <c r="O26" s="5">
        <v>5.8088349357812104E-2</v>
      </c>
      <c r="P26" s="71">
        <v>3.9401619221137683E-3</v>
      </c>
    </row>
    <row r="27" spans="1:16" x14ac:dyDescent="0.25">
      <c r="A27" s="17"/>
      <c r="B27" s="55">
        <v>22</v>
      </c>
      <c r="C27" s="19" t="s">
        <v>270</v>
      </c>
      <c r="D27" s="20">
        <v>0.94852700000000023</v>
      </c>
      <c r="E27" s="21">
        <v>0.87468200000000029</v>
      </c>
      <c r="F27" s="21">
        <f t="shared" si="0"/>
        <v>0.13473574952713355</v>
      </c>
      <c r="G27" s="21">
        <v>4.1432249527133536E-2</v>
      </c>
      <c r="H27" s="21">
        <v>4.3181250000000004E-2</v>
      </c>
      <c r="I27" s="21">
        <v>5.012225E-2</v>
      </c>
      <c r="J27" s="22">
        <f t="shared" si="1"/>
        <v>4.7368357331159808E-2</v>
      </c>
      <c r="K27" s="22">
        <f t="shared" si="2"/>
        <v>9.6736299051693661E-2</v>
      </c>
      <c r="L27" s="23">
        <f t="shared" si="3"/>
        <v>0.15403969617201851</v>
      </c>
      <c r="M27" s="4"/>
      <c r="N27" t="s">
        <v>257</v>
      </c>
      <c r="O27" s="5">
        <v>0</v>
      </c>
      <c r="P27" s="71">
        <v>0</v>
      </c>
    </row>
    <row r="28" spans="1:16" x14ac:dyDescent="0.25">
      <c r="A28" s="17"/>
      <c r="B28" s="55">
        <v>23</v>
      </c>
      <c r="C28" s="19" t="s">
        <v>271</v>
      </c>
      <c r="D28" s="20">
        <v>3.9978E-2</v>
      </c>
      <c r="E28" s="21">
        <v>1.3797220000000001</v>
      </c>
      <c r="F28" s="21">
        <f t="shared" si="0"/>
        <v>0.33404748946523266</v>
      </c>
      <c r="G28" s="21">
        <v>0.1098601294652326</v>
      </c>
      <c r="H28" s="21">
        <v>0.10102796000000001</v>
      </c>
      <c r="I28" s="21">
        <v>0.12315940000000002</v>
      </c>
      <c r="J28" s="22">
        <f t="shared" si="1"/>
        <v>7.9624829831830321E-2</v>
      </c>
      <c r="K28" s="22">
        <f t="shared" si="2"/>
        <v>0.1528482473028861</v>
      </c>
      <c r="L28" s="23">
        <f t="shared" si="3"/>
        <v>0.24211217148471403</v>
      </c>
      <c r="M28" s="4"/>
      <c r="N28" t="s">
        <v>266</v>
      </c>
      <c r="O28" s="5">
        <v>0</v>
      </c>
      <c r="P28" s="71">
        <v>0</v>
      </c>
    </row>
    <row r="29" spans="1:16" x14ac:dyDescent="0.25">
      <c r="A29" s="17"/>
      <c r="B29" s="55">
        <v>24</v>
      </c>
      <c r="C29" s="19" t="s">
        <v>272</v>
      </c>
      <c r="D29" s="20">
        <v>0.20263</v>
      </c>
      <c r="E29" s="21">
        <v>0.1</v>
      </c>
      <c r="F29" s="21">
        <f t="shared" si="0"/>
        <v>0</v>
      </c>
      <c r="G29" s="21">
        <v>0</v>
      </c>
      <c r="H29" s="21">
        <v>0</v>
      </c>
      <c r="I29" s="21">
        <v>0</v>
      </c>
      <c r="J29" s="22">
        <f t="shared" si="1"/>
        <v>0</v>
      </c>
      <c r="K29" s="22">
        <f t="shared" si="2"/>
        <v>0</v>
      </c>
      <c r="L29" s="23">
        <f t="shared" si="3"/>
        <v>0</v>
      </c>
      <c r="M29" s="4"/>
      <c r="N29" t="s">
        <v>267</v>
      </c>
      <c r="O29" s="5">
        <v>0</v>
      </c>
      <c r="P29" s="71">
        <v>0</v>
      </c>
    </row>
    <row r="30" spans="1:16" ht="15.75" thickBot="1" x14ac:dyDescent="0.3">
      <c r="A30" s="24"/>
      <c r="B30" s="56">
        <v>25</v>
      </c>
      <c r="C30" s="26" t="s">
        <v>273</v>
      </c>
      <c r="D30" s="27">
        <v>1.747431</v>
      </c>
      <c r="E30" s="28">
        <v>1.8379510000000003</v>
      </c>
      <c r="F30" s="28">
        <f t="shared" si="0"/>
        <v>0.26850578126359331</v>
      </c>
      <c r="G30" s="28">
        <v>9.1873001263593324E-2</v>
      </c>
      <c r="H30" s="28">
        <v>8.8938349999999985E-2</v>
      </c>
      <c r="I30" s="28">
        <v>8.769442999999999E-2</v>
      </c>
      <c r="J30" s="29">
        <f t="shared" si="1"/>
        <v>4.9986643421719788E-2</v>
      </c>
      <c r="K30" s="29">
        <f t="shared" si="2"/>
        <v>9.8376589617238594E-2</v>
      </c>
      <c r="L30" s="30">
        <f t="shared" si="3"/>
        <v>0.14608973866201724</v>
      </c>
      <c r="M30" s="4"/>
      <c r="N30" t="s">
        <v>272</v>
      </c>
      <c r="O30" s="5">
        <v>0</v>
      </c>
      <c r="P30" s="71">
        <v>0</v>
      </c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"/>
  <sheetViews>
    <sheetView topLeftCell="A19" workbookViewId="0">
      <selection activeCell="A24" sqref="A24:D24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130</v>
      </c>
      <c r="B1" s="49" t="s">
        <v>90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2094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68.916943000000018</v>
      </c>
      <c r="E6" s="14">
        <v>87.688707000000022</v>
      </c>
      <c r="F6" s="14">
        <v>11.295334347996604</v>
      </c>
      <c r="G6" s="14">
        <v>2.2268104179966031</v>
      </c>
      <c r="H6" s="14">
        <v>4.2134911799999992</v>
      </c>
      <c r="I6" s="14">
        <v>4.8550327499999995</v>
      </c>
      <c r="J6" s="15">
        <v>2.5394494846372892E-2</v>
      </c>
      <c r="K6" s="15">
        <v>7.3445051459096106E-2</v>
      </c>
      <c r="L6" s="16">
        <v>0.12881173339682839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43.746564000000006</v>
      </c>
      <c r="E7" s="38">
        <f ca="1">SUM(E8:OFFSET(E6,MATCH("PROYECTOS",$A$8:$A$50,0),0))</f>
        <v>57.653312</v>
      </c>
      <c r="F7" s="38">
        <f ca="1">SUM(F8:OFFSET(F6,MATCH("PROYECTOS",$A$8:$A$50,0),0))</f>
        <v>8.7248559403718318</v>
      </c>
      <c r="G7" s="38">
        <f ca="1">SUM(G8:OFFSET(G6,MATCH("PROYECTOS",$A$8:$A$50,0),0))</f>
        <v>1.7041633903718321</v>
      </c>
      <c r="H7" s="38">
        <f ca="1">SUM(H8:OFFSET(H6,MATCH("PROYECTOS",$A$8:$A$50,0),0))</f>
        <v>3.4688308199999991</v>
      </c>
      <c r="I7" s="38">
        <f ca="1">SUM(I8:OFFSET(I6,MATCH("PROYECTOS",$A$8:$A$50,0),0))</f>
        <v>3.5518617300000006</v>
      </c>
      <c r="J7" s="39">
        <f ca="1">IFERROR(G7/E7,0)</f>
        <v>2.9558811649395479E-2</v>
      </c>
      <c r="K7" s="39">
        <f ca="1">IFERROR(SUM(G7,H7)/E7,0)</f>
        <v>8.9725880975785585E-2</v>
      </c>
      <c r="L7" s="40">
        <f ca="1">IFERROR(SUM(G7,H7,I7)/E7,0)</f>
        <v>0.15133312619354516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33.190683000000007</v>
      </c>
      <c r="E8" s="21">
        <v>38.072141000000002</v>
      </c>
      <c r="F8" s="21">
        <f t="shared" ref="F8:F13" si="0">SUM(G8,H8,I8)</f>
        <v>7.9361791109914082</v>
      </c>
      <c r="G8" s="21">
        <v>1.6201684609914082</v>
      </c>
      <c r="H8" s="21">
        <v>3.2861639799999991</v>
      </c>
      <c r="I8" s="21">
        <v>3.0298466700000004</v>
      </c>
      <c r="J8" s="22">
        <f t="shared" ref="J8:J14" si="1">IFERROR(G8/E8,0)</f>
        <v>4.2555223279704922E-2</v>
      </c>
      <c r="K8" s="22">
        <f t="shared" ref="K8:K14" si="2">IFERROR(SUM(G8,H8)/E8,0)</f>
        <v>0.12886935990784987</v>
      </c>
      <c r="L8" s="23">
        <f t="shared" ref="L8:L14" si="3">IFERROR(SUM(G8,H8,I8)/E8,0)</f>
        <v>0.20845108529597556</v>
      </c>
      <c r="M8" s="4"/>
    </row>
    <row r="9" spans="1:13" ht="51" x14ac:dyDescent="0.25">
      <c r="A9" s="17"/>
      <c r="B9" s="19">
        <v>3000383</v>
      </c>
      <c r="C9" s="19" t="s">
        <v>2096</v>
      </c>
      <c r="D9" s="20">
        <v>1.9325620000000008</v>
      </c>
      <c r="E9" s="21">
        <v>1.9114630000000001</v>
      </c>
      <c r="F9" s="21">
        <f t="shared" si="0"/>
        <v>0.14659133006306282</v>
      </c>
      <c r="G9" s="21">
        <v>7.0219500630628318E-3</v>
      </c>
      <c r="H9" s="21">
        <v>4.1098849999999992E-2</v>
      </c>
      <c r="I9" s="21">
        <v>9.8470530000000001E-2</v>
      </c>
      <c r="J9" s="22">
        <f t="shared" si="1"/>
        <v>3.6735997835494758E-3</v>
      </c>
      <c r="K9" s="22">
        <f t="shared" si="2"/>
        <v>2.5174853012097445E-2</v>
      </c>
      <c r="L9" s="23">
        <f t="shared" si="3"/>
        <v>7.6690644842752814E-2</v>
      </c>
      <c r="M9" s="4"/>
    </row>
    <row r="10" spans="1:13" ht="38.25" x14ac:dyDescent="0.25">
      <c r="A10" s="17"/>
      <c r="B10" s="19">
        <v>3000384</v>
      </c>
      <c r="C10" s="19" t="s">
        <v>2097</v>
      </c>
      <c r="D10" s="20">
        <v>4.2678309999999975</v>
      </c>
      <c r="E10" s="21">
        <v>4.2848159999999993</v>
      </c>
      <c r="F10" s="21">
        <f t="shared" si="0"/>
        <v>0.17834525998764444</v>
      </c>
      <c r="G10" s="21">
        <v>1.2755799987644423E-2</v>
      </c>
      <c r="H10" s="21">
        <v>6.8886300000000011E-2</v>
      </c>
      <c r="I10" s="21">
        <v>9.6703160000000024E-2</v>
      </c>
      <c r="J10" s="22">
        <f t="shared" si="1"/>
        <v>2.9769773048934716E-3</v>
      </c>
      <c r="K10" s="22">
        <f t="shared" si="2"/>
        <v>1.9053817010495772E-2</v>
      </c>
      <c r="L10" s="23">
        <f t="shared" si="3"/>
        <v>4.1622618097870358E-2</v>
      </c>
      <c r="M10" s="4"/>
    </row>
    <row r="11" spans="1:13" ht="63.75" x14ac:dyDescent="0.25">
      <c r="A11" s="17"/>
      <c r="B11" s="19">
        <v>3000695</v>
      </c>
      <c r="C11" s="19" t="s">
        <v>2098</v>
      </c>
      <c r="D11" s="20">
        <v>1.9641699999999993</v>
      </c>
      <c r="E11" s="21">
        <v>10.967398000000003</v>
      </c>
      <c r="F11" s="21">
        <f t="shared" si="0"/>
        <v>0.22614655</v>
      </c>
      <c r="G11" s="21">
        <v>0</v>
      </c>
      <c r="H11" s="21">
        <v>3.77167E-3</v>
      </c>
      <c r="I11" s="21">
        <v>0.22237488</v>
      </c>
      <c r="J11" s="22">
        <f t="shared" si="1"/>
        <v>0</v>
      </c>
      <c r="K11" s="22">
        <f t="shared" si="2"/>
        <v>3.4389834307098176E-4</v>
      </c>
      <c r="L11" s="23">
        <f t="shared" si="3"/>
        <v>2.0619890880225186E-2</v>
      </c>
      <c r="M11" s="4"/>
    </row>
    <row r="12" spans="1:13" ht="51" x14ac:dyDescent="0.25">
      <c r="A12" s="17"/>
      <c r="B12" s="19">
        <v>3000696</v>
      </c>
      <c r="C12" s="19" t="s">
        <v>2099</v>
      </c>
      <c r="D12" s="20">
        <v>0.34950000000000014</v>
      </c>
      <c r="E12" s="21">
        <v>0.34805000000000003</v>
      </c>
      <c r="F12" s="21">
        <f t="shared" si="0"/>
        <v>1.2593999999999999E-2</v>
      </c>
      <c r="G12" s="21">
        <v>0</v>
      </c>
      <c r="H12" s="21">
        <v>1.1699999999999998E-3</v>
      </c>
      <c r="I12" s="21">
        <v>1.1424E-2</v>
      </c>
      <c r="J12" s="22">
        <f t="shared" si="1"/>
        <v>0</v>
      </c>
      <c r="K12" s="22">
        <f t="shared" si="2"/>
        <v>3.3615859790260012E-3</v>
      </c>
      <c r="L12" s="23">
        <f t="shared" si="3"/>
        <v>3.6184456256285011E-2</v>
      </c>
      <c r="M12" s="4"/>
    </row>
    <row r="13" spans="1:13" ht="63.75" x14ac:dyDescent="0.25">
      <c r="A13" s="17"/>
      <c r="B13" s="19">
        <v>3000697</v>
      </c>
      <c r="C13" s="19" t="s">
        <v>2100</v>
      </c>
      <c r="D13" s="20">
        <v>2.0418180000000001</v>
      </c>
      <c r="E13" s="21">
        <v>2.0694439999999998</v>
      </c>
      <c r="F13" s="21">
        <f t="shared" si="0"/>
        <v>0.22499968932971665</v>
      </c>
      <c r="G13" s="21">
        <v>6.42171793297166E-2</v>
      </c>
      <c r="H13" s="21">
        <v>6.7740019999999998E-2</v>
      </c>
      <c r="I13" s="21">
        <v>9.3042490000000033E-2</v>
      </c>
      <c r="J13" s="22">
        <f t="shared" si="1"/>
        <v>3.1031126877420507E-2</v>
      </c>
      <c r="K13" s="22">
        <f t="shared" si="2"/>
        <v>6.376456639064243E-2</v>
      </c>
      <c r="L13" s="23">
        <f t="shared" si="3"/>
        <v>0.10872470544248439</v>
      </c>
      <c r="M13" s="4"/>
    </row>
    <row r="14" spans="1:13" ht="15.75" thickBot="1" x14ac:dyDescent="0.3">
      <c r="A14" s="41" t="s">
        <v>293</v>
      </c>
      <c r="B14" s="43"/>
      <c r="C14" s="43"/>
      <c r="D14" s="44">
        <f ca="1">OFFSET(D14,-MATCH("PROYECTOS",$A$8:$A$50,0)-1,0)-(OFFSET(D14,-MATCH("PROYECTOS",$A$8:$A$50,0),0))</f>
        <v>25.170379000000011</v>
      </c>
      <c r="E14" s="45">
        <f t="shared" ref="E14:I14" ca="1" si="4">OFFSET(E14,-MATCH("PROYECTOS",$A$8:$A$50,0)-1,0)-(OFFSET(E14,-MATCH("PROYECTOS",$A$8:$A$50,0),0))</f>
        <v>30.035395000000022</v>
      </c>
      <c r="F14" s="45">
        <f t="shared" ca="1" si="4"/>
        <v>2.5704784076247726</v>
      </c>
      <c r="G14" s="45">
        <f t="shared" ca="1" si="4"/>
        <v>0.522647027624771</v>
      </c>
      <c r="H14" s="45">
        <f t="shared" ca="1" si="4"/>
        <v>0.74466036000000013</v>
      </c>
      <c r="I14" s="45">
        <f t="shared" ca="1" si="4"/>
        <v>1.3031710199999988</v>
      </c>
      <c r="J14" s="46">
        <f t="shared" ca="1" si="1"/>
        <v>1.7401037263694071E-2</v>
      </c>
      <c r="K14" s="46">
        <f t="shared" ca="1" si="2"/>
        <v>4.2193797938224892E-2</v>
      </c>
      <c r="L14" s="47">
        <f t="shared" ca="1" si="3"/>
        <v>8.558164151411253E-2</v>
      </c>
      <c r="M14" s="4"/>
    </row>
    <row r="15" spans="1:13" ht="15.75" thickBot="1" x14ac:dyDescent="0.3"/>
    <row r="16" spans="1:13" ht="15.75" thickBot="1" x14ac:dyDescent="0.3">
      <c r="A16" s="87" t="s">
        <v>315</v>
      </c>
      <c r="B16" s="88"/>
      <c r="C16" s="88"/>
      <c r="D16" s="89"/>
    </row>
    <row r="17" spans="1:4" ht="15.75" thickBot="1" x14ac:dyDescent="0.3">
      <c r="A17" s="1" t="s">
        <v>2116</v>
      </c>
    </row>
    <row r="18" spans="1:4" ht="45" customHeight="1" x14ac:dyDescent="0.25">
      <c r="A18" s="80" t="s">
        <v>317</v>
      </c>
      <c r="B18" s="81"/>
      <c r="C18" s="81"/>
      <c r="D18" s="92" t="s">
        <v>318</v>
      </c>
    </row>
    <row r="19" spans="1:4" ht="15.75" thickBot="1" x14ac:dyDescent="0.3">
      <c r="A19" s="90"/>
      <c r="B19" s="91"/>
      <c r="C19" s="91"/>
      <c r="D19" s="93"/>
    </row>
    <row r="20" spans="1:4" ht="51" x14ac:dyDescent="0.25">
      <c r="A20" s="17"/>
      <c r="B20" s="19">
        <v>3000383</v>
      </c>
      <c r="C20" s="19" t="s">
        <v>2096</v>
      </c>
      <c r="D20" s="23">
        <v>7.6690644842752814E-2</v>
      </c>
    </row>
    <row r="21" spans="1:4" ht="38.25" x14ac:dyDescent="0.25">
      <c r="A21" s="17"/>
      <c r="B21" s="19">
        <v>3000384</v>
      </c>
      <c r="C21" s="19" t="s">
        <v>2097</v>
      </c>
      <c r="D21" s="23">
        <v>4.1622618097870358E-2</v>
      </c>
    </row>
    <row r="22" spans="1:4" ht="63.75" x14ac:dyDescent="0.25">
      <c r="A22" s="17"/>
      <c r="B22" s="19">
        <v>3000695</v>
      </c>
      <c r="C22" s="19" t="s">
        <v>2098</v>
      </c>
      <c r="D22" s="23">
        <v>2.0619890880225186E-2</v>
      </c>
    </row>
    <row r="23" spans="1:4" ht="51" x14ac:dyDescent="0.25">
      <c r="A23" s="17"/>
      <c r="B23" s="19">
        <v>3000696</v>
      </c>
      <c r="C23" s="19" t="s">
        <v>2099</v>
      </c>
      <c r="D23" s="23">
        <v>3.6184456256285011E-2</v>
      </c>
    </row>
    <row r="24" spans="1:4" ht="64.5" thickBot="1" x14ac:dyDescent="0.3">
      <c r="A24" s="24"/>
      <c r="B24" s="26">
        <v>3000697</v>
      </c>
      <c r="C24" s="26" t="s">
        <v>2100</v>
      </c>
      <c r="D24" s="30">
        <v>0.10872470544248439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"/>
  <sheetViews>
    <sheetView topLeftCell="A18" workbookViewId="0">
      <selection activeCell="A3" sqref="A3:P2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130</v>
      </c>
      <c r="B1" s="49" t="s">
        <v>90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2095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68.916943000000018</v>
      </c>
      <c r="I6" s="14">
        <v>87.688707000000022</v>
      </c>
      <c r="J6" s="14">
        <v>11.295334347996604</v>
      </c>
      <c r="K6" s="14">
        <v>2.2268104179966031</v>
      </c>
      <c r="L6" s="14">
        <v>4.2134911799999992</v>
      </c>
      <c r="M6" s="14">
        <v>4.8550327499999995</v>
      </c>
      <c r="N6" s="15">
        <v>2.5394494846372892E-2</v>
      </c>
      <c r="O6" s="15">
        <v>7.3445051459096106E-2</v>
      </c>
      <c r="P6" s="16">
        <v>0.12881173339682839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SUM(H8:OFFSET(H6,MATCH("PROYECTOS",$A$8:$A$23,0),0))</f>
        <v>43.746563999999985</v>
      </c>
      <c r="I7" s="37">
        <f ca="1">SUM(I8:OFFSET(I6,MATCH("PROYECTOS",$A$8:$A$23,0),0))</f>
        <v>57.653312</v>
      </c>
      <c r="J7" s="37">
        <f ca="1">SUM(J8:OFFSET(J6,MATCH("PROYECTOS",$A$8:$A$23,0),0))</f>
        <v>8.72485594037183</v>
      </c>
      <c r="K7" s="38">
        <f>SUM(K8:K22)</f>
        <v>1.7041633903718321</v>
      </c>
      <c r="L7" s="38">
        <f t="shared" ref="L7:M7" si="0">SUM(L8:L22)</f>
        <v>3.4688308199999995</v>
      </c>
      <c r="M7" s="38">
        <f t="shared" si="0"/>
        <v>3.5518617300000015</v>
      </c>
      <c r="N7" s="39">
        <f ca="1">IFERROR(K7/I7,0)</f>
        <v>2.9558811649395479E-2</v>
      </c>
      <c r="O7" s="39">
        <f ca="1">IFERROR(SUM(K7,L7)/I7,0)</f>
        <v>8.9725880975785585E-2</v>
      </c>
      <c r="P7" s="40">
        <f ca="1">IFERROR(SUM(K7,L7,M7)/I7,0)</f>
        <v>0.15133312619354516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33.190683</v>
      </c>
      <c r="I8" s="21">
        <v>38.072141000000002</v>
      </c>
      <c r="J8" s="21">
        <f t="shared" ref="J8:J22" si="1">SUM(K8,L8,M8)</f>
        <v>7.9361791109914082</v>
      </c>
      <c r="K8" s="21">
        <v>1.6201684609914082</v>
      </c>
      <c r="L8" s="21">
        <v>3.2861639799999995</v>
      </c>
      <c r="M8" s="21">
        <v>3.0298466700000004</v>
      </c>
      <c r="N8" s="22">
        <f t="shared" ref="N8:N23" si="2">IFERROR(K8/I8,0)</f>
        <v>4.2555223279704922E-2</v>
      </c>
      <c r="O8" s="22">
        <f t="shared" ref="O8:O23" si="3">IFERROR(SUM(K8,L8)/I8,0)</f>
        <v>0.12886935990784987</v>
      </c>
      <c r="P8" s="23">
        <f t="shared" ref="P8:P23" si="4">IFERROR(SUM(K8,L8,M8)/I8,0)</f>
        <v>0.20845108529597556</v>
      </c>
      <c r="Q8" s="70">
        <v>121</v>
      </c>
      <c r="R8" s="21">
        <v>0</v>
      </c>
      <c r="S8" s="23">
        <f>IFERROR(R8/Q8,0)</f>
        <v>0</v>
      </c>
    </row>
    <row r="9" spans="1:19" ht="63.75" x14ac:dyDescent="0.25">
      <c r="A9" s="17"/>
      <c r="B9" s="19">
        <v>5004413</v>
      </c>
      <c r="C9" s="19" t="s">
        <v>2101</v>
      </c>
      <c r="D9" s="68">
        <v>3000697</v>
      </c>
      <c r="E9" s="19" t="s">
        <v>2100</v>
      </c>
      <c r="F9" s="69">
        <v>86</v>
      </c>
      <c r="G9" s="19" t="s">
        <v>500</v>
      </c>
      <c r="H9" s="20">
        <v>1.1243750000000003</v>
      </c>
      <c r="I9" s="21">
        <v>1.6932420000000004</v>
      </c>
      <c r="J9" s="21">
        <f t="shared" si="1"/>
        <v>0.19266885931524763</v>
      </c>
      <c r="K9" s="21">
        <v>6.0652259315247647E-2</v>
      </c>
      <c r="L9" s="21">
        <v>5.8588060000000004E-2</v>
      </c>
      <c r="M9" s="21">
        <v>7.342854E-2</v>
      </c>
      <c r="N9" s="22">
        <f t="shared" si="2"/>
        <v>3.582019540930808E-2</v>
      </c>
      <c r="O9" s="22">
        <f t="shared" si="3"/>
        <v>7.0421309721379236E-2</v>
      </c>
      <c r="P9" s="23">
        <f t="shared" si="4"/>
        <v>0.11378695975840877</v>
      </c>
      <c r="Q9" s="70">
        <v>0</v>
      </c>
      <c r="R9" s="21">
        <v>0</v>
      </c>
      <c r="S9" s="23">
        <f t="shared" ref="S9:S22" si="5">IFERROR(R9/Q9,0)</f>
        <v>0</v>
      </c>
    </row>
    <row r="10" spans="1:19" ht="63.75" x14ac:dyDescent="0.25">
      <c r="A10" s="17"/>
      <c r="B10" s="19">
        <v>5004414</v>
      </c>
      <c r="C10" s="19" t="s">
        <v>2102</v>
      </c>
      <c r="D10" s="68">
        <v>3000697</v>
      </c>
      <c r="E10" s="19" t="s">
        <v>2100</v>
      </c>
      <c r="F10" s="69">
        <v>86</v>
      </c>
      <c r="G10" s="19" t="s">
        <v>500</v>
      </c>
      <c r="H10" s="20">
        <v>0.91744300000000012</v>
      </c>
      <c r="I10" s="21">
        <v>0.37620199999999998</v>
      </c>
      <c r="J10" s="21">
        <f t="shared" si="1"/>
        <v>3.2330830014468952E-2</v>
      </c>
      <c r="K10" s="21">
        <v>3.564920014468953E-3</v>
      </c>
      <c r="L10" s="21">
        <v>9.1519599999999989E-3</v>
      </c>
      <c r="M10" s="21">
        <v>1.9613950000000002E-2</v>
      </c>
      <c r="N10" s="22">
        <f t="shared" si="2"/>
        <v>9.4760793788149795E-3</v>
      </c>
      <c r="O10" s="22">
        <f t="shared" si="3"/>
        <v>3.3803329101038677E-2</v>
      </c>
      <c r="P10" s="23">
        <f t="shared" si="4"/>
        <v>8.594008010183081E-2</v>
      </c>
      <c r="Q10" s="70">
        <v>100</v>
      </c>
      <c r="R10" s="21">
        <v>0</v>
      </c>
      <c r="S10" s="23">
        <f t="shared" si="5"/>
        <v>0</v>
      </c>
    </row>
    <row r="11" spans="1:19" ht="51" x14ac:dyDescent="0.25">
      <c r="A11" s="17"/>
      <c r="B11" s="19">
        <v>5004417</v>
      </c>
      <c r="C11" s="19" t="s">
        <v>2103</v>
      </c>
      <c r="D11" s="68">
        <v>3000383</v>
      </c>
      <c r="E11" s="19" t="s">
        <v>2096</v>
      </c>
      <c r="F11" s="69">
        <v>66</v>
      </c>
      <c r="G11" s="19" t="s">
        <v>573</v>
      </c>
      <c r="H11" s="20">
        <v>1.0800900000000002</v>
      </c>
      <c r="I11" s="21">
        <v>1.042991</v>
      </c>
      <c r="J11" s="21">
        <f t="shared" si="1"/>
        <v>0.11693609002782837</v>
      </c>
      <c r="K11" s="21">
        <v>4.9180000278283842E-3</v>
      </c>
      <c r="L11" s="21">
        <v>3.9121999999999997E-2</v>
      </c>
      <c r="M11" s="21">
        <v>7.2896089999999983E-2</v>
      </c>
      <c r="N11" s="22">
        <f t="shared" si="2"/>
        <v>4.7152852017211888E-3</v>
      </c>
      <c r="O11" s="22">
        <f t="shared" si="3"/>
        <v>4.2224717210242832E-2</v>
      </c>
      <c r="P11" s="23">
        <f t="shared" si="4"/>
        <v>0.11211610649356359</v>
      </c>
      <c r="Q11" s="70">
        <v>3</v>
      </c>
      <c r="R11" s="21">
        <v>0</v>
      </c>
      <c r="S11" s="23">
        <f t="shared" si="5"/>
        <v>0</v>
      </c>
    </row>
    <row r="12" spans="1:19" ht="38.25" x14ac:dyDescent="0.25">
      <c r="A12" s="17"/>
      <c r="B12" s="19">
        <v>5004420</v>
      </c>
      <c r="C12" s="19" t="s">
        <v>2104</v>
      </c>
      <c r="D12" s="68">
        <v>3000384</v>
      </c>
      <c r="E12" s="19" t="s">
        <v>2097</v>
      </c>
      <c r="F12" s="69">
        <v>59</v>
      </c>
      <c r="G12" s="19" t="s">
        <v>577</v>
      </c>
      <c r="H12" s="20">
        <v>2.7557259999999988</v>
      </c>
      <c r="I12" s="21">
        <v>2.7743969999999996</v>
      </c>
      <c r="J12" s="21">
        <f t="shared" si="1"/>
        <v>9.6553139999020904E-2</v>
      </c>
      <c r="K12" s="21">
        <v>4.9199499990209006E-3</v>
      </c>
      <c r="L12" s="21">
        <v>3.1524660000000003E-2</v>
      </c>
      <c r="M12" s="21">
        <v>6.0108529999999993E-2</v>
      </c>
      <c r="N12" s="22">
        <f t="shared" si="2"/>
        <v>1.7733402966557783E-3</v>
      </c>
      <c r="O12" s="22">
        <f t="shared" si="3"/>
        <v>1.3136047219998042E-2</v>
      </c>
      <c r="P12" s="23">
        <f t="shared" si="4"/>
        <v>3.4801486592950077E-2</v>
      </c>
      <c r="Q12" s="70">
        <v>0</v>
      </c>
      <c r="R12" s="21">
        <v>0</v>
      </c>
      <c r="S12" s="23">
        <f t="shared" si="5"/>
        <v>0</v>
      </c>
    </row>
    <row r="13" spans="1:19" ht="63.75" x14ac:dyDescent="0.25">
      <c r="A13" s="17"/>
      <c r="B13" s="19">
        <v>5004422</v>
      </c>
      <c r="C13" s="19" t="s">
        <v>2105</v>
      </c>
      <c r="D13" s="68">
        <v>3000384</v>
      </c>
      <c r="E13" s="19" t="s">
        <v>2097</v>
      </c>
      <c r="F13" s="69">
        <v>117</v>
      </c>
      <c r="G13" s="19" t="s">
        <v>687</v>
      </c>
      <c r="H13" s="20">
        <v>0.5811010000000002</v>
      </c>
      <c r="I13" s="21">
        <v>0.62322500000000014</v>
      </c>
      <c r="J13" s="21">
        <f t="shared" si="1"/>
        <v>4.5192099975748364E-2</v>
      </c>
      <c r="K13" s="21">
        <v>9.5999997574836016E-4</v>
      </c>
      <c r="L13" s="21">
        <v>1.6415719999999998E-2</v>
      </c>
      <c r="M13" s="21">
        <v>2.7816380000000005E-2</v>
      </c>
      <c r="N13" s="22">
        <f t="shared" si="2"/>
        <v>1.540374625132753E-3</v>
      </c>
      <c r="O13" s="22">
        <f t="shared" si="3"/>
        <v>2.7880332104373788E-2</v>
      </c>
      <c r="P13" s="23">
        <f t="shared" si="4"/>
        <v>7.251329772674131E-2</v>
      </c>
      <c r="Q13" s="70">
        <v>0</v>
      </c>
      <c r="R13" s="21">
        <v>0</v>
      </c>
      <c r="S13" s="23">
        <f t="shared" si="5"/>
        <v>0</v>
      </c>
    </row>
    <row r="14" spans="1:19" ht="51" x14ac:dyDescent="0.25">
      <c r="A14" s="17"/>
      <c r="B14" s="19">
        <v>5005174</v>
      </c>
      <c r="C14" s="19" t="s">
        <v>2106</v>
      </c>
      <c r="D14" s="68">
        <v>3000383</v>
      </c>
      <c r="E14" s="19" t="s">
        <v>2096</v>
      </c>
      <c r="F14" s="69">
        <v>222</v>
      </c>
      <c r="G14" s="19" t="s">
        <v>1543</v>
      </c>
      <c r="H14" s="20">
        <v>0.8524719999999999</v>
      </c>
      <c r="I14" s="21">
        <v>0.86847200000000013</v>
      </c>
      <c r="J14" s="21">
        <f t="shared" si="1"/>
        <v>2.9655240035234447E-2</v>
      </c>
      <c r="K14" s="21">
        <v>2.1039500352344476E-3</v>
      </c>
      <c r="L14" s="21">
        <v>1.97685E-3</v>
      </c>
      <c r="M14" s="21">
        <v>2.5574439999999997E-2</v>
      </c>
      <c r="N14" s="22">
        <f t="shared" si="2"/>
        <v>2.4225882184278217E-3</v>
      </c>
      <c r="O14" s="22">
        <f t="shared" si="3"/>
        <v>4.698827406334859E-3</v>
      </c>
      <c r="P14" s="23">
        <f t="shared" si="4"/>
        <v>3.4146454963699974E-2</v>
      </c>
      <c r="Q14" s="70">
        <v>14</v>
      </c>
      <c r="R14" s="21">
        <v>0</v>
      </c>
      <c r="S14" s="23">
        <f t="shared" si="5"/>
        <v>0</v>
      </c>
    </row>
    <row r="15" spans="1:19" ht="38.25" x14ac:dyDescent="0.25">
      <c r="A15" s="17"/>
      <c r="B15" s="19">
        <v>5005175</v>
      </c>
      <c r="C15" s="19" t="s">
        <v>2107</v>
      </c>
      <c r="D15" s="68">
        <v>3000384</v>
      </c>
      <c r="E15" s="19" t="s">
        <v>2097</v>
      </c>
      <c r="F15" s="69">
        <v>36</v>
      </c>
      <c r="G15" s="19" t="s">
        <v>533</v>
      </c>
      <c r="H15" s="20">
        <v>0.75650000000000028</v>
      </c>
      <c r="I15" s="21">
        <v>0.57918999999999998</v>
      </c>
      <c r="J15" s="21">
        <f t="shared" si="1"/>
        <v>4.6899999999999997E-3</v>
      </c>
      <c r="K15" s="21">
        <v>0</v>
      </c>
      <c r="L15" s="21">
        <v>8.0000000000000004E-4</v>
      </c>
      <c r="M15" s="21">
        <v>3.8899999999999998E-3</v>
      </c>
      <c r="N15" s="22">
        <f t="shared" si="2"/>
        <v>0</v>
      </c>
      <c r="O15" s="22">
        <f t="shared" si="3"/>
        <v>1.3812393169771579E-3</v>
      </c>
      <c r="P15" s="23">
        <f t="shared" si="4"/>
        <v>8.0975154957785879E-3</v>
      </c>
      <c r="Q15" s="70">
        <v>0</v>
      </c>
      <c r="R15" s="21">
        <v>0</v>
      </c>
      <c r="S15" s="23">
        <f t="shared" si="5"/>
        <v>0</v>
      </c>
    </row>
    <row r="16" spans="1:19" ht="51" x14ac:dyDescent="0.25">
      <c r="A16" s="17"/>
      <c r="B16" s="19">
        <v>5005176</v>
      </c>
      <c r="C16" s="19" t="s">
        <v>2108</v>
      </c>
      <c r="D16" s="68">
        <v>3000384</v>
      </c>
      <c r="E16" s="19" t="s">
        <v>2097</v>
      </c>
      <c r="F16" s="69">
        <v>132</v>
      </c>
      <c r="G16" s="19" t="s">
        <v>1919</v>
      </c>
      <c r="H16" s="20">
        <v>5.5E-2</v>
      </c>
      <c r="I16" s="21">
        <v>0.1885</v>
      </c>
      <c r="J16" s="21">
        <f t="shared" si="1"/>
        <v>1.3839999996968545E-2</v>
      </c>
      <c r="K16" s="21">
        <v>1.1999999696854502E-4</v>
      </c>
      <c r="L16" s="21">
        <v>1.0319999999999999E-2</v>
      </c>
      <c r="M16" s="21">
        <v>3.4000000000000002E-3</v>
      </c>
      <c r="N16" s="22">
        <f t="shared" si="2"/>
        <v>6.3660475845381975E-4</v>
      </c>
      <c r="O16" s="22">
        <f t="shared" si="3"/>
        <v>5.5384615368533389E-2</v>
      </c>
      <c r="P16" s="23">
        <f t="shared" si="4"/>
        <v>7.3421750647047979E-2</v>
      </c>
      <c r="Q16" s="70">
        <v>0</v>
      </c>
      <c r="R16" s="21">
        <v>0</v>
      </c>
      <c r="S16" s="23">
        <f t="shared" si="5"/>
        <v>0</v>
      </c>
    </row>
    <row r="17" spans="1:19" ht="51" x14ac:dyDescent="0.25">
      <c r="A17" s="17"/>
      <c r="B17" s="19">
        <v>5005177</v>
      </c>
      <c r="C17" s="19" t="s">
        <v>2109</v>
      </c>
      <c r="D17" s="68">
        <v>3000384</v>
      </c>
      <c r="E17" s="19" t="s">
        <v>2097</v>
      </c>
      <c r="F17" s="69">
        <v>132</v>
      </c>
      <c r="G17" s="19" t="s">
        <v>1919</v>
      </c>
      <c r="H17" s="20">
        <v>0.11950400000000003</v>
      </c>
      <c r="I17" s="21">
        <v>0.11950400000000003</v>
      </c>
      <c r="J17" s="21">
        <f t="shared" si="1"/>
        <v>1.8070020015906619E-2</v>
      </c>
      <c r="K17" s="21">
        <v>6.755850015906617E-3</v>
      </c>
      <c r="L17" s="21">
        <v>9.8259200000000001E-3</v>
      </c>
      <c r="M17" s="21">
        <v>1.48825E-3</v>
      </c>
      <c r="N17" s="22">
        <f t="shared" si="2"/>
        <v>5.6532417458048399E-2</v>
      </c>
      <c r="O17" s="22">
        <f t="shared" si="3"/>
        <v>0.13875493720634133</v>
      </c>
      <c r="P17" s="23">
        <f t="shared" si="4"/>
        <v>0.15120849524623958</v>
      </c>
      <c r="Q17" s="70">
        <v>0</v>
      </c>
      <c r="R17" s="21">
        <v>0</v>
      </c>
      <c r="S17" s="23">
        <f t="shared" si="5"/>
        <v>0</v>
      </c>
    </row>
    <row r="18" spans="1:19" ht="63.75" x14ac:dyDescent="0.25">
      <c r="A18" s="17"/>
      <c r="B18" s="19">
        <v>5005178</v>
      </c>
      <c r="C18" s="19" t="s">
        <v>2110</v>
      </c>
      <c r="D18" s="68">
        <v>3000695</v>
      </c>
      <c r="E18" s="19" t="s">
        <v>2098</v>
      </c>
      <c r="F18" s="69">
        <v>117</v>
      </c>
      <c r="G18" s="19" t="s">
        <v>687</v>
      </c>
      <c r="H18" s="20">
        <v>0.23717000000000002</v>
      </c>
      <c r="I18" s="21">
        <v>0.23283700000000007</v>
      </c>
      <c r="J18" s="21">
        <f t="shared" si="1"/>
        <v>1.4601669999999999E-2</v>
      </c>
      <c r="K18" s="21">
        <v>0</v>
      </c>
      <c r="L18" s="21">
        <v>3.4516700000000004E-3</v>
      </c>
      <c r="M18" s="21">
        <v>1.1149999999999998E-2</v>
      </c>
      <c r="N18" s="22">
        <f t="shared" si="2"/>
        <v>0</v>
      </c>
      <c r="O18" s="22">
        <f t="shared" si="3"/>
        <v>1.4824405055897471E-2</v>
      </c>
      <c r="P18" s="23">
        <f t="shared" si="4"/>
        <v>6.2711983061111393E-2</v>
      </c>
      <c r="Q18" s="70">
        <v>4</v>
      </c>
      <c r="R18" s="21">
        <v>0</v>
      </c>
      <c r="S18" s="23">
        <f t="shared" si="5"/>
        <v>0</v>
      </c>
    </row>
    <row r="19" spans="1:19" ht="63.75" x14ac:dyDescent="0.25">
      <c r="A19" s="17"/>
      <c r="B19" s="19">
        <v>5005179</v>
      </c>
      <c r="C19" s="19" t="s">
        <v>2111</v>
      </c>
      <c r="D19" s="68">
        <v>3000695</v>
      </c>
      <c r="E19" s="19" t="s">
        <v>2098</v>
      </c>
      <c r="F19" s="69">
        <v>36</v>
      </c>
      <c r="G19" s="19" t="s">
        <v>533</v>
      </c>
      <c r="H19" s="20">
        <v>0.97700000000000031</v>
      </c>
      <c r="I19" s="21">
        <v>9.9845610000000029</v>
      </c>
      <c r="J19" s="21">
        <f t="shared" si="1"/>
        <v>5.3760419999999989E-2</v>
      </c>
      <c r="K19" s="21">
        <v>0</v>
      </c>
      <c r="L19" s="21">
        <v>0</v>
      </c>
      <c r="M19" s="21">
        <v>5.3760419999999989E-2</v>
      </c>
      <c r="N19" s="22">
        <f t="shared" si="2"/>
        <v>0</v>
      </c>
      <c r="O19" s="22">
        <f t="shared" si="3"/>
        <v>0</v>
      </c>
      <c r="P19" s="23">
        <f t="shared" si="4"/>
        <v>5.3843549055386589E-3</v>
      </c>
      <c r="Q19" s="70">
        <v>0</v>
      </c>
      <c r="R19" s="21">
        <v>0</v>
      </c>
      <c r="S19" s="23">
        <f t="shared" si="5"/>
        <v>0</v>
      </c>
    </row>
    <row r="20" spans="1:19" ht="63.75" x14ac:dyDescent="0.25">
      <c r="A20" s="17"/>
      <c r="B20" s="19">
        <v>5005180</v>
      </c>
      <c r="C20" s="19" t="s">
        <v>2112</v>
      </c>
      <c r="D20" s="68">
        <v>3000695</v>
      </c>
      <c r="E20" s="19" t="s">
        <v>2098</v>
      </c>
      <c r="F20" s="69">
        <v>222</v>
      </c>
      <c r="G20" s="19" t="s">
        <v>1543</v>
      </c>
      <c r="H20" s="20">
        <v>0.74999999999999989</v>
      </c>
      <c r="I20" s="21">
        <v>0.74999999999999989</v>
      </c>
      <c r="J20" s="21">
        <f t="shared" si="1"/>
        <v>0.15778445999999999</v>
      </c>
      <c r="K20" s="21">
        <v>0</v>
      </c>
      <c r="L20" s="21">
        <v>3.2000000000000003E-4</v>
      </c>
      <c r="M20" s="21">
        <v>0.15746446</v>
      </c>
      <c r="N20" s="22">
        <f t="shared" si="2"/>
        <v>0</v>
      </c>
      <c r="O20" s="22">
        <f t="shared" si="3"/>
        <v>4.2666666666666677E-4</v>
      </c>
      <c r="P20" s="23">
        <f t="shared" si="4"/>
        <v>0.21037928</v>
      </c>
      <c r="Q20" s="70">
        <v>34</v>
      </c>
      <c r="R20" s="21">
        <v>0</v>
      </c>
      <c r="S20" s="23">
        <f t="shared" si="5"/>
        <v>0</v>
      </c>
    </row>
    <row r="21" spans="1:19" ht="51" x14ac:dyDescent="0.25">
      <c r="A21" s="17"/>
      <c r="B21" s="19">
        <v>5005181</v>
      </c>
      <c r="C21" s="19" t="s">
        <v>2113</v>
      </c>
      <c r="D21" s="68">
        <v>3000696</v>
      </c>
      <c r="E21" s="19" t="s">
        <v>2099</v>
      </c>
      <c r="F21" s="69">
        <v>36</v>
      </c>
      <c r="G21" s="19" t="s">
        <v>533</v>
      </c>
      <c r="H21" s="20">
        <v>0.14000000000000001</v>
      </c>
      <c r="I21" s="21">
        <v>0.1</v>
      </c>
      <c r="J21" s="21">
        <f t="shared" si="1"/>
        <v>8.2199999999999999E-3</v>
      </c>
      <c r="K21" s="21">
        <v>0</v>
      </c>
      <c r="L21" s="21">
        <v>0</v>
      </c>
      <c r="M21" s="21">
        <v>8.2199999999999999E-3</v>
      </c>
      <c r="N21" s="22">
        <f t="shared" si="2"/>
        <v>0</v>
      </c>
      <c r="O21" s="22">
        <f t="shared" si="3"/>
        <v>0</v>
      </c>
      <c r="P21" s="23">
        <f t="shared" si="4"/>
        <v>8.2199999999999995E-2</v>
      </c>
      <c r="Q21" s="70">
        <v>1</v>
      </c>
      <c r="R21" s="21">
        <v>0</v>
      </c>
      <c r="S21" s="23">
        <f t="shared" si="5"/>
        <v>0</v>
      </c>
    </row>
    <row r="22" spans="1:19" ht="51" x14ac:dyDescent="0.25">
      <c r="A22" s="17"/>
      <c r="B22" s="19">
        <v>5005182</v>
      </c>
      <c r="C22" s="19" t="s">
        <v>2114</v>
      </c>
      <c r="D22" s="68">
        <v>3000696</v>
      </c>
      <c r="E22" s="19" t="s">
        <v>2099</v>
      </c>
      <c r="F22" s="69">
        <v>46</v>
      </c>
      <c r="G22" s="19" t="s">
        <v>736</v>
      </c>
      <c r="H22" s="20">
        <v>0.20950000000000002</v>
      </c>
      <c r="I22" s="21">
        <v>0.24805000000000002</v>
      </c>
      <c r="J22" s="21">
        <f t="shared" si="1"/>
        <v>4.3739999999999994E-3</v>
      </c>
      <c r="K22" s="21">
        <v>0</v>
      </c>
      <c r="L22" s="21">
        <v>1.1699999999999998E-3</v>
      </c>
      <c r="M22" s="21">
        <v>3.2039999999999994E-3</v>
      </c>
      <c r="N22" s="22">
        <f t="shared" si="2"/>
        <v>0</v>
      </c>
      <c r="O22" s="22">
        <f t="shared" si="3"/>
        <v>4.7167909695625867E-3</v>
      </c>
      <c r="P22" s="23">
        <f t="shared" si="4"/>
        <v>1.7633541624672441E-2</v>
      </c>
      <c r="Q22" s="70">
        <v>1</v>
      </c>
      <c r="R22" s="21">
        <v>0</v>
      </c>
      <c r="S22" s="23">
        <f t="shared" si="5"/>
        <v>0</v>
      </c>
    </row>
    <row r="23" spans="1:19" ht="15.75" thickBot="1" x14ac:dyDescent="0.3">
      <c r="A23" s="41" t="s">
        <v>293</v>
      </c>
      <c r="B23" s="43"/>
      <c r="C23" s="43"/>
      <c r="D23" s="65"/>
      <c r="E23" s="43"/>
      <c r="F23" s="66"/>
      <c r="G23" s="43"/>
      <c r="H23" s="44">
        <f ca="1">OFFSET(H23,-MATCH("PROYECTOS",$A$8:$A$23,0)-1,0)-(OFFSET(H23,-MATCH("PROYECTOS",$A$8:$A$23,0),0))</f>
        <v>25.170379000000032</v>
      </c>
      <c r="I23" s="44">
        <f t="shared" ref="I23:J23" ca="1" si="6">OFFSET(I23,-MATCH("PROYECTOS",$A$8:$A$23,0)-1,0)-(OFFSET(I23,-MATCH("PROYECTOS",$A$8:$A$23,0),0))</f>
        <v>30.035395000000022</v>
      </c>
      <c r="J23" s="44">
        <f t="shared" ca="1" si="6"/>
        <v>2.5704784076247744</v>
      </c>
      <c r="K23" s="45">
        <f>K6-K7</f>
        <v>0.522647027624771</v>
      </c>
      <c r="L23" s="45">
        <f t="shared" ref="L23:M23" si="7">L6-L7</f>
        <v>0.74466035999999969</v>
      </c>
      <c r="M23" s="45">
        <f t="shared" si="7"/>
        <v>1.303171019999998</v>
      </c>
      <c r="N23" s="46">
        <f t="shared" ca="1" si="2"/>
        <v>1.7401037263694071E-2</v>
      </c>
      <c r="O23" s="46">
        <f t="shared" ca="1" si="3"/>
        <v>4.2193797938224878E-2</v>
      </c>
      <c r="P23" s="47">
        <f t="shared" ca="1" si="4"/>
        <v>8.5581641514112489E-2</v>
      </c>
      <c r="Q23" s="67"/>
      <c r="R23" s="45"/>
      <c r="S23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9"/>
  <sheetViews>
    <sheetView topLeftCell="A13" workbookViewId="0">
      <selection activeCell="A37" sqref="A37:L3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131</v>
      </c>
      <c r="B1" s="50" t="s">
        <v>91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2117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68.08546299999999</v>
      </c>
      <c r="E6" s="14">
        <v>76.616309999999984</v>
      </c>
      <c r="F6" s="14">
        <v>10.977339233328676</v>
      </c>
      <c r="G6" s="14">
        <v>2.5573270333286757</v>
      </c>
      <c r="H6" s="14">
        <v>2.5210512899999999</v>
      </c>
      <c r="I6" s="14">
        <v>5.8989609099999996</v>
      </c>
      <c r="J6" s="15">
        <v>3.3378363344941521E-2</v>
      </c>
      <c r="K6" s="15">
        <v>6.6283253831053421E-2</v>
      </c>
      <c r="L6" s="16">
        <v>0.14327679358779713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50.395800999999992</v>
      </c>
      <c r="E7" s="38">
        <f ca="1">SUM(E8:OFFSET(E6,MATCH("GOBIERNOS REGIONALES",$A$8:$A$50,0),0))</f>
        <v>57.061711999999993</v>
      </c>
      <c r="F7" s="38">
        <f ca="1">SUM(F8:OFFSET(F6,MATCH("GOBIERNOS REGIONALES",$A$8:$A$50,0),0))</f>
        <v>7.1284946284810946</v>
      </c>
      <c r="G7" s="38">
        <f ca="1">SUM(G8:OFFSET(G6,MATCH("GOBIERNOS REGIONALES",$A$8:$A$50,0),0))</f>
        <v>1.311806988481095</v>
      </c>
      <c r="H7" s="38">
        <f ca="1">SUM(H8:OFFSET(H6,MATCH("GOBIERNOS REGIONALES",$A$8:$A$50,0),0))</f>
        <v>1.16386094</v>
      </c>
      <c r="I7" s="38">
        <f ca="1">SUM(I8:OFFSET(I6,MATCH("GOBIERNOS REGIONALES",$A$8:$A$50,0),0))</f>
        <v>4.6528266999999994</v>
      </c>
      <c r="J7" s="39">
        <f ca="1">IFERROR(G7/E7,0)</f>
        <v>2.2989267978519381E-2</v>
      </c>
      <c r="K7" s="39">
        <f ca="1">IFERROR(SUM(G7,H7)/E7,0)</f>
        <v>4.33857983174619E-2</v>
      </c>
      <c r="L7" s="40">
        <f ca="1">IFERROR(SUM(G7,H7,I7)/E7,0)</f>
        <v>0.12492605599497428</v>
      </c>
      <c r="M7" s="4"/>
    </row>
    <row r="8" spans="1:13" x14ac:dyDescent="0.25">
      <c r="A8" s="17"/>
      <c r="B8" s="18">
        <v>11</v>
      </c>
      <c r="C8" s="19" t="s">
        <v>111</v>
      </c>
      <c r="D8" s="20">
        <v>26.037332999999997</v>
      </c>
      <c r="E8" s="21">
        <v>26.037333</v>
      </c>
      <c r="F8" s="21">
        <f t="shared" ref="F8:F38" si="0">SUM(G8,H8,I8)</f>
        <v>0</v>
      </c>
      <c r="G8" s="21">
        <v>0</v>
      </c>
      <c r="H8" s="21">
        <v>0</v>
      </c>
      <c r="I8" s="21">
        <v>0</v>
      </c>
      <c r="J8" s="22">
        <f t="shared" ref="J8:J38" si="1">IFERROR(G8/E8,0)</f>
        <v>0</v>
      </c>
      <c r="K8" s="22">
        <f t="shared" ref="K8:K38" si="2">IFERROR(SUM(G8,H8)/E8,0)</f>
        <v>0</v>
      </c>
      <c r="L8" s="23">
        <f t="shared" ref="L8:L38" si="3">IFERROR(SUM(G8,H8,I8)/E8,0)</f>
        <v>0</v>
      </c>
      <c r="M8" s="4"/>
    </row>
    <row r="9" spans="1:13" x14ac:dyDescent="0.25">
      <c r="A9" s="17"/>
      <c r="B9" s="18">
        <v>131</v>
      </c>
      <c r="C9" s="19" t="s">
        <v>143</v>
      </c>
      <c r="D9" s="20">
        <v>0.15</v>
      </c>
      <c r="E9" s="21">
        <v>0.15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</row>
    <row r="10" spans="1:13" x14ac:dyDescent="0.25">
      <c r="A10" s="17"/>
      <c r="B10" s="18">
        <v>135</v>
      </c>
      <c r="C10" s="19" t="s">
        <v>144</v>
      </c>
      <c r="D10" s="20">
        <v>9.3865860000000012</v>
      </c>
      <c r="E10" s="21">
        <v>9.3865859999999994</v>
      </c>
      <c r="F10" s="21">
        <f t="shared" si="0"/>
        <v>3.4289489999999998</v>
      </c>
      <c r="G10" s="21">
        <v>0</v>
      </c>
      <c r="H10" s="21">
        <v>0</v>
      </c>
      <c r="I10" s="21">
        <v>3.4289489999999998</v>
      </c>
      <c r="J10" s="22">
        <f t="shared" si="1"/>
        <v>0</v>
      </c>
      <c r="K10" s="22">
        <f t="shared" si="2"/>
        <v>0</v>
      </c>
      <c r="L10" s="23">
        <f t="shared" si="3"/>
        <v>0.36530310381218473</v>
      </c>
      <c r="M10" s="4"/>
    </row>
    <row r="11" spans="1:13" ht="25.5" x14ac:dyDescent="0.25">
      <c r="A11" s="17"/>
      <c r="B11" s="18">
        <v>136</v>
      </c>
      <c r="C11" s="19" t="s">
        <v>145</v>
      </c>
      <c r="D11" s="20">
        <v>0.12</v>
      </c>
      <c r="E11" s="21">
        <v>0.12</v>
      </c>
      <c r="F11" s="21">
        <f t="shared" si="0"/>
        <v>1.1086649972060323E-2</v>
      </c>
      <c r="G11" s="21">
        <v>1.2499999720603228E-3</v>
      </c>
      <c r="H11" s="21">
        <v>2.3970800000000002E-3</v>
      </c>
      <c r="I11" s="21">
        <v>7.4395700000000004E-3</v>
      </c>
      <c r="J11" s="22">
        <f t="shared" si="1"/>
        <v>1.0416666433836024E-2</v>
      </c>
      <c r="K11" s="22">
        <f t="shared" si="2"/>
        <v>3.0392333100502694E-2</v>
      </c>
      <c r="L11" s="23">
        <f t="shared" si="3"/>
        <v>9.2388749767169362E-2</v>
      </c>
      <c r="M11" s="4"/>
    </row>
    <row r="12" spans="1:13" ht="25.5" x14ac:dyDescent="0.25">
      <c r="A12" s="17"/>
      <c r="B12" s="18">
        <v>137</v>
      </c>
      <c r="C12" s="19" t="s">
        <v>146</v>
      </c>
      <c r="D12" s="20">
        <v>14.701881999999998</v>
      </c>
      <c r="E12" s="21">
        <v>21.367792999999999</v>
      </c>
      <c r="F12" s="21">
        <f t="shared" si="0"/>
        <v>3.6884589785090345</v>
      </c>
      <c r="G12" s="21">
        <v>1.3105569885090347</v>
      </c>
      <c r="H12" s="21">
        <v>1.16146386</v>
      </c>
      <c r="I12" s="21">
        <v>1.21643813</v>
      </c>
      <c r="J12" s="22">
        <f t="shared" si="1"/>
        <v>6.1333287368940476E-2</v>
      </c>
      <c r="K12" s="22">
        <f t="shared" si="2"/>
        <v>0.11568910502404413</v>
      </c>
      <c r="L12" s="23">
        <f t="shared" si="3"/>
        <v>0.17261768580915374</v>
      </c>
      <c r="M12" s="4"/>
    </row>
    <row r="13" spans="1:13" x14ac:dyDescent="0.25">
      <c r="A13" s="34" t="s">
        <v>205</v>
      </c>
      <c r="B13" s="57"/>
      <c r="C13" s="36"/>
      <c r="D13" s="37">
        <f ca="1">SUM(D14:OFFSET(D12,(MATCH("GOBIERNOS LOCALES",$A$8:$A$50,0)-MATCH("GOBIERNOS REGIONALES",$A$8:$A$50,0)),0))</f>
        <v>17.689661999999998</v>
      </c>
      <c r="E13" s="38">
        <f ca="1">SUM(E14:OFFSET(E12,(MATCH("GOBIERNOS LOCALES",$A$8:$A$50,0)-MATCH("GOBIERNOS REGIONALES",$A$8:$A$50,0)),0))</f>
        <v>19.554597999999999</v>
      </c>
      <c r="F13" s="38">
        <f ca="1">SUM(F14:OFFSET(F12,(MATCH("GOBIERNOS LOCALES",$A$8:$A$50,0)-MATCH("GOBIERNOS REGIONALES",$A$8:$A$50,0)),0))</f>
        <v>3.8488446048475806</v>
      </c>
      <c r="G13" s="38">
        <f ca="1">SUM(G14:OFFSET(G12,(MATCH("GOBIERNOS LOCALES",$A$8:$A$50,0)-MATCH("GOBIERNOS REGIONALES",$A$8:$A$50,0)),0))</f>
        <v>1.2455200448475807</v>
      </c>
      <c r="H13" s="38">
        <f ca="1">SUM(H14:OFFSET(H12,(MATCH("GOBIERNOS LOCALES",$A$8:$A$50,0)-MATCH("GOBIERNOS REGIONALES",$A$8:$A$50,0)),0))</f>
        <v>1.35719035</v>
      </c>
      <c r="I13" s="38">
        <f ca="1">SUM(I14:OFFSET(I12,(MATCH("GOBIERNOS LOCALES",$A$8:$A$50,0)-MATCH("GOBIERNOS REGIONALES",$A$8:$A$50,0)),0))</f>
        <v>1.2461342100000001</v>
      </c>
      <c r="J13" s="39">
        <f t="shared" ca="1" si="1"/>
        <v>6.3694484788057559E-2</v>
      </c>
      <c r="K13" s="39">
        <f t="shared" ca="1" si="2"/>
        <v>0.13309966253704528</v>
      </c>
      <c r="L13" s="40">
        <f t="shared" ca="1" si="3"/>
        <v>0.19682555503557683</v>
      </c>
      <c r="M13" s="4"/>
    </row>
    <row r="14" spans="1:13" x14ac:dyDescent="0.25">
      <c r="A14" s="17"/>
      <c r="B14" s="18">
        <v>440</v>
      </c>
      <c r="C14" s="19" t="s">
        <v>206</v>
      </c>
      <c r="D14" s="20">
        <v>0.428151</v>
      </c>
      <c r="E14" s="21">
        <v>0.43355099999999996</v>
      </c>
      <c r="F14" s="21">
        <f t="shared" si="0"/>
        <v>0.12683526021826635</v>
      </c>
      <c r="G14" s="21">
        <v>3.7005530218266358E-2</v>
      </c>
      <c r="H14" s="21">
        <v>5.3456089999999998E-2</v>
      </c>
      <c r="I14" s="21">
        <v>3.6373639999999999E-2</v>
      </c>
      <c r="J14" s="22">
        <f t="shared" si="1"/>
        <v>8.535450320323644E-2</v>
      </c>
      <c r="K14" s="22">
        <f t="shared" si="2"/>
        <v>0.20865277722405523</v>
      </c>
      <c r="L14" s="23">
        <f t="shared" si="3"/>
        <v>0.29254980433274602</v>
      </c>
      <c r="M14" s="4"/>
    </row>
    <row r="15" spans="1:13" x14ac:dyDescent="0.25">
      <c r="A15" s="17"/>
      <c r="B15" s="18">
        <v>441</v>
      </c>
      <c r="C15" s="19" t="s">
        <v>207</v>
      </c>
      <c r="D15" s="20">
        <v>0.55841200000000002</v>
      </c>
      <c r="E15" s="21">
        <v>0.58816999999999997</v>
      </c>
      <c r="F15" s="21">
        <f t="shared" si="0"/>
        <v>0.11012895052149275</v>
      </c>
      <c r="G15" s="21">
        <v>2.5862350521492772E-2</v>
      </c>
      <c r="H15" s="21">
        <v>4.2538529999999991E-2</v>
      </c>
      <c r="I15" s="21">
        <v>4.1728069999999992E-2</v>
      </c>
      <c r="J15" s="22">
        <f t="shared" si="1"/>
        <v>4.3970876653846289E-2</v>
      </c>
      <c r="K15" s="22">
        <f t="shared" si="2"/>
        <v>0.11629440556555548</v>
      </c>
      <c r="L15" s="23">
        <f t="shared" si="3"/>
        <v>0.18723999952648512</v>
      </c>
      <c r="M15" s="4"/>
    </row>
    <row r="16" spans="1:13" x14ac:dyDescent="0.25">
      <c r="A16" s="17"/>
      <c r="B16" s="18">
        <v>442</v>
      </c>
      <c r="C16" s="19" t="s">
        <v>208</v>
      </c>
      <c r="D16" s="20">
        <v>1.087145</v>
      </c>
      <c r="E16" s="21">
        <v>1.0882449999999999</v>
      </c>
      <c r="F16" s="21">
        <f t="shared" si="0"/>
        <v>0.44267753039302082</v>
      </c>
      <c r="G16" s="21">
        <v>0.10398290039302083</v>
      </c>
      <c r="H16" s="21">
        <v>0.25675573000000002</v>
      </c>
      <c r="I16" s="21">
        <v>8.1938899999999995E-2</v>
      </c>
      <c r="J16" s="22">
        <f t="shared" si="1"/>
        <v>9.5551002203567062E-2</v>
      </c>
      <c r="K16" s="22">
        <f t="shared" si="2"/>
        <v>0.331486595750976</v>
      </c>
      <c r="L16" s="23">
        <f t="shared" si="3"/>
        <v>0.40678112961053886</v>
      </c>
      <c r="M16" s="4"/>
    </row>
    <row r="17" spans="1:13" x14ac:dyDescent="0.25">
      <c r="A17" s="17"/>
      <c r="B17" s="18">
        <v>443</v>
      </c>
      <c r="C17" s="19" t="s">
        <v>209</v>
      </c>
      <c r="D17" s="20">
        <v>0.79067199999999993</v>
      </c>
      <c r="E17" s="21">
        <v>0.79067199999999993</v>
      </c>
      <c r="F17" s="21">
        <f t="shared" si="0"/>
        <v>9.6336230805486436E-2</v>
      </c>
      <c r="G17" s="21">
        <v>7.4679230805486441E-2</v>
      </c>
      <c r="H17" s="21">
        <v>1.209089E-2</v>
      </c>
      <c r="I17" s="21">
        <v>9.5661100000000009E-3</v>
      </c>
      <c r="J17" s="22">
        <f t="shared" si="1"/>
        <v>9.4450329347044601E-2</v>
      </c>
      <c r="K17" s="22">
        <f t="shared" si="2"/>
        <v>0.10974224559044261</v>
      </c>
      <c r="L17" s="23">
        <f t="shared" si="3"/>
        <v>0.12184095403085786</v>
      </c>
      <c r="M17" s="4"/>
    </row>
    <row r="18" spans="1:13" x14ac:dyDescent="0.25">
      <c r="A18" s="17"/>
      <c r="B18" s="18">
        <v>445</v>
      </c>
      <c r="C18" s="19" t="s">
        <v>211</v>
      </c>
      <c r="D18" s="20">
        <v>0.76952399999999999</v>
      </c>
      <c r="E18" s="21">
        <v>0.77953000000000006</v>
      </c>
      <c r="F18" s="21">
        <f t="shared" si="0"/>
        <v>0.16108254948982378</v>
      </c>
      <c r="G18" s="21">
        <v>6.7893889489823778E-2</v>
      </c>
      <c r="H18" s="21">
        <v>5.0347030000000008E-2</v>
      </c>
      <c r="I18" s="21">
        <v>4.2841629999999992E-2</v>
      </c>
      <c r="J18" s="22">
        <f t="shared" si="1"/>
        <v>8.709592894413784E-2</v>
      </c>
      <c r="K18" s="22">
        <f t="shared" si="2"/>
        <v>0.15168232074432514</v>
      </c>
      <c r="L18" s="23">
        <f t="shared" si="3"/>
        <v>0.20664060329919795</v>
      </c>
      <c r="M18" s="4"/>
    </row>
    <row r="19" spans="1:13" x14ac:dyDescent="0.25">
      <c r="A19" s="17"/>
      <c r="B19" s="18">
        <v>446</v>
      </c>
      <c r="C19" s="19" t="s">
        <v>212</v>
      </c>
      <c r="D19" s="20">
        <v>0.82669499999999996</v>
      </c>
      <c r="E19" s="21">
        <v>0.96787099999999981</v>
      </c>
      <c r="F19" s="21">
        <f t="shared" si="0"/>
        <v>0.19226563904562033</v>
      </c>
      <c r="G19" s="21">
        <v>5.0760639045620337E-2</v>
      </c>
      <c r="H19" s="21">
        <v>5.0753320000000005E-2</v>
      </c>
      <c r="I19" s="21">
        <v>9.0751680000000001E-2</v>
      </c>
      <c r="J19" s="22">
        <f t="shared" si="1"/>
        <v>5.2445665843506364E-2</v>
      </c>
      <c r="K19" s="22">
        <f t="shared" si="2"/>
        <v>0.10488376968172448</v>
      </c>
      <c r="L19" s="23">
        <f t="shared" si="3"/>
        <v>0.19864800065878652</v>
      </c>
      <c r="M19" s="4"/>
    </row>
    <row r="20" spans="1:13" x14ac:dyDescent="0.25">
      <c r="A20" s="17"/>
      <c r="B20" s="18">
        <v>447</v>
      </c>
      <c r="C20" s="19" t="s">
        <v>213</v>
      </c>
      <c r="D20" s="20">
        <v>0.69876799999999994</v>
      </c>
      <c r="E20" s="21">
        <v>1.046562</v>
      </c>
      <c r="F20" s="21">
        <f t="shared" si="0"/>
        <v>0.36165180825843224</v>
      </c>
      <c r="G20" s="21">
        <v>0.10873883825843222</v>
      </c>
      <c r="H20" s="21">
        <v>0.13209927000000002</v>
      </c>
      <c r="I20" s="21">
        <v>0.1208137</v>
      </c>
      <c r="J20" s="22">
        <f t="shared" si="1"/>
        <v>0.10390099990104</v>
      </c>
      <c r="K20" s="22">
        <f t="shared" si="2"/>
        <v>0.23012311574319749</v>
      </c>
      <c r="L20" s="23">
        <f t="shared" si="3"/>
        <v>0.34556176151860307</v>
      </c>
      <c r="M20" s="4"/>
    </row>
    <row r="21" spans="1:13" x14ac:dyDescent="0.25">
      <c r="A21" s="17"/>
      <c r="B21" s="18">
        <v>448</v>
      </c>
      <c r="C21" s="19" t="s">
        <v>214</v>
      </c>
      <c r="D21" s="20">
        <v>0.39005800000000007</v>
      </c>
      <c r="E21" s="21">
        <v>0.39005800000000007</v>
      </c>
      <c r="F21" s="21">
        <f t="shared" si="0"/>
        <v>6.0943519704542426E-2</v>
      </c>
      <c r="G21" s="21">
        <v>2.1850339704542421E-2</v>
      </c>
      <c r="H21" s="21">
        <v>1.9546589999999999E-2</v>
      </c>
      <c r="I21" s="21">
        <v>1.9546589999999999E-2</v>
      </c>
      <c r="J21" s="22">
        <f t="shared" si="1"/>
        <v>5.6018181153937148E-2</v>
      </c>
      <c r="K21" s="22">
        <f t="shared" si="2"/>
        <v>0.10613019013721656</v>
      </c>
      <c r="L21" s="23">
        <f t="shared" si="3"/>
        <v>0.15624219912049597</v>
      </c>
      <c r="M21" s="4"/>
    </row>
    <row r="22" spans="1:13" x14ac:dyDescent="0.25">
      <c r="A22" s="17"/>
      <c r="B22" s="18">
        <v>449</v>
      </c>
      <c r="C22" s="19" t="s">
        <v>215</v>
      </c>
      <c r="D22" s="20">
        <v>0.79317999999999989</v>
      </c>
      <c r="E22" s="21">
        <v>0.79443599999999992</v>
      </c>
      <c r="F22" s="21">
        <f t="shared" si="0"/>
        <v>0.1239997200029283</v>
      </c>
      <c r="G22" s="21">
        <v>4.0207240002928302E-2</v>
      </c>
      <c r="H22" s="21">
        <v>3.6586090000000002E-2</v>
      </c>
      <c r="I22" s="21">
        <v>4.7206390000000001E-2</v>
      </c>
      <c r="J22" s="22">
        <f t="shared" si="1"/>
        <v>5.0611049855404724E-2</v>
      </c>
      <c r="K22" s="22">
        <f t="shared" si="2"/>
        <v>9.6663960347879899E-2</v>
      </c>
      <c r="L22" s="23">
        <f t="shared" si="3"/>
        <v>0.15608522272773176</v>
      </c>
      <c r="M22" s="4"/>
    </row>
    <row r="23" spans="1:13" x14ac:dyDescent="0.25">
      <c r="A23" s="17"/>
      <c r="B23" s="18">
        <v>450</v>
      </c>
      <c r="C23" s="19" t="s">
        <v>216</v>
      </c>
      <c r="D23" s="20">
        <v>0.56897500000000012</v>
      </c>
      <c r="E23" s="21">
        <v>0.68337500000000018</v>
      </c>
      <c r="F23" s="21">
        <f t="shared" si="0"/>
        <v>0.12268868022919974</v>
      </c>
      <c r="G23" s="21">
        <v>3.9121840229199734E-2</v>
      </c>
      <c r="H23" s="21">
        <v>3.8946369999999994E-2</v>
      </c>
      <c r="I23" s="21">
        <v>4.4620470000000002E-2</v>
      </c>
      <c r="J23" s="22">
        <f t="shared" si="1"/>
        <v>5.7247982775488898E-2</v>
      </c>
      <c r="K23" s="22">
        <f t="shared" si="2"/>
        <v>0.11423919550641991</v>
      </c>
      <c r="L23" s="23">
        <f t="shared" si="3"/>
        <v>0.17953346292913805</v>
      </c>
      <c r="M23" s="4"/>
    </row>
    <row r="24" spans="1:13" x14ac:dyDescent="0.25">
      <c r="A24" s="17"/>
      <c r="B24" s="18">
        <v>451</v>
      </c>
      <c r="C24" s="19" t="s">
        <v>217</v>
      </c>
      <c r="D24" s="20">
        <v>0.93907299999999994</v>
      </c>
      <c r="E24" s="21">
        <v>0.93907299999999994</v>
      </c>
      <c r="F24" s="21">
        <f t="shared" si="0"/>
        <v>0.24717667898946968</v>
      </c>
      <c r="G24" s="21">
        <v>8.1878088989469688E-2</v>
      </c>
      <c r="H24" s="21">
        <v>7.3223610000000008E-2</v>
      </c>
      <c r="I24" s="21">
        <v>9.2074980000000001E-2</v>
      </c>
      <c r="J24" s="22">
        <f t="shared" si="1"/>
        <v>8.7190334499522071E-2</v>
      </c>
      <c r="K24" s="22">
        <f t="shared" si="2"/>
        <v>0.16516468793104444</v>
      </c>
      <c r="L24" s="23">
        <f t="shared" si="3"/>
        <v>0.26321348711917997</v>
      </c>
      <c r="M24" s="4"/>
    </row>
    <row r="25" spans="1:13" x14ac:dyDescent="0.25">
      <c r="A25" s="17"/>
      <c r="B25" s="18">
        <v>452</v>
      </c>
      <c r="C25" s="19" t="s">
        <v>218</v>
      </c>
      <c r="D25" s="20">
        <v>1.1185159999999996</v>
      </c>
      <c r="E25" s="21">
        <v>1.1223319999999997</v>
      </c>
      <c r="F25" s="21">
        <f t="shared" si="0"/>
        <v>0.17646718005153753</v>
      </c>
      <c r="G25" s="21">
        <v>2.0000500051537529E-2</v>
      </c>
      <c r="H25" s="21">
        <v>4.7799669999999995E-2</v>
      </c>
      <c r="I25" s="21">
        <v>0.10866701000000001</v>
      </c>
      <c r="J25" s="22">
        <f t="shared" si="1"/>
        <v>1.7820484537140111E-2</v>
      </c>
      <c r="K25" s="22">
        <f t="shared" si="2"/>
        <v>6.041008369318307E-2</v>
      </c>
      <c r="L25" s="23">
        <f t="shared" si="3"/>
        <v>0.15723260145085197</v>
      </c>
      <c r="M25" s="4"/>
    </row>
    <row r="26" spans="1:13" x14ac:dyDescent="0.25">
      <c r="A26" s="17"/>
      <c r="B26" s="18">
        <v>453</v>
      </c>
      <c r="C26" s="19" t="s">
        <v>219</v>
      </c>
      <c r="D26" s="20">
        <v>0.52922799999999992</v>
      </c>
      <c r="E26" s="21">
        <v>1.031242</v>
      </c>
      <c r="F26" s="21">
        <f t="shared" si="0"/>
        <v>5.7624790056996944E-2</v>
      </c>
      <c r="G26" s="21">
        <v>1.2000000569969416E-3</v>
      </c>
      <c r="H26" s="21">
        <v>2.2396280000000001E-2</v>
      </c>
      <c r="I26" s="21">
        <v>3.4028509999999998E-2</v>
      </c>
      <c r="J26" s="22">
        <f t="shared" si="1"/>
        <v>1.1636454459738274E-3</v>
      </c>
      <c r="K26" s="22">
        <f t="shared" si="2"/>
        <v>2.2881418771730538E-2</v>
      </c>
      <c r="L26" s="23">
        <f t="shared" si="3"/>
        <v>5.5879017783407724E-2</v>
      </c>
      <c r="M26" s="4"/>
    </row>
    <row r="27" spans="1:13" x14ac:dyDescent="0.25">
      <c r="A27" s="17"/>
      <c r="B27" s="18">
        <v>454</v>
      </c>
      <c r="C27" s="19" t="s">
        <v>220</v>
      </c>
      <c r="D27" s="20">
        <v>0.38772000000000001</v>
      </c>
      <c r="E27" s="21">
        <v>0.39251999999999998</v>
      </c>
      <c r="F27" s="21">
        <f t="shared" si="0"/>
        <v>8.1705130388600014E-2</v>
      </c>
      <c r="G27" s="21">
        <v>2.6388600388600025E-2</v>
      </c>
      <c r="H27" s="21">
        <v>2.7782009999999999E-2</v>
      </c>
      <c r="I27" s="21">
        <v>2.7534519999999996E-2</v>
      </c>
      <c r="J27" s="22">
        <f t="shared" si="1"/>
        <v>6.7228677235809706E-2</v>
      </c>
      <c r="K27" s="22">
        <f t="shared" si="2"/>
        <v>0.13800726176653424</v>
      </c>
      <c r="L27" s="23">
        <f t="shared" si="3"/>
        <v>0.20815533065474376</v>
      </c>
      <c r="M27" s="4"/>
    </row>
    <row r="28" spans="1:13" x14ac:dyDescent="0.25">
      <c r="A28" s="17"/>
      <c r="B28" s="18">
        <v>455</v>
      </c>
      <c r="C28" s="19" t="s">
        <v>221</v>
      </c>
      <c r="D28" s="20">
        <v>0.52195999999999998</v>
      </c>
      <c r="E28" s="21">
        <v>0.52223299999999995</v>
      </c>
      <c r="F28" s="21">
        <f t="shared" si="0"/>
        <v>0.14195070950608155</v>
      </c>
      <c r="G28" s="21">
        <v>5.1141599506081548E-2</v>
      </c>
      <c r="H28" s="21">
        <v>5.1255919999999996E-2</v>
      </c>
      <c r="I28" s="21">
        <v>3.9553190000000002E-2</v>
      </c>
      <c r="J28" s="22">
        <f t="shared" si="1"/>
        <v>9.7928701376744767E-2</v>
      </c>
      <c r="K28" s="22">
        <f t="shared" si="2"/>
        <v>0.19607630981971946</v>
      </c>
      <c r="L28" s="23">
        <f t="shared" si="3"/>
        <v>0.27181489776801077</v>
      </c>
      <c r="M28" s="4"/>
    </row>
    <row r="29" spans="1:13" x14ac:dyDescent="0.25">
      <c r="A29" s="17"/>
      <c r="B29" s="18">
        <v>456</v>
      </c>
      <c r="C29" s="19" t="s">
        <v>222</v>
      </c>
      <c r="D29" s="20">
        <v>0.5670360000000001</v>
      </c>
      <c r="E29" s="21">
        <v>0.56884999999999997</v>
      </c>
      <c r="F29" s="21">
        <f t="shared" si="0"/>
        <v>8.2063150185605477E-2</v>
      </c>
      <c r="G29" s="21">
        <v>2.4900800185605476E-2</v>
      </c>
      <c r="H29" s="21">
        <v>2.8793200000000005E-2</v>
      </c>
      <c r="I29" s="21">
        <v>2.8369150000000003E-2</v>
      </c>
      <c r="J29" s="22">
        <f t="shared" si="1"/>
        <v>4.3773930184768356E-2</v>
      </c>
      <c r="K29" s="22">
        <f t="shared" si="2"/>
        <v>9.4390437172550731E-2</v>
      </c>
      <c r="L29" s="23">
        <f t="shared" si="3"/>
        <v>0.14426149281111977</v>
      </c>
      <c r="M29" s="4"/>
    </row>
    <row r="30" spans="1:13" x14ac:dyDescent="0.25">
      <c r="A30" s="17"/>
      <c r="B30" s="18">
        <v>457</v>
      </c>
      <c r="C30" s="19" t="s">
        <v>223</v>
      </c>
      <c r="D30" s="20">
        <v>0.24299500000000004</v>
      </c>
      <c r="E30" s="21">
        <v>0.26869200000000004</v>
      </c>
      <c r="F30" s="21">
        <f t="shared" si="0"/>
        <v>3.0721410075676109E-2</v>
      </c>
      <c r="G30" s="21">
        <v>1.8801600075676106E-2</v>
      </c>
      <c r="H30" s="21">
        <v>9.5288999999999999E-3</v>
      </c>
      <c r="I30" s="21">
        <v>2.3909100000000013E-3</v>
      </c>
      <c r="J30" s="22">
        <f t="shared" si="1"/>
        <v>6.9974543624953867E-2</v>
      </c>
      <c r="K30" s="22">
        <f t="shared" si="2"/>
        <v>0.10543856934957535</v>
      </c>
      <c r="L30" s="23">
        <f t="shared" si="3"/>
        <v>0.11433689903560994</v>
      </c>
      <c r="M30" s="4"/>
    </row>
    <row r="31" spans="1:13" x14ac:dyDescent="0.25">
      <c r="A31" s="17"/>
      <c r="B31" s="18">
        <v>458</v>
      </c>
      <c r="C31" s="19" t="s">
        <v>224</v>
      </c>
      <c r="D31" s="20">
        <v>0.17235700000000001</v>
      </c>
      <c r="E31" s="21">
        <v>0.17235700000000001</v>
      </c>
      <c r="F31" s="21">
        <f t="shared" si="0"/>
        <v>2.7638999888502061E-2</v>
      </c>
      <c r="G31" s="21">
        <v>1.0029999888502061E-2</v>
      </c>
      <c r="H31" s="21">
        <v>8.5859999999999999E-3</v>
      </c>
      <c r="I31" s="21">
        <v>9.0229999999999998E-3</v>
      </c>
      <c r="J31" s="22">
        <f t="shared" si="1"/>
        <v>5.8193168182911405E-2</v>
      </c>
      <c r="K31" s="22">
        <f t="shared" si="2"/>
        <v>0.10800837731279879</v>
      </c>
      <c r="L31" s="23">
        <f t="shared" si="3"/>
        <v>0.16035902161503193</v>
      </c>
      <c r="M31" s="4"/>
    </row>
    <row r="32" spans="1:13" x14ac:dyDescent="0.25">
      <c r="A32" s="17"/>
      <c r="B32" s="18">
        <v>459</v>
      </c>
      <c r="C32" s="19" t="s">
        <v>225</v>
      </c>
      <c r="D32" s="20">
        <v>0.82593799999999995</v>
      </c>
      <c r="E32" s="21">
        <v>1.26237</v>
      </c>
      <c r="F32" s="21">
        <f t="shared" si="0"/>
        <v>0.19284099886130729</v>
      </c>
      <c r="G32" s="21">
        <v>7.1687998861307278E-2</v>
      </c>
      <c r="H32" s="21">
        <v>6.1586000000000002E-2</v>
      </c>
      <c r="I32" s="21">
        <v>5.9566999999999995E-2</v>
      </c>
      <c r="J32" s="22">
        <f t="shared" si="1"/>
        <v>5.6788420876056372E-2</v>
      </c>
      <c r="K32" s="22">
        <f t="shared" si="2"/>
        <v>0.10557443448537852</v>
      </c>
      <c r="L32" s="23">
        <f t="shared" si="3"/>
        <v>0.15276107548603601</v>
      </c>
      <c r="M32" s="4"/>
    </row>
    <row r="33" spans="1:13" x14ac:dyDescent="0.25">
      <c r="A33" s="17"/>
      <c r="B33" s="18">
        <v>460</v>
      </c>
      <c r="C33" s="19" t="s">
        <v>226</v>
      </c>
      <c r="D33" s="20">
        <v>0.84727700000000006</v>
      </c>
      <c r="E33" s="21">
        <v>0.84727700000000006</v>
      </c>
      <c r="F33" s="21">
        <f t="shared" si="0"/>
        <v>0.14248462915468102</v>
      </c>
      <c r="G33" s="21">
        <v>3.8736679154681042E-2</v>
      </c>
      <c r="H33" s="21">
        <v>5.2295249999999988E-2</v>
      </c>
      <c r="I33" s="21">
        <v>5.145269999999999E-2</v>
      </c>
      <c r="J33" s="22">
        <f t="shared" si="1"/>
        <v>4.5719025955715829E-2</v>
      </c>
      <c r="K33" s="22">
        <f t="shared" si="2"/>
        <v>0.10744057628695342</v>
      </c>
      <c r="L33" s="23">
        <f t="shared" si="3"/>
        <v>0.16816770566730951</v>
      </c>
      <c r="M33" s="4"/>
    </row>
    <row r="34" spans="1:13" x14ac:dyDescent="0.25">
      <c r="A34" s="17"/>
      <c r="B34" s="18">
        <v>461</v>
      </c>
      <c r="C34" s="19" t="s">
        <v>227</v>
      </c>
      <c r="D34" s="20">
        <v>0.87385700000000011</v>
      </c>
      <c r="E34" s="21">
        <v>0.87385700000000011</v>
      </c>
      <c r="F34" s="21">
        <f t="shared" si="0"/>
        <v>1.9355330132495761E-2</v>
      </c>
      <c r="G34" s="21">
        <v>9.6354901324957609E-3</v>
      </c>
      <c r="H34" s="21">
        <v>0</v>
      </c>
      <c r="I34" s="21">
        <v>9.7198400000000004E-3</v>
      </c>
      <c r="J34" s="22">
        <f t="shared" si="1"/>
        <v>1.1026392341648301E-2</v>
      </c>
      <c r="K34" s="22">
        <f t="shared" si="2"/>
        <v>1.1026392341648301E-2</v>
      </c>
      <c r="L34" s="23">
        <f t="shared" si="3"/>
        <v>2.214931062232809E-2</v>
      </c>
      <c r="M34" s="4"/>
    </row>
    <row r="35" spans="1:13" x14ac:dyDescent="0.25">
      <c r="A35" s="17"/>
      <c r="B35" s="18">
        <v>462</v>
      </c>
      <c r="C35" s="19" t="s">
        <v>228</v>
      </c>
      <c r="D35" s="20">
        <v>0.32058000000000003</v>
      </c>
      <c r="E35" s="21">
        <v>0.32118000000000002</v>
      </c>
      <c r="F35" s="21">
        <f t="shared" si="0"/>
        <v>8.3121769722450417E-2</v>
      </c>
      <c r="G35" s="21">
        <v>1.8063399722450413E-2</v>
      </c>
      <c r="H35" s="21">
        <v>2.74708E-2</v>
      </c>
      <c r="I35" s="21">
        <v>3.7587569999999994E-2</v>
      </c>
      <c r="J35" s="22">
        <f t="shared" si="1"/>
        <v>5.6240736417119408E-2</v>
      </c>
      <c r="K35" s="22">
        <f t="shared" si="2"/>
        <v>0.14177159138940909</v>
      </c>
      <c r="L35" s="23">
        <f t="shared" si="3"/>
        <v>0.25880120095413917</v>
      </c>
      <c r="M35" s="4"/>
    </row>
    <row r="36" spans="1:13" x14ac:dyDescent="0.25">
      <c r="A36" s="17"/>
      <c r="B36" s="18">
        <v>463</v>
      </c>
      <c r="C36" s="19" t="s">
        <v>229</v>
      </c>
      <c r="D36" s="20">
        <v>1.256024</v>
      </c>
      <c r="E36" s="21">
        <v>1.3718819999999996</v>
      </c>
      <c r="F36" s="21">
        <f t="shared" si="0"/>
        <v>0.26222543005693866</v>
      </c>
      <c r="G36" s="21">
        <v>8.3629870056938671E-2</v>
      </c>
      <c r="H36" s="21">
        <v>8.614877E-2</v>
      </c>
      <c r="I36" s="21">
        <v>9.2446790000000001E-2</v>
      </c>
      <c r="J36" s="22">
        <f t="shared" si="1"/>
        <v>6.0959958696840323E-2</v>
      </c>
      <c r="K36" s="22">
        <f t="shared" si="2"/>
        <v>0.12375600821130295</v>
      </c>
      <c r="L36" s="23">
        <f t="shared" si="3"/>
        <v>0.19114284614634403</v>
      </c>
      <c r="M36" s="4"/>
    </row>
    <row r="37" spans="1:13" ht="15.75" thickBot="1" x14ac:dyDescent="0.3">
      <c r="A37" s="24"/>
      <c r="B37" s="25">
        <v>464</v>
      </c>
      <c r="C37" s="26" t="s">
        <v>230</v>
      </c>
      <c r="D37" s="27">
        <v>2.1755209999999998</v>
      </c>
      <c r="E37" s="28">
        <v>2.2982629999999995</v>
      </c>
      <c r="F37" s="28">
        <f t="shared" si="0"/>
        <v>0.504858509108425</v>
      </c>
      <c r="G37" s="28">
        <v>0.21932261910842499</v>
      </c>
      <c r="H37" s="28">
        <v>0.16720402999999998</v>
      </c>
      <c r="I37" s="28">
        <v>0.11833186000000002</v>
      </c>
      <c r="J37" s="29">
        <f t="shared" si="1"/>
        <v>9.5429730674176552E-2</v>
      </c>
      <c r="K37" s="29">
        <f t="shared" si="2"/>
        <v>0.16818207886061126</v>
      </c>
      <c r="L37" s="30">
        <f t="shared" si="3"/>
        <v>0.2196695979130435</v>
      </c>
      <c r="M37" s="4"/>
    </row>
    <row r="38" spans="1:13" x14ac:dyDescent="0.25">
      <c r="A38" t="s">
        <v>232</v>
      </c>
      <c r="D38" s="5"/>
      <c r="E38" s="5"/>
      <c r="F38" s="5">
        <f t="shared" si="0"/>
        <v>0</v>
      </c>
      <c r="G38" s="5"/>
      <c r="H38" s="5"/>
      <c r="I38" s="5"/>
      <c r="J38" s="4">
        <f t="shared" si="1"/>
        <v>0</v>
      </c>
      <c r="K38" s="4">
        <f t="shared" si="2"/>
        <v>0</v>
      </c>
      <c r="L38" s="4">
        <f t="shared" si="3"/>
        <v>0</v>
      </c>
      <c r="M38" s="4"/>
    </row>
    <row r="39" spans="1:13" x14ac:dyDescent="0.25">
      <c r="D39" s="5"/>
      <c r="E39" s="5"/>
      <c r="F39" s="5"/>
      <c r="G39" s="5"/>
      <c r="H39" s="5"/>
      <c r="I39" s="5"/>
      <c r="J39" s="4"/>
      <c r="K39" s="4"/>
      <c r="L39" s="4"/>
      <c r="M3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131</v>
      </c>
      <c r="B1" s="51" t="s">
        <v>91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2118</v>
      </c>
      <c r="N2" s="72" t="s">
        <v>2146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68.08546299999999</v>
      </c>
      <c r="E6" s="14">
        <f ca="1">SUM(E7:OFFSET(E7,50,0))</f>
        <v>76.616309999999984</v>
      </c>
      <c r="F6" s="14">
        <f ca="1">SUM(F7:OFFSET(F7,50,0))</f>
        <v>10.977339233328676</v>
      </c>
      <c r="G6" s="14">
        <f ca="1">SUM(G7:OFFSET(G7,50,0))</f>
        <v>2.5573270333286757</v>
      </c>
      <c r="H6" s="14">
        <f ca="1">SUM(H7:OFFSET(H7,50,0))</f>
        <v>2.5210512899999999</v>
      </c>
      <c r="I6" s="14">
        <f ca="1">SUM(I7:OFFSET(I7,50,0))</f>
        <v>5.8989609099999996</v>
      </c>
      <c r="J6" s="15">
        <f ca="1">IFERROR(G6/E6,0)</f>
        <v>3.3378363344941521E-2</v>
      </c>
      <c r="K6" s="15">
        <f ca="1">IFERROR(SUM(G6,H6)/E6,0)</f>
        <v>6.6283253831053421E-2</v>
      </c>
      <c r="L6" s="16">
        <f ca="1">IFERROR(SUM(G6,H6,I6)/E6,0)</f>
        <v>0.14327679358779713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0.51255300000000004</v>
      </c>
      <c r="E7" s="21">
        <v>0.517953</v>
      </c>
      <c r="F7" s="21">
        <f t="shared" ref="F7:F31" si="0">SUM(G7,H7,I7)</f>
        <v>0.12683526021826635</v>
      </c>
      <c r="G7" s="21">
        <v>3.7005530218266358E-2</v>
      </c>
      <c r="H7" s="21">
        <v>5.3456089999999998E-2</v>
      </c>
      <c r="I7" s="21">
        <v>3.6373640000000006E-2</v>
      </c>
      <c r="J7" s="22">
        <f t="shared" ref="J7:J31" si="1">IFERROR(G7/E7,0)</f>
        <v>7.1445730053241049E-2</v>
      </c>
      <c r="K7" s="22">
        <f t="shared" ref="K7:K31" si="2">IFERROR(SUM(G7,H7)/E7,0)</f>
        <v>0.17465217928705182</v>
      </c>
      <c r="L7" s="23">
        <f t="shared" ref="L7:L31" si="3">IFERROR(SUM(G7,H7,I7)/E7,0)</f>
        <v>0.24487793336126321</v>
      </c>
      <c r="M7" s="4"/>
      <c r="N7" t="s">
        <v>251</v>
      </c>
      <c r="O7" s="5">
        <v>0.44267753039302077</v>
      </c>
      <c r="P7" s="71">
        <v>0.31974881822943979</v>
      </c>
    </row>
    <row r="8" spans="1:16" x14ac:dyDescent="0.25">
      <c r="A8" s="17"/>
      <c r="B8" s="55">
        <v>2</v>
      </c>
      <c r="C8" s="19" t="s">
        <v>250</v>
      </c>
      <c r="D8" s="20">
        <v>2.290118000000001</v>
      </c>
      <c r="E8" s="21">
        <v>0.99520200000000036</v>
      </c>
      <c r="F8" s="21">
        <f t="shared" si="0"/>
        <v>0.11012895052149277</v>
      </c>
      <c r="G8" s="21">
        <v>2.5862350521492772E-2</v>
      </c>
      <c r="H8" s="21">
        <v>4.2538529999999998E-2</v>
      </c>
      <c r="I8" s="21">
        <v>4.1728069999999999E-2</v>
      </c>
      <c r="J8" s="22">
        <f t="shared" si="1"/>
        <v>2.5987036321764589E-2</v>
      </c>
      <c r="K8" s="22">
        <f t="shared" si="2"/>
        <v>6.8730650181061476E-2</v>
      </c>
      <c r="L8" s="23">
        <f t="shared" si="3"/>
        <v>0.11065989670588758</v>
      </c>
      <c r="M8" s="4"/>
      <c r="N8" t="s">
        <v>266</v>
      </c>
      <c r="O8" s="5">
        <v>0.14195070950608155</v>
      </c>
      <c r="P8" s="71">
        <v>0.25764530161516491</v>
      </c>
    </row>
    <row r="9" spans="1:16" x14ac:dyDescent="0.25">
      <c r="A9" s="17"/>
      <c r="B9" s="55">
        <v>3</v>
      </c>
      <c r="C9" s="19" t="s">
        <v>251</v>
      </c>
      <c r="D9" s="20">
        <v>1.383354</v>
      </c>
      <c r="E9" s="21">
        <v>1.3844539999999999</v>
      </c>
      <c r="F9" s="21">
        <f t="shared" si="0"/>
        <v>0.44267753039302077</v>
      </c>
      <c r="G9" s="21">
        <v>0.10398290039302083</v>
      </c>
      <c r="H9" s="21">
        <v>0.25675572999999996</v>
      </c>
      <c r="I9" s="21">
        <v>8.1938899999999995E-2</v>
      </c>
      <c r="J9" s="22">
        <f t="shared" si="1"/>
        <v>7.5107515593165849E-2</v>
      </c>
      <c r="K9" s="22">
        <f t="shared" si="2"/>
        <v>0.26056382544528084</v>
      </c>
      <c r="L9" s="23">
        <f t="shared" si="3"/>
        <v>0.31974881822943979</v>
      </c>
      <c r="M9" s="4"/>
      <c r="N9" t="s">
        <v>249</v>
      </c>
      <c r="O9" s="5">
        <v>0.12683526021826635</v>
      </c>
      <c r="P9" s="71">
        <v>0.24487793336126321</v>
      </c>
    </row>
    <row r="10" spans="1:16" x14ac:dyDescent="0.25">
      <c r="A10" s="17"/>
      <c r="B10" s="55">
        <v>4</v>
      </c>
      <c r="C10" s="19" t="s">
        <v>252</v>
      </c>
      <c r="D10" s="20">
        <v>1.0565279999999999</v>
      </c>
      <c r="E10" s="21">
        <v>1.0565279999999999</v>
      </c>
      <c r="F10" s="21">
        <f t="shared" si="0"/>
        <v>9.6336230805486436E-2</v>
      </c>
      <c r="G10" s="21">
        <v>7.4679230805486441E-2</v>
      </c>
      <c r="H10" s="21">
        <v>1.209089E-2</v>
      </c>
      <c r="I10" s="21">
        <v>9.5661100000000009E-3</v>
      </c>
      <c r="J10" s="22">
        <f t="shared" si="1"/>
        <v>7.0683626752425344E-2</v>
      </c>
      <c r="K10" s="22">
        <f t="shared" si="2"/>
        <v>8.212761119959569E-2</v>
      </c>
      <c r="L10" s="23">
        <f t="shared" si="3"/>
        <v>9.1181900342902827E-2</v>
      </c>
      <c r="M10" s="4"/>
      <c r="N10" t="s">
        <v>257</v>
      </c>
      <c r="O10" s="5">
        <v>0.36165180825843224</v>
      </c>
      <c r="P10" s="71">
        <v>0.24270027672889599</v>
      </c>
    </row>
    <row r="11" spans="1:16" x14ac:dyDescent="0.25">
      <c r="A11" s="17"/>
      <c r="B11" s="55">
        <v>5</v>
      </c>
      <c r="C11" s="19" t="s">
        <v>253</v>
      </c>
      <c r="D11" s="20">
        <v>0.7190669999999999</v>
      </c>
      <c r="E11" s="21">
        <v>0.7190669999999999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  <c r="N11" t="s">
        <v>273</v>
      </c>
      <c r="O11" s="5">
        <v>8.3121769722450417E-2</v>
      </c>
      <c r="P11" s="71">
        <v>0.23072204503994359</v>
      </c>
    </row>
    <row r="12" spans="1:16" x14ac:dyDescent="0.25">
      <c r="A12" s="17"/>
      <c r="B12" s="55">
        <v>6</v>
      </c>
      <c r="C12" s="19" t="s">
        <v>254</v>
      </c>
      <c r="D12" s="20">
        <v>1.1791860000000001</v>
      </c>
      <c r="E12" s="21">
        <v>1.1891920000000002</v>
      </c>
      <c r="F12" s="21">
        <f t="shared" si="0"/>
        <v>0.16108254948982378</v>
      </c>
      <c r="G12" s="21">
        <v>6.7893889489823778E-2</v>
      </c>
      <c r="H12" s="21">
        <v>5.0347030000000001E-2</v>
      </c>
      <c r="I12" s="21">
        <v>4.2841629999999999E-2</v>
      </c>
      <c r="J12" s="22">
        <f t="shared" si="1"/>
        <v>5.7092453943369752E-2</v>
      </c>
      <c r="K12" s="22">
        <f t="shared" si="2"/>
        <v>9.9429629100955735E-2</v>
      </c>
      <c r="L12" s="23">
        <f t="shared" si="3"/>
        <v>0.13545546008535522</v>
      </c>
      <c r="M12" s="4"/>
      <c r="N12" t="s">
        <v>255</v>
      </c>
      <c r="O12" s="5">
        <v>0.504858509108425</v>
      </c>
      <c r="P12" s="71">
        <v>0.20470586839620303</v>
      </c>
    </row>
    <row r="13" spans="1:16" x14ac:dyDescent="0.25">
      <c r="A13" s="17"/>
      <c r="B13" s="55">
        <v>7</v>
      </c>
      <c r="C13" s="19" t="s">
        <v>255</v>
      </c>
      <c r="D13" s="20">
        <v>2.3435210000000004</v>
      </c>
      <c r="E13" s="21">
        <v>2.4662630000000005</v>
      </c>
      <c r="F13" s="21">
        <f t="shared" si="0"/>
        <v>0.504858509108425</v>
      </c>
      <c r="G13" s="21">
        <v>0.21932261910842499</v>
      </c>
      <c r="H13" s="21">
        <v>0.16720403</v>
      </c>
      <c r="I13" s="21">
        <v>0.11833186000000001</v>
      </c>
      <c r="J13" s="22">
        <f t="shared" si="1"/>
        <v>8.8929128445922004E-2</v>
      </c>
      <c r="K13" s="22">
        <f t="shared" si="2"/>
        <v>0.15672564082112286</v>
      </c>
      <c r="L13" s="23">
        <f t="shared" si="3"/>
        <v>0.20470586839620303</v>
      </c>
      <c r="M13" s="4"/>
      <c r="N13" t="s">
        <v>265</v>
      </c>
      <c r="O13" s="5">
        <v>8.1705130388600028E-2</v>
      </c>
      <c r="P13" s="71">
        <v>0.20042715136230402</v>
      </c>
    </row>
    <row r="14" spans="1:16" x14ac:dyDescent="0.25">
      <c r="A14" s="17"/>
      <c r="B14" s="55">
        <v>8</v>
      </c>
      <c r="C14" s="19" t="s">
        <v>256</v>
      </c>
      <c r="D14" s="20">
        <v>1.8606889999999996</v>
      </c>
      <c r="E14" s="21">
        <v>1.2018649999999993</v>
      </c>
      <c r="F14" s="21">
        <f t="shared" si="0"/>
        <v>0.19226563904562033</v>
      </c>
      <c r="G14" s="21">
        <v>5.0760639045620337E-2</v>
      </c>
      <c r="H14" s="21">
        <v>5.0753319999999998E-2</v>
      </c>
      <c r="I14" s="21">
        <v>9.0751679999999987E-2</v>
      </c>
      <c r="J14" s="22">
        <f t="shared" si="1"/>
        <v>4.2234892475960586E-2</v>
      </c>
      <c r="K14" s="22">
        <f t="shared" si="2"/>
        <v>8.4463695211708795E-2</v>
      </c>
      <c r="L14" s="23">
        <f t="shared" si="3"/>
        <v>0.15997274156882882</v>
      </c>
      <c r="M14" s="4"/>
      <c r="N14" t="s">
        <v>256</v>
      </c>
      <c r="O14" s="5">
        <v>0.19226563904562033</v>
      </c>
      <c r="P14" s="71">
        <v>0.15997274156882882</v>
      </c>
    </row>
    <row r="15" spans="1:16" x14ac:dyDescent="0.25">
      <c r="A15" s="17"/>
      <c r="B15" s="55">
        <v>9</v>
      </c>
      <c r="C15" s="19" t="s">
        <v>257</v>
      </c>
      <c r="D15" s="20">
        <v>1.142323</v>
      </c>
      <c r="E15" s="21">
        <v>1.4901169999999997</v>
      </c>
      <c r="F15" s="21">
        <f t="shared" si="0"/>
        <v>0.36165180825843224</v>
      </c>
      <c r="G15" s="21">
        <v>0.10873883825843222</v>
      </c>
      <c r="H15" s="21">
        <v>0.13209927000000002</v>
      </c>
      <c r="I15" s="21">
        <v>0.1208137</v>
      </c>
      <c r="J15" s="22">
        <f t="shared" si="1"/>
        <v>7.297335595690288E-2</v>
      </c>
      <c r="K15" s="22">
        <f t="shared" si="2"/>
        <v>0.16162362301646938</v>
      </c>
      <c r="L15" s="23">
        <f t="shared" si="3"/>
        <v>0.24270027672889599</v>
      </c>
      <c r="M15" s="4"/>
      <c r="N15" t="s">
        <v>263</v>
      </c>
      <c r="O15" s="5">
        <v>7.390720058538033</v>
      </c>
      <c r="P15" s="71">
        <v>0.1432148583580862</v>
      </c>
    </row>
    <row r="16" spans="1:16" x14ac:dyDescent="0.25">
      <c r="A16" s="17"/>
      <c r="B16" s="55">
        <v>10</v>
      </c>
      <c r="C16" s="19" t="s">
        <v>258</v>
      </c>
      <c r="D16" s="20">
        <v>0.76014500000000007</v>
      </c>
      <c r="E16" s="21">
        <v>0.76014500000000007</v>
      </c>
      <c r="F16" s="21">
        <f t="shared" si="0"/>
        <v>6.0943519704542426E-2</v>
      </c>
      <c r="G16" s="21">
        <v>2.1850339704542421E-2</v>
      </c>
      <c r="H16" s="21">
        <v>1.9546589999999999E-2</v>
      </c>
      <c r="I16" s="21">
        <v>1.9546589999999999E-2</v>
      </c>
      <c r="J16" s="22">
        <f t="shared" si="1"/>
        <v>2.8744962743348201E-2</v>
      </c>
      <c r="K16" s="22">
        <f t="shared" si="2"/>
        <v>5.4459254095655989E-2</v>
      </c>
      <c r="L16" s="23">
        <f t="shared" si="3"/>
        <v>8.0173545447963776E-2</v>
      </c>
      <c r="M16" s="4"/>
      <c r="N16" t="s">
        <v>271</v>
      </c>
      <c r="O16" s="5">
        <v>0.14248462915468102</v>
      </c>
      <c r="P16" s="71">
        <v>0.14073848674957898</v>
      </c>
    </row>
    <row r="17" spans="1:16" x14ac:dyDescent="0.25">
      <c r="A17" s="17"/>
      <c r="B17" s="55">
        <v>11</v>
      </c>
      <c r="C17" s="19" t="s">
        <v>259</v>
      </c>
      <c r="D17" s="20">
        <v>0.93363800000000019</v>
      </c>
      <c r="E17" s="21">
        <v>0.93489400000000022</v>
      </c>
      <c r="F17" s="21">
        <f t="shared" si="0"/>
        <v>0.1239997200029283</v>
      </c>
      <c r="G17" s="21">
        <v>4.0207240002928302E-2</v>
      </c>
      <c r="H17" s="21">
        <v>3.6586090000000002E-2</v>
      </c>
      <c r="I17" s="21">
        <v>4.7206389999999994E-2</v>
      </c>
      <c r="J17" s="22">
        <f t="shared" si="1"/>
        <v>4.3007271415720166E-2</v>
      </c>
      <c r="K17" s="22">
        <f t="shared" si="2"/>
        <v>8.2141216012647733E-2</v>
      </c>
      <c r="L17" s="23">
        <f t="shared" si="3"/>
        <v>0.13263505809527953</v>
      </c>
      <c r="M17" s="4"/>
      <c r="N17" t="s">
        <v>262</v>
      </c>
      <c r="O17" s="5">
        <v>0.17646718005153753</v>
      </c>
      <c r="P17" s="71">
        <v>0.13829553731855634</v>
      </c>
    </row>
    <row r="18" spans="1:16" x14ac:dyDescent="0.25">
      <c r="A18" s="17"/>
      <c r="B18" s="55">
        <v>12</v>
      </c>
      <c r="C18" s="19" t="s">
        <v>260</v>
      </c>
      <c r="D18" s="20">
        <v>0.93410699999999969</v>
      </c>
      <c r="E18" s="21">
        <v>1.0485069999999996</v>
      </c>
      <c r="F18" s="21">
        <f t="shared" si="0"/>
        <v>0.12268868022919974</v>
      </c>
      <c r="G18" s="21">
        <v>3.9121840229199734E-2</v>
      </c>
      <c r="H18" s="21">
        <v>3.8946370000000001E-2</v>
      </c>
      <c r="I18" s="21">
        <v>4.4620470000000002E-2</v>
      </c>
      <c r="J18" s="22">
        <f t="shared" si="1"/>
        <v>3.7311949495043663E-2</v>
      </c>
      <c r="K18" s="22">
        <f t="shared" si="2"/>
        <v>7.4456546526823153E-2</v>
      </c>
      <c r="L18" s="23">
        <f t="shared" si="3"/>
        <v>0.11701274309966436</v>
      </c>
      <c r="M18" s="4"/>
      <c r="N18" t="s">
        <v>254</v>
      </c>
      <c r="O18" s="5">
        <v>0.16108254948982378</v>
      </c>
      <c r="P18" s="71">
        <v>0.13545546008535522</v>
      </c>
    </row>
    <row r="19" spans="1:16" x14ac:dyDescent="0.25">
      <c r="A19" s="17"/>
      <c r="B19" s="55">
        <v>13</v>
      </c>
      <c r="C19" s="19" t="s">
        <v>261</v>
      </c>
      <c r="D19" s="20">
        <v>1.87625</v>
      </c>
      <c r="E19" s="21">
        <v>1.87625</v>
      </c>
      <c r="F19" s="21">
        <f t="shared" si="0"/>
        <v>0.24717667898946968</v>
      </c>
      <c r="G19" s="21">
        <v>8.1878088989469688E-2</v>
      </c>
      <c r="H19" s="21">
        <v>7.3223609999999995E-2</v>
      </c>
      <c r="I19" s="21">
        <v>9.2074980000000001E-2</v>
      </c>
      <c r="J19" s="22">
        <f t="shared" si="1"/>
        <v>4.3639221313508163E-2</v>
      </c>
      <c r="K19" s="22">
        <f t="shared" si="2"/>
        <v>8.2665795597318958E-2</v>
      </c>
      <c r="L19" s="23">
        <f t="shared" si="3"/>
        <v>0.1317397356372923</v>
      </c>
      <c r="M19" s="4"/>
      <c r="N19" t="s">
        <v>267</v>
      </c>
      <c r="O19" s="5">
        <v>8.2063150185605477E-2</v>
      </c>
      <c r="P19" s="71">
        <v>0.13363396866839414</v>
      </c>
    </row>
    <row r="20" spans="1:16" x14ac:dyDescent="0.25">
      <c r="A20" s="17"/>
      <c r="B20" s="55">
        <v>14</v>
      </c>
      <c r="C20" s="19" t="s">
        <v>262</v>
      </c>
      <c r="D20" s="20">
        <v>1.272198999999999</v>
      </c>
      <c r="E20" s="21">
        <v>1.276014999999999</v>
      </c>
      <c r="F20" s="21">
        <f t="shared" si="0"/>
        <v>0.17646718005153753</v>
      </c>
      <c r="G20" s="21">
        <v>2.0000500051537529E-2</v>
      </c>
      <c r="H20" s="21">
        <v>4.7799669999999995E-2</v>
      </c>
      <c r="I20" s="21">
        <v>0.10866701000000001</v>
      </c>
      <c r="J20" s="22">
        <f t="shared" si="1"/>
        <v>1.5674188823436672E-2</v>
      </c>
      <c r="K20" s="22">
        <f t="shared" si="2"/>
        <v>5.3134304887903015E-2</v>
      </c>
      <c r="L20" s="23">
        <f t="shared" si="3"/>
        <v>0.13829553731855634</v>
      </c>
      <c r="M20" s="4"/>
      <c r="N20" t="s">
        <v>259</v>
      </c>
      <c r="O20" s="5">
        <v>0.1239997200029283</v>
      </c>
      <c r="P20" s="71">
        <v>0.13263505809527953</v>
      </c>
    </row>
    <row r="21" spans="1:16" x14ac:dyDescent="0.25">
      <c r="A21" s="17"/>
      <c r="B21" s="55">
        <v>15</v>
      </c>
      <c r="C21" s="19" t="s">
        <v>263</v>
      </c>
      <c r="D21" s="20">
        <v>42.699376000000001</v>
      </c>
      <c r="E21" s="21">
        <v>51.605818999999997</v>
      </c>
      <c r="F21" s="21">
        <f t="shared" si="0"/>
        <v>7.390720058538033</v>
      </c>
      <c r="G21" s="21">
        <v>1.3954368585380337</v>
      </c>
      <c r="H21" s="21">
        <v>1.2500097099999998</v>
      </c>
      <c r="I21" s="21">
        <v>4.7452734899999998</v>
      </c>
      <c r="J21" s="22">
        <f t="shared" si="1"/>
        <v>2.7040300601334003E-2</v>
      </c>
      <c r="K21" s="22">
        <f t="shared" si="2"/>
        <v>5.1262563404681813E-2</v>
      </c>
      <c r="L21" s="23">
        <f t="shared" si="3"/>
        <v>0.1432148583580862</v>
      </c>
      <c r="M21" s="4"/>
      <c r="N21" t="s">
        <v>261</v>
      </c>
      <c r="O21" s="5">
        <v>0.24717667898946968</v>
      </c>
      <c r="P21" s="71">
        <v>0.1317397356372923</v>
      </c>
    </row>
    <row r="22" spans="1:16" x14ac:dyDescent="0.25">
      <c r="A22" s="17"/>
      <c r="B22" s="55">
        <v>16</v>
      </c>
      <c r="C22" s="19" t="s">
        <v>264</v>
      </c>
      <c r="D22" s="20">
        <v>0.57048200000000004</v>
      </c>
      <c r="E22" s="21">
        <v>1.0724960000000001</v>
      </c>
      <c r="F22" s="21">
        <f t="shared" si="0"/>
        <v>5.7624790056996944E-2</v>
      </c>
      <c r="G22" s="21">
        <v>1.2000000569969416E-3</v>
      </c>
      <c r="H22" s="21">
        <v>2.2396280000000001E-2</v>
      </c>
      <c r="I22" s="21">
        <v>3.4028509999999998E-2</v>
      </c>
      <c r="J22" s="22">
        <f t="shared" si="1"/>
        <v>1.118885345024076E-3</v>
      </c>
      <c r="K22" s="22">
        <f t="shared" si="2"/>
        <v>2.2001275582376943E-2</v>
      </c>
      <c r="L22" s="23">
        <f t="shared" si="3"/>
        <v>5.3729608368699687E-2</v>
      </c>
      <c r="M22" s="4"/>
      <c r="N22" t="s">
        <v>270</v>
      </c>
      <c r="O22" s="5">
        <v>0.19284099886130729</v>
      </c>
      <c r="P22" s="71">
        <v>0.12473778541855396</v>
      </c>
    </row>
    <row r="23" spans="1:16" x14ac:dyDescent="0.25">
      <c r="A23" s="17"/>
      <c r="B23" s="55">
        <v>17</v>
      </c>
      <c r="C23" s="19" t="s">
        <v>265</v>
      </c>
      <c r="D23" s="20">
        <v>0.40285500000000002</v>
      </c>
      <c r="E23" s="21">
        <v>0.40765499999999993</v>
      </c>
      <c r="F23" s="21">
        <f t="shared" si="0"/>
        <v>8.1705130388600028E-2</v>
      </c>
      <c r="G23" s="21">
        <v>2.6388600388600025E-2</v>
      </c>
      <c r="H23" s="21">
        <v>2.7782009999999999E-2</v>
      </c>
      <c r="I23" s="21">
        <v>2.7534520000000003E-2</v>
      </c>
      <c r="J23" s="22">
        <f t="shared" si="1"/>
        <v>6.4732679320994538E-2</v>
      </c>
      <c r="K23" s="22">
        <f t="shared" si="2"/>
        <v>0.13288346859133343</v>
      </c>
      <c r="L23" s="23">
        <f t="shared" si="3"/>
        <v>0.20042715136230402</v>
      </c>
      <c r="M23" s="4"/>
      <c r="N23" t="s">
        <v>260</v>
      </c>
      <c r="O23" s="5">
        <v>0.12268868022919974</v>
      </c>
      <c r="P23" s="71">
        <v>0.11701274309966436</v>
      </c>
    </row>
    <row r="24" spans="1:16" x14ac:dyDescent="0.25">
      <c r="A24" s="17"/>
      <c r="B24" s="55">
        <v>18</v>
      </c>
      <c r="C24" s="19" t="s">
        <v>266</v>
      </c>
      <c r="D24" s="20">
        <v>0.55068099999999998</v>
      </c>
      <c r="E24" s="21">
        <v>0.55095399999999994</v>
      </c>
      <c r="F24" s="21">
        <f t="shared" si="0"/>
        <v>0.14195070950608155</v>
      </c>
      <c r="G24" s="21">
        <v>5.1141599506081548E-2</v>
      </c>
      <c r="H24" s="21">
        <v>5.1255919999999996E-2</v>
      </c>
      <c r="I24" s="21">
        <v>3.9553190000000002E-2</v>
      </c>
      <c r="J24" s="22">
        <f t="shared" si="1"/>
        <v>9.2823719414109981E-2</v>
      </c>
      <c r="K24" s="22">
        <f t="shared" si="2"/>
        <v>0.18585493436127437</v>
      </c>
      <c r="L24" s="23">
        <f t="shared" si="3"/>
        <v>0.25764530161516491</v>
      </c>
      <c r="M24" s="4"/>
      <c r="N24" t="s">
        <v>250</v>
      </c>
      <c r="O24" s="5">
        <v>0.11012895052149277</v>
      </c>
      <c r="P24" s="71">
        <v>0.11065989670588758</v>
      </c>
    </row>
    <row r="25" spans="1:16" x14ac:dyDescent="0.25">
      <c r="A25" s="17"/>
      <c r="B25" s="55">
        <v>19</v>
      </c>
      <c r="C25" s="19" t="s">
        <v>267</v>
      </c>
      <c r="D25" s="20">
        <v>0.61227500000000001</v>
      </c>
      <c r="E25" s="21">
        <v>0.61408899999999988</v>
      </c>
      <c r="F25" s="21">
        <f t="shared" si="0"/>
        <v>8.2063150185605477E-2</v>
      </c>
      <c r="G25" s="21">
        <v>2.4900800185605476E-2</v>
      </c>
      <c r="H25" s="21">
        <v>2.8793200000000005E-2</v>
      </c>
      <c r="I25" s="21">
        <v>2.8369150000000003E-2</v>
      </c>
      <c r="J25" s="22">
        <f t="shared" si="1"/>
        <v>4.0549171513584316E-2</v>
      </c>
      <c r="K25" s="22">
        <f t="shared" si="2"/>
        <v>8.7436837633641851E-2</v>
      </c>
      <c r="L25" s="23">
        <f t="shared" si="3"/>
        <v>0.13363396866839414</v>
      </c>
      <c r="M25" s="4"/>
      <c r="N25" t="s">
        <v>252</v>
      </c>
      <c r="O25" s="5">
        <v>9.6336230805486436E-2</v>
      </c>
      <c r="P25" s="71">
        <v>9.1181900342902827E-2</v>
      </c>
    </row>
    <row r="26" spans="1:16" x14ac:dyDescent="0.25">
      <c r="A26" s="17"/>
      <c r="B26" s="55">
        <v>20</v>
      </c>
      <c r="C26" s="19" t="s">
        <v>268</v>
      </c>
      <c r="D26" s="20">
        <v>1.1449289999999999</v>
      </c>
      <c r="E26" s="21">
        <v>1.1706259999999999</v>
      </c>
      <c r="F26" s="21">
        <f t="shared" si="0"/>
        <v>3.0721410075676109E-2</v>
      </c>
      <c r="G26" s="21">
        <v>1.8801600075676106E-2</v>
      </c>
      <c r="H26" s="21">
        <v>9.5288999999999999E-3</v>
      </c>
      <c r="I26" s="21">
        <v>2.3909100000000013E-3</v>
      </c>
      <c r="J26" s="22">
        <f t="shared" si="1"/>
        <v>1.6061150252664906E-2</v>
      </c>
      <c r="K26" s="22">
        <f t="shared" si="2"/>
        <v>2.4201153977167864E-2</v>
      </c>
      <c r="L26" s="23">
        <f t="shared" si="3"/>
        <v>2.6243574015677177E-2</v>
      </c>
      <c r="M26" s="4"/>
      <c r="N26" t="s">
        <v>258</v>
      </c>
      <c r="O26" s="5">
        <v>6.0943519704542426E-2</v>
      </c>
      <c r="P26" s="71">
        <v>8.0173545447963776E-2</v>
      </c>
    </row>
    <row r="27" spans="1:16" x14ac:dyDescent="0.25">
      <c r="A27" s="17"/>
      <c r="B27" s="55">
        <v>21</v>
      </c>
      <c r="C27" s="19" t="s">
        <v>269</v>
      </c>
      <c r="D27" s="20">
        <v>0.44785300000000006</v>
      </c>
      <c r="E27" s="21">
        <v>0.44785300000000006</v>
      </c>
      <c r="F27" s="21">
        <f t="shared" si="0"/>
        <v>2.7638999888502061E-2</v>
      </c>
      <c r="G27" s="21">
        <v>1.0029999888502061E-2</v>
      </c>
      <c r="H27" s="21">
        <v>8.5859999999999999E-3</v>
      </c>
      <c r="I27" s="21">
        <v>9.0229999999999998E-3</v>
      </c>
      <c r="J27" s="22">
        <f t="shared" si="1"/>
        <v>2.2395741210848336E-2</v>
      </c>
      <c r="K27" s="22">
        <f t="shared" si="2"/>
        <v>4.1567210420611359E-2</v>
      </c>
      <c r="L27" s="23">
        <f t="shared" si="3"/>
        <v>6.1714446232362087E-2</v>
      </c>
      <c r="M27" s="4"/>
      <c r="N27" t="s">
        <v>269</v>
      </c>
      <c r="O27" s="5">
        <v>2.7638999888502061E-2</v>
      </c>
      <c r="P27" s="71">
        <v>6.1714446232362087E-2</v>
      </c>
    </row>
    <row r="28" spans="1:16" x14ac:dyDescent="0.25">
      <c r="A28" s="17"/>
      <c r="B28" s="55">
        <v>22</v>
      </c>
      <c r="C28" s="19" t="s">
        <v>270</v>
      </c>
      <c r="D28" s="20">
        <v>1.1095390000000001</v>
      </c>
      <c r="E28" s="21">
        <v>1.545971</v>
      </c>
      <c r="F28" s="21">
        <f t="shared" si="0"/>
        <v>0.19284099886130729</v>
      </c>
      <c r="G28" s="21">
        <v>7.1687998861307278E-2</v>
      </c>
      <c r="H28" s="21">
        <v>6.1585999999999995E-2</v>
      </c>
      <c r="I28" s="21">
        <v>5.9567000000000002E-2</v>
      </c>
      <c r="J28" s="22">
        <f t="shared" si="1"/>
        <v>4.6370856155327156E-2</v>
      </c>
      <c r="K28" s="22">
        <f t="shared" si="2"/>
        <v>8.6207308456178855E-2</v>
      </c>
      <c r="L28" s="23">
        <f t="shared" si="3"/>
        <v>0.12473778541855396</v>
      </c>
      <c r="M28" s="4"/>
      <c r="N28" t="s">
        <v>264</v>
      </c>
      <c r="O28" s="5">
        <v>5.7624790056996944E-2</v>
      </c>
      <c r="P28" s="71">
        <v>5.3729608368699687E-2</v>
      </c>
    </row>
    <row r="29" spans="1:16" x14ac:dyDescent="0.25">
      <c r="A29" s="17"/>
      <c r="B29" s="55">
        <v>23</v>
      </c>
      <c r="C29" s="19" t="s">
        <v>271</v>
      </c>
      <c r="D29" s="20">
        <v>1.0124070000000001</v>
      </c>
      <c r="E29" s="21">
        <v>1.0124070000000001</v>
      </c>
      <c r="F29" s="21">
        <f t="shared" si="0"/>
        <v>0.14248462915468102</v>
      </c>
      <c r="G29" s="21">
        <v>3.8736679154681042E-2</v>
      </c>
      <c r="H29" s="21">
        <v>5.2295249999999988E-2</v>
      </c>
      <c r="I29" s="21">
        <v>5.145269999999999E-2</v>
      </c>
      <c r="J29" s="22">
        <f t="shared" si="1"/>
        <v>3.8261962979988323E-2</v>
      </c>
      <c r="K29" s="22">
        <f t="shared" si="2"/>
        <v>8.9916337159542586E-2</v>
      </c>
      <c r="L29" s="23">
        <f t="shared" si="3"/>
        <v>0.14073848674957898</v>
      </c>
      <c r="M29" s="4"/>
      <c r="N29" t="s">
        <v>268</v>
      </c>
      <c r="O29" s="5">
        <v>3.0721410075676109E-2</v>
      </c>
      <c r="P29" s="71">
        <v>2.6243574015677177E-2</v>
      </c>
    </row>
    <row r="30" spans="1:16" x14ac:dyDescent="0.25">
      <c r="A30" s="17"/>
      <c r="B30" s="55">
        <v>24</v>
      </c>
      <c r="C30" s="19" t="s">
        <v>272</v>
      </c>
      <c r="D30" s="20">
        <v>0.91171999999999986</v>
      </c>
      <c r="E30" s="21">
        <v>0.91171999999999986</v>
      </c>
      <c r="F30" s="21">
        <f t="shared" si="0"/>
        <v>1.9355330132495761E-2</v>
      </c>
      <c r="G30" s="21">
        <v>9.6354901324957609E-3</v>
      </c>
      <c r="H30" s="21">
        <v>0</v>
      </c>
      <c r="I30" s="21">
        <v>9.7198399999999987E-3</v>
      </c>
      <c r="J30" s="22">
        <f t="shared" si="1"/>
        <v>1.0568475115710704E-2</v>
      </c>
      <c r="K30" s="22">
        <f t="shared" si="2"/>
        <v>1.0568475115710704E-2</v>
      </c>
      <c r="L30" s="23">
        <f t="shared" si="3"/>
        <v>2.1229467525661128E-2</v>
      </c>
      <c r="M30" s="4"/>
      <c r="N30" t="s">
        <v>272</v>
      </c>
      <c r="O30" s="5">
        <v>1.9355330132495761E-2</v>
      </c>
      <c r="P30" s="71">
        <v>2.1229467525661128E-2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0.35966800000000004</v>
      </c>
      <c r="E31" s="28">
        <v>0.36026800000000009</v>
      </c>
      <c r="F31" s="28">
        <f t="shared" si="0"/>
        <v>8.3121769722450417E-2</v>
      </c>
      <c r="G31" s="28">
        <v>1.8063399722450413E-2</v>
      </c>
      <c r="H31" s="28">
        <v>2.7470800000000004E-2</v>
      </c>
      <c r="I31" s="28">
        <v>3.7587569999999994E-2</v>
      </c>
      <c r="J31" s="29">
        <f t="shared" si="1"/>
        <v>5.0138784800344213E-2</v>
      </c>
      <c r="K31" s="29">
        <f t="shared" si="2"/>
        <v>0.12638979793501062</v>
      </c>
      <c r="L31" s="30">
        <f t="shared" si="3"/>
        <v>0.23072204503994359</v>
      </c>
      <c r="M31" s="4"/>
      <c r="N31" t="s">
        <v>253</v>
      </c>
      <c r="O31" s="5">
        <v>0</v>
      </c>
      <c r="P31" s="71">
        <v>0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1"/>
  <sheetViews>
    <sheetView topLeftCell="A15" workbookViewId="0">
      <selection activeCell="A15" sqref="A1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131</v>
      </c>
      <c r="B1" s="49" t="s">
        <v>91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2119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68.08546299999999</v>
      </c>
      <c r="E6" s="14">
        <v>76.616309999999984</v>
      </c>
      <c r="F6" s="14">
        <v>10.977339233328676</v>
      </c>
      <c r="G6" s="14">
        <v>2.5573270333286757</v>
      </c>
      <c r="H6" s="14">
        <v>2.5210512899999999</v>
      </c>
      <c r="I6" s="14">
        <v>5.8989609099999996</v>
      </c>
      <c r="J6" s="15">
        <v>3.3378363344941521E-2</v>
      </c>
      <c r="K6" s="15">
        <v>6.6283253831053421E-2</v>
      </c>
      <c r="L6" s="16">
        <v>0.14327679358779713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68.085463000000004</v>
      </c>
      <c r="E7" s="38">
        <f ca="1">SUM(E8:OFFSET(E6,MATCH("PROYECTOS",$A$8:$A$50,0),0))</f>
        <v>76.616310000000027</v>
      </c>
      <c r="F7" s="38">
        <f ca="1">SUM(F8:OFFSET(F6,MATCH("PROYECTOS",$A$8:$A$50,0),0))</f>
        <v>10.977339233328676</v>
      </c>
      <c r="G7" s="38">
        <f ca="1">SUM(G8:OFFSET(G6,MATCH("PROYECTOS",$A$8:$A$50,0),0))</f>
        <v>2.5573270333286757</v>
      </c>
      <c r="H7" s="38">
        <f ca="1">SUM(H8:OFFSET(H6,MATCH("PROYECTOS",$A$8:$A$50,0),0))</f>
        <v>2.5210512900000008</v>
      </c>
      <c r="I7" s="38">
        <f ca="1">SUM(I8:OFFSET(I6,MATCH("PROYECTOS",$A$8:$A$50,0),0))</f>
        <v>5.8989609100000013</v>
      </c>
      <c r="J7" s="39">
        <f ca="1">IFERROR(G7/E7,0)</f>
        <v>3.33783633449415E-2</v>
      </c>
      <c r="K7" s="39">
        <f ca="1">IFERROR(SUM(G7,H7)/E7,0)</f>
        <v>6.6283253831053393E-2</v>
      </c>
      <c r="L7" s="40">
        <f ca="1">IFERROR(SUM(G7,H7,I7)/E7,0)</f>
        <v>0.1432767935877971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4.4375470000000021</v>
      </c>
      <c r="E8" s="21">
        <v>6.8011230000000031</v>
      </c>
      <c r="F8" s="21">
        <f t="shared" ref="F8:F18" si="0">SUM(G8,H8,I8)</f>
        <v>0.34050125070054282</v>
      </c>
      <c r="G8" s="21">
        <v>0.10759278070054279</v>
      </c>
      <c r="H8" s="21">
        <v>0.10347785999999999</v>
      </c>
      <c r="I8" s="21">
        <v>0.12943061000000003</v>
      </c>
      <c r="J8" s="22">
        <f t="shared" ref="J8:J19" si="1">IFERROR(G8/E8,0)</f>
        <v>1.5819855147531186E-2</v>
      </c>
      <c r="K8" s="22">
        <f t="shared" ref="K8:K19" si="2">IFERROR(SUM(G8,H8)/E8,0)</f>
        <v>3.1034674817753283E-2</v>
      </c>
      <c r="L8" s="23">
        <f t="shared" ref="L8:L19" si="3">IFERROR(SUM(G8,H8,I8)/E8,0)</f>
        <v>5.006544517729538E-2</v>
      </c>
      <c r="M8" s="4"/>
    </row>
    <row r="9" spans="1:13" ht="25.5" x14ac:dyDescent="0.25">
      <c r="A9" s="17"/>
      <c r="B9" s="19">
        <v>3000698</v>
      </c>
      <c r="C9" s="19" t="s">
        <v>2121</v>
      </c>
      <c r="D9" s="20">
        <v>21.745165000000007</v>
      </c>
      <c r="E9" s="21">
        <v>19.012701000000014</v>
      </c>
      <c r="F9" s="21">
        <f t="shared" si="0"/>
        <v>5.582605728128458</v>
      </c>
      <c r="G9" s="21">
        <v>0.69562960812845631</v>
      </c>
      <c r="H9" s="21">
        <v>0.7373174800000003</v>
      </c>
      <c r="I9" s="21">
        <v>4.149658640000002</v>
      </c>
      <c r="J9" s="22">
        <f t="shared" si="1"/>
        <v>3.6587626772674527E-2</v>
      </c>
      <c r="K9" s="22">
        <f t="shared" si="2"/>
        <v>7.5367886347576574E-2</v>
      </c>
      <c r="L9" s="23">
        <f t="shared" si="3"/>
        <v>0.29362507347737987</v>
      </c>
      <c r="M9" s="4"/>
    </row>
    <row r="10" spans="1:13" ht="38.25" x14ac:dyDescent="0.25">
      <c r="A10" s="17"/>
      <c r="B10" s="19">
        <v>3000699</v>
      </c>
      <c r="C10" s="19" t="s">
        <v>2122</v>
      </c>
      <c r="D10" s="20">
        <v>7.2277620000000011</v>
      </c>
      <c r="E10" s="21">
        <v>4.1004749999999985</v>
      </c>
      <c r="F10" s="21">
        <f t="shared" si="0"/>
        <v>0.79881245823683433</v>
      </c>
      <c r="G10" s="21">
        <v>0.26834018823683436</v>
      </c>
      <c r="H10" s="21">
        <v>0.26601201999999996</v>
      </c>
      <c r="I10" s="21">
        <v>0.26446024999999995</v>
      </c>
      <c r="J10" s="22">
        <f t="shared" si="1"/>
        <v>6.5441244791599629E-2</v>
      </c>
      <c r="K10" s="22">
        <f t="shared" si="2"/>
        <v>0.13031470945118176</v>
      </c>
      <c r="L10" s="23">
        <f t="shared" si="3"/>
        <v>0.19480973746622882</v>
      </c>
      <c r="M10" s="4"/>
    </row>
    <row r="11" spans="1:13" ht="25.5" x14ac:dyDescent="0.25">
      <c r="A11" s="17"/>
      <c r="B11" s="19">
        <v>3000700</v>
      </c>
      <c r="C11" s="19" t="s">
        <v>2123</v>
      </c>
      <c r="D11" s="20">
        <v>10.483404999999999</v>
      </c>
      <c r="E11" s="21">
        <v>15.902472999999997</v>
      </c>
      <c r="F11" s="21">
        <f t="shared" si="0"/>
        <v>1.9345756766424396</v>
      </c>
      <c r="G11" s="21">
        <v>0.68091160664243944</v>
      </c>
      <c r="H11" s="21">
        <v>0.62587056000000008</v>
      </c>
      <c r="I11" s="21">
        <v>0.62779351000000005</v>
      </c>
      <c r="J11" s="22">
        <f t="shared" si="1"/>
        <v>4.2817969673172189E-2</v>
      </c>
      <c r="K11" s="22">
        <f t="shared" si="2"/>
        <v>8.2174776630178192E-2</v>
      </c>
      <c r="L11" s="23">
        <f t="shared" si="3"/>
        <v>0.12165250503128916</v>
      </c>
      <c r="M11" s="4"/>
    </row>
    <row r="12" spans="1:13" ht="51" x14ac:dyDescent="0.25">
      <c r="A12" s="17"/>
      <c r="B12" s="19">
        <v>3000701</v>
      </c>
      <c r="C12" s="19" t="s">
        <v>2124</v>
      </c>
      <c r="D12" s="20">
        <v>7.2361619999999949</v>
      </c>
      <c r="E12" s="21">
        <v>9.6808439999999951</v>
      </c>
      <c r="F12" s="21">
        <f t="shared" si="0"/>
        <v>0.56691227885293261</v>
      </c>
      <c r="G12" s="21">
        <v>0.13206688885293261</v>
      </c>
      <c r="H12" s="21">
        <v>0.18329988</v>
      </c>
      <c r="I12" s="21">
        <v>0.25154550999999997</v>
      </c>
      <c r="J12" s="22">
        <f t="shared" si="1"/>
        <v>1.3642084187384145E-2</v>
      </c>
      <c r="K12" s="22">
        <f t="shared" si="2"/>
        <v>3.2576371321853002E-2</v>
      </c>
      <c r="L12" s="23">
        <f t="shared" si="3"/>
        <v>5.8560212193578667E-2</v>
      </c>
      <c r="M12" s="4"/>
    </row>
    <row r="13" spans="1:13" ht="25.5" x14ac:dyDescent="0.25">
      <c r="A13" s="17"/>
      <c r="B13" s="19">
        <v>3000702</v>
      </c>
      <c r="C13" s="19" t="s">
        <v>2125</v>
      </c>
      <c r="D13" s="20">
        <v>12.704319999999999</v>
      </c>
      <c r="E13" s="21">
        <v>18.921746000000002</v>
      </c>
      <c r="F13" s="21">
        <f t="shared" si="0"/>
        <v>1.3409069236621121</v>
      </c>
      <c r="G13" s="21">
        <v>0.53460565366211199</v>
      </c>
      <c r="H13" s="21">
        <v>0.45398263999999999</v>
      </c>
      <c r="I13" s="21">
        <v>0.35231863000000002</v>
      </c>
      <c r="J13" s="22">
        <f t="shared" si="1"/>
        <v>2.8253505446173516E-2</v>
      </c>
      <c r="K13" s="22">
        <f t="shared" si="2"/>
        <v>5.2246145448845573E-2</v>
      </c>
      <c r="L13" s="23">
        <f t="shared" si="3"/>
        <v>7.0865919226593146E-2</v>
      </c>
      <c r="M13" s="4"/>
    </row>
    <row r="14" spans="1:13" ht="25.5" x14ac:dyDescent="0.25">
      <c r="A14" s="17"/>
      <c r="B14" s="19">
        <v>3000703</v>
      </c>
      <c r="C14" s="19" t="s">
        <v>2126</v>
      </c>
      <c r="D14" s="20">
        <v>3.0457290000000001</v>
      </c>
      <c r="E14" s="21">
        <v>0.91795499999999985</v>
      </c>
      <c r="F14" s="21">
        <f t="shared" si="0"/>
        <v>0.11490478918281137</v>
      </c>
      <c r="G14" s="21">
        <v>4.1217899182811379E-2</v>
      </c>
      <c r="H14" s="21">
        <v>3.2783679999999996E-2</v>
      </c>
      <c r="I14" s="21">
        <v>4.0903209999999995E-2</v>
      </c>
      <c r="J14" s="22">
        <f t="shared" si="1"/>
        <v>4.4901873384655441E-2</v>
      </c>
      <c r="K14" s="22">
        <f t="shared" si="2"/>
        <v>8.0615693778901348E-2</v>
      </c>
      <c r="L14" s="23">
        <f t="shared" si="3"/>
        <v>0.12517475168478998</v>
      </c>
      <c r="M14" s="4"/>
    </row>
    <row r="15" spans="1:13" ht="38.25" x14ac:dyDescent="0.25">
      <c r="A15" s="17"/>
      <c r="B15" s="19">
        <v>3000704</v>
      </c>
      <c r="C15" s="19" t="s">
        <v>2127</v>
      </c>
      <c r="D15" s="20">
        <v>0.35974400000000006</v>
      </c>
      <c r="E15" s="21">
        <v>0.35974400000000006</v>
      </c>
      <c r="F15" s="21">
        <f t="shared" si="0"/>
        <v>9.7128309355093201E-2</v>
      </c>
      <c r="G15" s="21">
        <v>2.7956599355093203E-2</v>
      </c>
      <c r="H15" s="21">
        <v>2.9353330000000004E-2</v>
      </c>
      <c r="I15" s="21">
        <v>3.981838E-2</v>
      </c>
      <c r="J15" s="22">
        <f t="shared" si="1"/>
        <v>7.7712482640692263E-2</v>
      </c>
      <c r="K15" s="22">
        <f t="shared" si="2"/>
        <v>0.15930753356579455</v>
      </c>
      <c r="L15" s="23">
        <f t="shared" si="3"/>
        <v>0.26999285423827274</v>
      </c>
      <c r="M15" s="4"/>
    </row>
    <row r="16" spans="1:13" ht="38.25" x14ac:dyDescent="0.25">
      <c r="A16" s="17"/>
      <c r="B16" s="19">
        <v>3000705</v>
      </c>
      <c r="C16" s="19" t="s">
        <v>2128</v>
      </c>
      <c r="D16" s="20">
        <v>0.65674399999999999</v>
      </c>
      <c r="E16" s="21">
        <v>0.73653599999999975</v>
      </c>
      <c r="F16" s="21">
        <f t="shared" si="0"/>
        <v>0.17845981866960808</v>
      </c>
      <c r="G16" s="21">
        <v>6.1505808669608086E-2</v>
      </c>
      <c r="H16" s="21">
        <v>8.192584E-2</v>
      </c>
      <c r="I16" s="21">
        <v>3.5028169999999997E-2</v>
      </c>
      <c r="J16" s="22">
        <f t="shared" si="1"/>
        <v>8.3506860044326559E-2</v>
      </c>
      <c r="K16" s="22">
        <f t="shared" si="2"/>
        <v>0.1947381372663497</v>
      </c>
      <c r="L16" s="23">
        <f t="shared" si="3"/>
        <v>0.24229612492750952</v>
      </c>
      <c r="M16" s="4"/>
    </row>
    <row r="17" spans="1:13" ht="51" x14ac:dyDescent="0.25">
      <c r="A17" s="17"/>
      <c r="B17" s="19">
        <v>3000706</v>
      </c>
      <c r="C17" s="19" t="s">
        <v>2129</v>
      </c>
      <c r="D17" s="20">
        <v>0.148313</v>
      </c>
      <c r="E17" s="21">
        <v>0.14552700000000002</v>
      </c>
      <c r="F17" s="21">
        <f t="shared" si="0"/>
        <v>2.0631999897845553E-2</v>
      </c>
      <c r="G17" s="21">
        <v>7.4999998978455551E-3</v>
      </c>
      <c r="H17" s="21">
        <v>6.3280000000000003E-3</v>
      </c>
      <c r="I17" s="21">
        <v>6.8039999999999993E-3</v>
      </c>
      <c r="J17" s="22">
        <f t="shared" si="1"/>
        <v>5.1536827515482032E-2</v>
      </c>
      <c r="K17" s="22">
        <f t="shared" si="2"/>
        <v>9.5020167376813611E-2</v>
      </c>
      <c r="L17" s="23">
        <f t="shared" si="3"/>
        <v>0.14177437793567896</v>
      </c>
      <c r="M17" s="4"/>
    </row>
    <row r="18" spans="1:13" ht="63.75" x14ac:dyDescent="0.25">
      <c r="A18" s="17"/>
      <c r="B18" s="19">
        <v>3000707</v>
      </c>
      <c r="C18" s="19" t="s">
        <v>2130</v>
      </c>
      <c r="D18" s="20">
        <v>4.0572000000000004E-2</v>
      </c>
      <c r="E18" s="21">
        <v>3.7185999999999997E-2</v>
      </c>
      <c r="F18" s="21">
        <f t="shared" si="0"/>
        <v>1.8999999999999998E-3</v>
      </c>
      <c r="G18" s="21">
        <v>0</v>
      </c>
      <c r="H18" s="21">
        <v>6.9999999999999999E-4</v>
      </c>
      <c r="I18" s="21">
        <v>1.1999999999999999E-3</v>
      </c>
      <c r="J18" s="22">
        <f t="shared" si="1"/>
        <v>0</v>
      </c>
      <c r="K18" s="22">
        <f t="shared" si="2"/>
        <v>1.8824288710805142E-2</v>
      </c>
      <c r="L18" s="23">
        <f t="shared" si="3"/>
        <v>5.1094497929328242E-2</v>
      </c>
      <c r="M18" s="4"/>
    </row>
    <row r="19" spans="1:13" ht="15.75" thickBot="1" x14ac:dyDescent="0.3">
      <c r="A19" s="41" t="s">
        <v>293</v>
      </c>
      <c r="B19" s="43"/>
      <c r="C19" s="43"/>
      <c r="D19" s="44">
        <f ca="1">OFFSET(D19,-MATCH("PROYECTOS",$A$8:$A$50,0)-1,0)-(OFFSET(D19,-MATCH("PROYECTOS",$A$8:$A$50,0),0))</f>
        <v>0</v>
      </c>
      <c r="E19" s="45">
        <f t="shared" ref="E19:I19" ca="1" si="4">OFFSET(E19,-MATCH("PROYECTOS",$A$8:$A$50,0)-1,0)-(OFFSET(E19,-MATCH("PROYECTOS",$A$8:$A$50,0),0))</f>
        <v>0</v>
      </c>
      <c r="F19" s="45">
        <f t="shared" ca="1" si="4"/>
        <v>0</v>
      </c>
      <c r="G19" s="45">
        <f t="shared" ca="1" si="4"/>
        <v>0</v>
      </c>
      <c r="H19" s="45">
        <f t="shared" ca="1" si="4"/>
        <v>0</v>
      </c>
      <c r="I19" s="45">
        <f t="shared" ca="1" si="4"/>
        <v>0</v>
      </c>
      <c r="J19" s="46">
        <f t="shared" ca="1" si="1"/>
        <v>0</v>
      </c>
      <c r="K19" s="46">
        <f t="shared" ca="1" si="2"/>
        <v>0</v>
      </c>
      <c r="L19" s="47">
        <f t="shared" ca="1" si="3"/>
        <v>0</v>
      </c>
      <c r="M19" s="4"/>
    </row>
    <row r="20" spans="1:13" ht="15.75" thickBot="1" x14ac:dyDescent="0.3"/>
    <row r="21" spans="1:13" ht="15.75" thickBot="1" x14ac:dyDescent="0.3">
      <c r="A21" s="87" t="s">
        <v>315</v>
      </c>
      <c r="B21" s="88"/>
      <c r="C21" s="88"/>
      <c r="D21" s="89"/>
    </row>
    <row r="22" spans="1:13" ht="15.75" thickBot="1" x14ac:dyDescent="0.3">
      <c r="A22" s="1" t="s">
        <v>2147</v>
      </c>
    </row>
    <row r="23" spans="1:13" ht="45" customHeight="1" x14ac:dyDescent="0.25">
      <c r="A23" s="80" t="s">
        <v>317</v>
      </c>
      <c r="B23" s="81"/>
      <c r="C23" s="81"/>
      <c r="D23" s="92" t="s">
        <v>318</v>
      </c>
    </row>
    <row r="24" spans="1:13" ht="15.75" thickBot="1" x14ac:dyDescent="0.3">
      <c r="A24" s="90"/>
      <c r="B24" s="91"/>
      <c r="C24" s="91"/>
      <c r="D24" s="93"/>
    </row>
    <row r="25" spans="1:13" x14ac:dyDescent="0.25">
      <c r="A25" s="17"/>
      <c r="B25" s="19">
        <v>3000001</v>
      </c>
      <c r="C25" s="19" t="s">
        <v>275</v>
      </c>
      <c r="D25" s="23">
        <v>5.006544517729538E-2</v>
      </c>
    </row>
    <row r="26" spans="1:13" ht="25.5" x14ac:dyDescent="0.25">
      <c r="A26" s="17"/>
      <c r="B26" s="19">
        <v>3000700</v>
      </c>
      <c r="C26" s="19" t="s">
        <v>2123</v>
      </c>
      <c r="D26" s="23">
        <v>0.12165250503128916</v>
      </c>
    </row>
    <row r="27" spans="1:13" ht="51" x14ac:dyDescent="0.25">
      <c r="A27" s="17"/>
      <c r="B27" s="19">
        <v>3000701</v>
      </c>
      <c r="C27" s="19" t="s">
        <v>2124</v>
      </c>
      <c r="D27" s="23">
        <v>5.8560212193578667E-2</v>
      </c>
    </row>
    <row r="28" spans="1:13" ht="25.5" x14ac:dyDescent="0.25">
      <c r="A28" s="17"/>
      <c r="B28" s="19">
        <v>3000702</v>
      </c>
      <c r="C28" s="19" t="s">
        <v>2125</v>
      </c>
      <c r="D28" s="23">
        <v>7.0865919226593146E-2</v>
      </c>
    </row>
    <row r="29" spans="1:13" ht="25.5" x14ac:dyDescent="0.25">
      <c r="A29" s="17"/>
      <c r="B29" s="19">
        <v>3000703</v>
      </c>
      <c r="C29" s="19" t="s">
        <v>2126</v>
      </c>
      <c r="D29" s="23">
        <v>0.12517475168478998</v>
      </c>
    </row>
    <row r="30" spans="1:13" ht="51" x14ac:dyDescent="0.25">
      <c r="A30" s="17"/>
      <c r="B30" s="19">
        <v>3000706</v>
      </c>
      <c r="C30" s="19" t="s">
        <v>2129</v>
      </c>
      <c r="D30" s="23">
        <v>0.14177437793567896</v>
      </c>
    </row>
    <row r="31" spans="1:13" ht="64.5" thickBot="1" x14ac:dyDescent="0.3">
      <c r="A31" s="24"/>
      <c r="B31" s="26">
        <v>3000707</v>
      </c>
      <c r="C31" s="26" t="s">
        <v>2130</v>
      </c>
      <c r="D31" s="30">
        <v>5.1094497929328242E-2</v>
      </c>
    </row>
  </sheetData>
  <mergeCells count="10">
    <mergeCell ref="A21:D21"/>
    <mergeCell ref="A23:C24"/>
    <mergeCell ref="D23:D24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"/>
  <sheetViews>
    <sheetView topLeftCell="A21" workbookViewId="0">
      <selection activeCell="A3" sqref="A3:P24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131</v>
      </c>
      <c r="B1" s="49" t="s">
        <v>91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2120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68.08546299999999</v>
      </c>
      <c r="I6" s="14">
        <v>76.616309999999984</v>
      </c>
      <c r="J6" s="14">
        <v>10.977339233328676</v>
      </c>
      <c r="K6" s="14">
        <v>2.5573270333286757</v>
      </c>
      <c r="L6" s="14">
        <v>2.5210512899999999</v>
      </c>
      <c r="M6" s="14">
        <v>5.8989609099999996</v>
      </c>
      <c r="N6" s="15">
        <v>3.3378363344941521E-2</v>
      </c>
      <c r="O6" s="15">
        <v>6.6283253831053421E-2</v>
      </c>
      <c r="P6" s="16">
        <v>0.14327679358779713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SUM(H8:OFFSET(H6,MATCH("PROYECTOS",$A$8:$A$24,0),0))</f>
        <v>68.08546299999999</v>
      </c>
      <c r="I7" s="37">
        <f ca="1">SUM(I8:OFFSET(I6,MATCH("PROYECTOS",$A$8:$A$24,0),0))</f>
        <v>76.616310000000027</v>
      </c>
      <c r="J7" s="37">
        <f ca="1">SUM(J8:OFFSET(J6,MATCH("PROYECTOS",$A$8:$A$24,0),0))</f>
        <v>10.977339233328678</v>
      </c>
      <c r="K7" s="38">
        <f>SUM(K8:K23)</f>
        <v>2.5573270333286757</v>
      </c>
      <c r="L7" s="38">
        <f>SUM(L8:L23)</f>
        <v>2.5210512900000004</v>
      </c>
      <c r="M7" s="38">
        <f>SUM(M8:M23)</f>
        <v>5.8989609100000004</v>
      </c>
      <c r="N7" s="39">
        <f ca="1">IFERROR(K7/I7,0)</f>
        <v>3.33783633449415E-2</v>
      </c>
      <c r="O7" s="39">
        <f ca="1">IFERROR(SUM(K7,L7)/I7,0)</f>
        <v>6.6283253831053393E-2</v>
      </c>
      <c r="P7" s="40">
        <f ca="1">IFERROR(SUM(K7,L7,M7)/I7,0)</f>
        <v>0.1432767935877971</v>
      </c>
      <c r="Q7" s="64"/>
      <c r="R7" s="38"/>
      <c r="S7" s="40"/>
    </row>
    <row r="8" spans="1:19" ht="25.5" x14ac:dyDescent="0.25">
      <c r="A8" s="17"/>
      <c r="B8" s="19">
        <v>5005183</v>
      </c>
      <c r="C8" s="19" t="s">
        <v>2131</v>
      </c>
      <c r="D8" s="68">
        <v>3000001</v>
      </c>
      <c r="E8" s="19" t="s">
        <v>275</v>
      </c>
      <c r="F8" s="69">
        <v>60</v>
      </c>
      <c r="G8" s="19" t="s">
        <v>309</v>
      </c>
      <c r="H8" s="20">
        <v>1.8300670000000003</v>
      </c>
      <c r="I8" s="21">
        <v>4.6186020000000019</v>
      </c>
      <c r="J8" s="21">
        <f t="shared" ref="J8:J23" si="0">SUM(K8,L8,M8)</f>
        <v>0.30211066053596558</v>
      </c>
      <c r="K8" s="21">
        <v>8.0773030535965518E-2</v>
      </c>
      <c r="L8" s="21">
        <v>0.10068891000000001</v>
      </c>
      <c r="M8" s="21">
        <v>0.12064872000000001</v>
      </c>
      <c r="N8" s="22">
        <f t="shared" ref="N8:N24" si="1">IFERROR(K8/I8,0)</f>
        <v>1.7488631957454981E-2</v>
      </c>
      <c r="O8" s="22">
        <f t="shared" ref="O8:O24" si="2">IFERROR(SUM(K8,L8)/I8,0)</f>
        <v>3.9289365166335063E-2</v>
      </c>
      <c r="P8" s="23">
        <f t="shared" ref="P8:P24" si="3">IFERROR(SUM(K8,L8,M8)/I8,0)</f>
        <v>6.5411711278860016E-2</v>
      </c>
      <c r="Q8" s="70">
        <v>45</v>
      </c>
      <c r="R8" s="21">
        <v>0</v>
      </c>
      <c r="S8" s="23">
        <f>IFERROR(R8/Q8,0)</f>
        <v>0</v>
      </c>
    </row>
    <row r="9" spans="1:19" ht="51" x14ac:dyDescent="0.25">
      <c r="A9" s="17"/>
      <c r="B9" s="19">
        <v>5005184</v>
      </c>
      <c r="C9" s="19" t="s">
        <v>2132</v>
      </c>
      <c r="D9" s="68">
        <v>3000001</v>
      </c>
      <c r="E9" s="19" t="s">
        <v>275</v>
      </c>
      <c r="F9" s="69">
        <v>80</v>
      </c>
      <c r="G9" s="19" t="s">
        <v>310</v>
      </c>
      <c r="H9" s="20">
        <v>0.13284099999999999</v>
      </c>
      <c r="I9" s="21">
        <v>0.51458800000000005</v>
      </c>
      <c r="J9" s="21">
        <f t="shared" si="0"/>
        <v>3.2138940198572871E-2</v>
      </c>
      <c r="K9" s="21">
        <v>2.4916000198572874E-2</v>
      </c>
      <c r="L9" s="21">
        <v>8.8500000000000004E-4</v>
      </c>
      <c r="M9" s="21">
        <v>6.3379399999999994E-3</v>
      </c>
      <c r="N9" s="22">
        <f t="shared" si="1"/>
        <v>4.8419318364541872E-2</v>
      </c>
      <c r="O9" s="22">
        <f t="shared" si="2"/>
        <v>5.0139140824451547E-2</v>
      </c>
      <c r="P9" s="23">
        <f t="shared" si="3"/>
        <v>6.2455673662372362E-2</v>
      </c>
      <c r="Q9" s="70">
        <v>20</v>
      </c>
      <c r="R9" s="21">
        <v>0</v>
      </c>
      <c r="S9" s="23">
        <f t="shared" ref="S9:S23" si="4">IFERROR(R9/Q9,0)</f>
        <v>0</v>
      </c>
    </row>
    <row r="10" spans="1:19" ht="25.5" x14ac:dyDescent="0.25">
      <c r="A10" s="17"/>
      <c r="B10" s="19">
        <v>5005185</v>
      </c>
      <c r="C10" s="19" t="s">
        <v>2133</v>
      </c>
      <c r="D10" s="68">
        <v>3000001</v>
      </c>
      <c r="E10" s="19" t="s">
        <v>275</v>
      </c>
      <c r="F10" s="69">
        <v>44</v>
      </c>
      <c r="G10" s="19" t="s">
        <v>1156</v>
      </c>
      <c r="H10" s="20">
        <v>2.4746389999999994</v>
      </c>
      <c r="I10" s="21">
        <v>1.6679330000000001</v>
      </c>
      <c r="J10" s="21">
        <f t="shared" si="0"/>
        <v>6.2516499660043977E-3</v>
      </c>
      <c r="K10" s="21">
        <v>1.9037499660043977E-3</v>
      </c>
      <c r="L10" s="21">
        <v>1.90395E-3</v>
      </c>
      <c r="M10" s="21">
        <v>2.4439499999999999E-3</v>
      </c>
      <c r="N10" s="22">
        <f t="shared" si="1"/>
        <v>1.1413827569838823E-3</v>
      </c>
      <c r="O10" s="22">
        <f t="shared" si="2"/>
        <v>2.2828854432428622E-3</v>
      </c>
      <c r="P10" s="23">
        <f t="shared" si="3"/>
        <v>3.7481421412037517E-3</v>
      </c>
      <c r="Q10" s="70">
        <v>83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5005186</v>
      </c>
      <c r="C11" s="19" t="s">
        <v>2134</v>
      </c>
      <c r="D11" s="68">
        <v>3000698</v>
      </c>
      <c r="E11" s="19" t="s">
        <v>2121</v>
      </c>
      <c r="F11" s="69">
        <v>438</v>
      </c>
      <c r="G11" s="19" t="s">
        <v>454</v>
      </c>
      <c r="H11" s="20">
        <v>5.3341590000000005</v>
      </c>
      <c r="I11" s="21">
        <v>1.1949759999999998</v>
      </c>
      <c r="J11" s="21">
        <f t="shared" si="0"/>
        <v>0.18980770069467415</v>
      </c>
      <c r="K11" s="21">
        <v>7.2354180694674142E-2</v>
      </c>
      <c r="L11" s="21">
        <v>7.1247759999999993E-2</v>
      </c>
      <c r="M11" s="21">
        <v>4.6205760000000005E-2</v>
      </c>
      <c r="N11" s="22">
        <f t="shared" si="1"/>
        <v>6.0548647583444484E-2</v>
      </c>
      <c r="O11" s="22">
        <f t="shared" si="2"/>
        <v>0.12017140151323052</v>
      </c>
      <c r="P11" s="23">
        <f t="shared" si="3"/>
        <v>0.15883808603241753</v>
      </c>
      <c r="Q11" s="70">
        <v>5806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5005187</v>
      </c>
      <c r="C12" s="19" t="s">
        <v>2135</v>
      </c>
      <c r="D12" s="68">
        <v>3000698</v>
      </c>
      <c r="E12" s="19" t="s">
        <v>2121</v>
      </c>
      <c r="F12" s="69">
        <v>438</v>
      </c>
      <c r="G12" s="19" t="s">
        <v>454</v>
      </c>
      <c r="H12" s="20">
        <v>0.17842</v>
      </c>
      <c r="I12" s="21">
        <v>0.19562199999999999</v>
      </c>
      <c r="J12" s="21">
        <f t="shared" si="0"/>
        <v>1.21711400625222E-2</v>
      </c>
      <c r="K12" s="21">
        <v>3.903950062522199E-3</v>
      </c>
      <c r="L12" s="21">
        <v>4.1119499999999996E-3</v>
      </c>
      <c r="M12" s="21">
        <v>4.1552400000000001E-3</v>
      </c>
      <c r="N12" s="22">
        <f t="shared" si="1"/>
        <v>1.9956600293025321E-2</v>
      </c>
      <c r="O12" s="22">
        <f t="shared" si="2"/>
        <v>4.0976475358202036E-2</v>
      </c>
      <c r="P12" s="23">
        <f t="shared" si="3"/>
        <v>6.2217644551851019E-2</v>
      </c>
      <c r="Q12" s="70">
        <v>4243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5005188</v>
      </c>
      <c r="C13" s="19" t="s">
        <v>2136</v>
      </c>
      <c r="D13" s="68">
        <v>3000698</v>
      </c>
      <c r="E13" s="19" t="s">
        <v>2121</v>
      </c>
      <c r="F13" s="69">
        <v>438</v>
      </c>
      <c r="G13" s="19" t="s">
        <v>454</v>
      </c>
      <c r="H13" s="20">
        <v>16.232586000000001</v>
      </c>
      <c r="I13" s="21">
        <v>17.62210300000001</v>
      </c>
      <c r="J13" s="21">
        <f t="shared" si="0"/>
        <v>5.3806268873712604</v>
      </c>
      <c r="K13" s="21">
        <v>0.61937147737125997</v>
      </c>
      <c r="L13" s="21">
        <v>0.66195777</v>
      </c>
      <c r="M13" s="21">
        <v>4.0992976400000005</v>
      </c>
      <c r="N13" s="22">
        <f t="shared" si="1"/>
        <v>3.5147421245424547E-2</v>
      </c>
      <c r="O13" s="22">
        <f t="shared" si="2"/>
        <v>7.2711483264583071E-2</v>
      </c>
      <c r="P13" s="23">
        <f t="shared" si="3"/>
        <v>0.30533398240671145</v>
      </c>
      <c r="Q13" s="70">
        <v>214865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5005189</v>
      </c>
      <c r="C14" s="19" t="s">
        <v>2137</v>
      </c>
      <c r="D14" s="68">
        <v>3000699</v>
      </c>
      <c r="E14" s="19" t="s">
        <v>2122</v>
      </c>
      <c r="F14" s="69">
        <v>394</v>
      </c>
      <c r="G14" s="19" t="s">
        <v>394</v>
      </c>
      <c r="H14" s="20">
        <v>7.2277619999999985</v>
      </c>
      <c r="I14" s="21">
        <v>4.1004749999999985</v>
      </c>
      <c r="J14" s="21">
        <f t="shared" si="0"/>
        <v>0.79881245823683433</v>
      </c>
      <c r="K14" s="21">
        <v>0.26834018823683436</v>
      </c>
      <c r="L14" s="21">
        <v>0.26601202000000002</v>
      </c>
      <c r="M14" s="21">
        <v>0.26446024999999995</v>
      </c>
      <c r="N14" s="22">
        <f t="shared" si="1"/>
        <v>6.5441244791599629E-2</v>
      </c>
      <c r="O14" s="22">
        <f t="shared" si="2"/>
        <v>0.13031470945118176</v>
      </c>
      <c r="P14" s="23">
        <f t="shared" si="3"/>
        <v>0.19480973746622882</v>
      </c>
      <c r="Q14" s="70">
        <v>19457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5005190</v>
      </c>
      <c r="C15" s="19" t="s">
        <v>2138</v>
      </c>
      <c r="D15" s="68">
        <v>3000700</v>
      </c>
      <c r="E15" s="19" t="s">
        <v>2123</v>
      </c>
      <c r="F15" s="69">
        <v>394</v>
      </c>
      <c r="G15" s="19" t="s">
        <v>394</v>
      </c>
      <c r="H15" s="20">
        <v>9.8313890000000033</v>
      </c>
      <c r="I15" s="21">
        <v>12.272817000000003</v>
      </c>
      <c r="J15" s="21">
        <f t="shared" si="0"/>
        <v>1.7943939968395379</v>
      </c>
      <c r="K15" s="21">
        <v>0.64515268683953764</v>
      </c>
      <c r="L15" s="21">
        <v>0.56432604000000031</v>
      </c>
      <c r="M15" s="21">
        <v>0.58491526999999999</v>
      </c>
      <c r="N15" s="22">
        <f t="shared" si="1"/>
        <v>5.2567612377788855E-2</v>
      </c>
      <c r="O15" s="22">
        <f t="shared" si="2"/>
        <v>9.8549397977623035E-2</v>
      </c>
      <c r="P15" s="23">
        <f t="shared" si="3"/>
        <v>0.14620881227509033</v>
      </c>
      <c r="Q15" s="70">
        <v>17101</v>
      </c>
      <c r="R15" s="21">
        <v>0</v>
      </c>
      <c r="S15" s="23">
        <f t="shared" si="4"/>
        <v>0</v>
      </c>
    </row>
    <row r="16" spans="1:19" ht="38.25" x14ac:dyDescent="0.25">
      <c r="A16" s="17"/>
      <c r="B16" s="19">
        <v>5005191</v>
      </c>
      <c r="C16" s="19" t="s">
        <v>2139</v>
      </c>
      <c r="D16" s="68">
        <v>3000700</v>
      </c>
      <c r="E16" s="19" t="s">
        <v>2123</v>
      </c>
      <c r="F16" s="69">
        <v>394</v>
      </c>
      <c r="G16" s="19" t="s">
        <v>394</v>
      </c>
      <c r="H16" s="20">
        <v>0.65201600000000004</v>
      </c>
      <c r="I16" s="21">
        <v>3.6296560000000002</v>
      </c>
      <c r="J16" s="21">
        <f t="shared" si="0"/>
        <v>0.1401816798029018</v>
      </c>
      <c r="K16" s="21">
        <v>3.5758919802901801E-2</v>
      </c>
      <c r="L16" s="21">
        <v>6.1544520000000005E-2</v>
      </c>
      <c r="M16" s="21">
        <v>4.2878239999999991E-2</v>
      </c>
      <c r="N16" s="22">
        <f t="shared" si="1"/>
        <v>9.8518757157432541E-3</v>
      </c>
      <c r="O16" s="22">
        <f t="shared" si="2"/>
        <v>2.6807895790372918E-2</v>
      </c>
      <c r="P16" s="23">
        <f t="shared" si="3"/>
        <v>3.8621202616143734E-2</v>
      </c>
      <c r="Q16" s="70">
        <v>73</v>
      </c>
      <c r="R16" s="21">
        <v>0</v>
      </c>
      <c r="S16" s="23">
        <f t="shared" si="4"/>
        <v>0</v>
      </c>
    </row>
    <row r="17" spans="1:19" ht="51" x14ac:dyDescent="0.25">
      <c r="A17" s="17"/>
      <c r="B17" s="19">
        <v>5005192</v>
      </c>
      <c r="C17" s="19" t="s">
        <v>2140</v>
      </c>
      <c r="D17" s="68">
        <v>3000701</v>
      </c>
      <c r="E17" s="19" t="s">
        <v>2124</v>
      </c>
      <c r="F17" s="69">
        <v>394</v>
      </c>
      <c r="G17" s="19" t="s">
        <v>394</v>
      </c>
      <c r="H17" s="20">
        <v>5.4927039999999963</v>
      </c>
      <c r="I17" s="21">
        <v>5.2229969999999977</v>
      </c>
      <c r="J17" s="21">
        <f t="shared" si="0"/>
        <v>0.36881270970767971</v>
      </c>
      <c r="K17" s="21">
        <v>8.9380669707679772E-2</v>
      </c>
      <c r="L17" s="21">
        <v>0.10576093999999997</v>
      </c>
      <c r="M17" s="21">
        <v>0.17367109999999997</v>
      </c>
      <c r="N17" s="22">
        <f t="shared" si="1"/>
        <v>1.7112908490600286E-2</v>
      </c>
      <c r="O17" s="22">
        <f t="shared" si="2"/>
        <v>3.7361999194653918E-2</v>
      </c>
      <c r="P17" s="23">
        <f t="shared" si="3"/>
        <v>7.0613234069956357E-2</v>
      </c>
      <c r="Q17" s="70">
        <v>1316</v>
      </c>
      <c r="R17" s="21">
        <v>0</v>
      </c>
      <c r="S17" s="23">
        <f t="shared" si="4"/>
        <v>0</v>
      </c>
    </row>
    <row r="18" spans="1:19" ht="51" x14ac:dyDescent="0.25">
      <c r="A18" s="17"/>
      <c r="B18" s="19">
        <v>5005193</v>
      </c>
      <c r="C18" s="19" t="s">
        <v>2141</v>
      </c>
      <c r="D18" s="68">
        <v>3000701</v>
      </c>
      <c r="E18" s="19" t="s">
        <v>2124</v>
      </c>
      <c r="F18" s="69">
        <v>394</v>
      </c>
      <c r="G18" s="19" t="s">
        <v>394</v>
      </c>
      <c r="H18" s="20">
        <v>1.4549919999999998</v>
      </c>
      <c r="I18" s="21">
        <v>3.9583620000000006</v>
      </c>
      <c r="J18" s="21">
        <f t="shared" si="0"/>
        <v>0.15922729902644112</v>
      </c>
      <c r="K18" s="21">
        <v>3.4287849026441108E-2</v>
      </c>
      <c r="L18" s="21">
        <v>6.7323729999999998E-2</v>
      </c>
      <c r="M18" s="21">
        <v>5.7615719999999995E-2</v>
      </c>
      <c r="N18" s="22">
        <f t="shared" si="1"/>
        <v>8.6621307061964282E-3</v>
      </c>
      <c r="O18" s="22">
        <f t="shared" si="2"/>
        <v>2.5670107743162727E-2</v>
      </c>
      <c r="P18" s="23">
        <f t="shared" si="3"/>
        <v>4.0225552646888055E-2</v>
      </c>
      <c r="Q18" s="70">
        <v>26</v>
      </c>
      <c r="R18" s="21">
        <v>0</v>
      </c>
      <c r="S18" s="23">
        <f t="shared" si="4"/>
        <v>0</v>
      </c>
    </row>
    <row r="19" spans="1:19" ht="51" x14ac:dyDescent="0.25">
      <c r="A19" s="17"/>
      <c r="B19" s="19">
        <v>5005194</v>
      </c>
      <c r="C19" s="19" t="s">
        <v>2142</v>
      </c>
      <c r="D19" s="68">
        <v>3000701</v>
      </c>
      <c r="E19" s="19" t="s">
        <v>2124</v>
      </c>
      <c r="F19" s="69">
        <v>87</v>
      </c>
      <c r="G19" s="19" t="s">
        <v>395</v>
      </c>
      <c r="H19" s="20">
        <v>0.288466</v>
      </c>
      <c r="I19" s="21">
        <v>0.4994849999999999</v>
      </c>
      <c r="J19" s="21">
        <f t="shared" si="0"/>
        <v>3.8872270118811725E-2</v>
      </c>
      <c r="K19" s="21">
        <v>8.3983701188117266E-3</v>
      </c>
      <c r="L19" s="21">
        <v>1.0215210000000001E-2</v>
      </c>
      <c r="M19" s="21">
        <v>2.0258689999999999E-2</v>
      </c>
      <c r="N19" s="22">
        <f t="shared" si="1"/>
        <v>1.6814058718103101E-2</v>
      </c>
      <c r="O19" s="22">
        <f t="shared" si="2"/>
        <v>3.726554374768358E-2</v>
      </c>
      <c r="P19" s="23">
        <f t="shared" si="3"/>
        <v>7.78246996782921E-2</v>
      </c>
      <c r="Q19" s="70">
        <v>237</v>
      </c>
      <c r="R19" s="21">
        <v>0</v>
      </c>
      <c r="S19" s="23">
        <f t="shared" si="4"/>
        <v>0</v>
      </c>
    </row>
    <row r="20" spans="1:19" ht="25.5" x14ac:dyDescent="0.25">
      <c r="A20" s="17"/>
      <c r="B20" s="19">
        <v>5005195</v>
      </c>
      <c r="C20" s="19" t="s">
        <v>2143</v>
      </c>
      <c r="D20" s="68">
        <v>3000702</v>
      </c>
      <c r="E20" s="19" t="s">
        <v>2125</v>
      </c>
      <c r="F20" s="69">
        <v>394</v>
      </c>
      <c r="G20" s="19" t="s">
        <v>394</v>
      </c>
      <c r="H20" s="20">
        <v>7.168596</v>
      </c>
      <c r="I20" s="21">
        <v>7.7304550000000001</v>
      </c>
      <c r="J20" s="21">
        <f t="shared" si="0"/>
        <v>0.69860096990209231</v>
      </c>
      <c r="K20" s="21">
        <v>0.2203352499020923</v>
      </c>
      <c r="L20" s="21">
        <v>0.26041045999999995</v>
      </c>
      <c r="M20" s="21">
        <v>0.21785526</v>
      </c>
      <c r="N20" s="22">
        <f t="shared" si="1"/>
        <v>2.8502235625469951E-2</v>
      </c>
      <c r="O20" s="22">
        <f t="shared" si="2"/>
        <v>6.2188539989184631E-2</v>
      </c>
      <c r="P20" s="23">
        <f t="shared" si="3"/>
        <v>9.0369967861153366E-2</v>
      </c>
      <c r="Q20" s="70">
        <v>787</v>
      </c>
      <c r="R20" s="21">
        <v>0</v>
      </c>
      <c r="S20" s="23">
        <f t="shared" si="4"/>
        <v>0</v>
      </c>
    </row>
    <row r="21" spans="1:19" ht="38.25" x14ac:dyDescent="0.25">
      <c r="A21" s="17"/>
      <c r="B21" s="19">
        <v>5005196</v>
      </c>
      <c r="C21" s="19" t="s">
        <v>2144</v>
      </c>
      <c r="D21" s="68">
        <v>3000702</v>
      </c>
      <c r="E21" s="19" t="s">
        <v>2125</v>
      </c>
      <c r="F21" s="69">
        <v>394</v>
      </c>
      <c r="G21" s="19" t="s">
        <v>394</v>
      </c>
      <c r="H21" s="20">
        <v>4.7099109999999991</v>
      </c>
      <c r="I21" s="21">
        <v>10.106227999999994</v>
      </c>
      <c r="J21" s="21">
        <f t="shared" si="0"/>
        <v>0.44111488339239735</v>
      </c>
      <c r="K21" s="21">
        <v>0.26405471339239739</v>
      </c>
      <c r="L21" s="21">
        <v>8.8807279999999988E-2</v>
      </c>
      <c r="M21" s="21">
        <v>8.8252889999999987E-2</v>
      </c>
      <c r="N21" s="22">
        <f t="shared" si="1"/>
        <v>2.6127919674125453E-2</v>
      </c>
      <c r="O21" s="22">
        <f t="shared" si="2"/>
        <v>3.4915301078938407E-2</v>
      </c>
      <c r="P21" s="23">
        <f t="shared" si="3"/>
        <v>4.3647826210965912E-2</v>
      </c>
      <c r="Q21" s="70">
        <v>12</v>
      </c>
      <c r="R21" s="21">
        <v>0</v>
      </c>
      <c r="S21" s="23">
        <f t="shared" si="4"/>
        <v>0</v>
      </c>
    </row>
    <row r="22" spans="1:19" ht="38.25" x14ac:dyDescent="0.25">
      <c r="A22" s="17"/>
      <c r="B22" s="19">
        <v>5005197</v>
      </c>
      <c r="C22" s="19" t="s">
        <v>2145</v>
      </c>
      <c r="D22" s="68">
        <v>3000702</v>
      </c>
      <c r="E22" s="19" t="s">
        <v>2125</v>
      </c>
      <c r="F22" s="69">
        <v>87</v>
      </c>
      <c r="G22" s="19" t="s">
        <v>395</v>
      </c>
      <c r="H22" s="20">
        <v>0.82581300000000002</v>
      </c>
      <c r="I22" s="21">
        <v>1.0850629999999999</v>
      </c>
      <c r="J22" s="21">
        <f t="shared" si="0"/>
        <v>0.20119107036762229</v>
      </c>
      <c r="K22" s="21">
        <v>5.0215690367622301E-2</v>
      </c>
      <c r="L22" s="21">
        <v>0.10476489999999999</v>
      </c>
      <c r="M22" s="21">
        <v>4.6210480000000005E-2</v>
      </c>
      <c r="N22" s="22">
        <f t="shared" si="1"/>
        <v>4.6279055103364788E-2</v>
      </c>
      <c r="O22" s="22">
        <f t="shared" si="2"/>
        <v>0.14283096038444063</v>
      </c>
      <c r="P22" s="23">
        <f t="shared" si="3"/>
        <v>0.18541879169008832</v>
      </c>
      <c r="Q22" s="70">
        <v>418</v>
      </c>
      <c r="R22" s="21">
        <v>0</v>
      </c>
      <c r="S22" s="23">
        <f t="shared" si="4"/>
        <v>0</v>
      </c>
    </row>
    <row r="23" spans="1:19" x14ac:dyDescent="0.25">
      <c r="A23" s="17"/>
      <c r="B23" s="19">
        <v>9000000</v>
      </c>
      <c r="C23" s="19" t="s">
        <v>303</v>
      </c>
      <c r="D23" s="68">
        <v>9000000</v>
      </c>
      <c r="E23" s="19" t="s">
        <v>304</v>
      </c>
      <c r="F23" s="69"/>
      <c r="G23" s="19" t="s">
        <v>311</v>
      </c>
      <c r="H23" s="20">
        <v>4.2511019999999995</v>
      </c>
      <c r="I23" s="21">
        <v>2.196947999999999</v>
      </c>
      <c r="J23" s="21">
        <f t="shared" si="0"/>
        <v>0.41302491710535821</v>
      </c>
      <c r="K23" s="21">
        <v>0.13818030710535822</v>
      </c>
      <c r="L23" s="21">
        <v>0.15109085</v>
      </c>
      <c r="M23" s="21">
        <v>0.12375376</v>
      </c>
      <c r="N23" s="22">
        <f t="shared" si="1"/>
        <v>6.2896485080829539E-2</v>
      </c>
      <c r="O23" s="22">
        <f t="shared" si="2"/>
        <v>0.13166955117069606</v>
      </c>
      <c r="P23" s="23">
        <f t="shared" si="3"/>
        <v>0.18799940513173657</v>
      </c>
      <c r="Q23" s="70"/>
      <c r="R23" s="21"/>
      <c r="S23" s="23">
        <f t="shared" si="4"/>
        <v>0</v>
      </c>
    </row>
    <row r="24" spans="1:19" ht="15.75" thickBot="1" x14ac:dyDescent="0.3">
      <c r="A24" s="41" t="s">
        <v>293</v>
      </c>
      <c r="B24" s="43"/>
      <c r="C24" s="43"/>
      <c r="D24" s="65"/>
      <c r="E24" s="43"/>
      <c r="F24" s="66"/>
      <c r="G24" s="43"/>
      <c r="H24" s="44">
        <f ca="1">OFFSET(H24,-MATCH("PROYECTOS",$A$8:$A$24,0)-1,0)-(OFFSET(H24,-MATCH("PROYECTOS",$A$8:$A$24,0),0))</f>
        <v>0</v>
      </c>
      <c r="I24" s="44">
        <f t="shared" ref="I24:J24" ca="1" si="5">OFFSET(I24,-MATCH("PROYECTOS",$A$8:$A$24,0)-1,0)-(OFFSET(I24,-MATCH("PROYECTOS",$A$8:$A$24,0),0))</f>
        <v>0</v>
      </c>
      <c r="J24" s="44">
        <f t="shared" ca="1" si="5"/>
        <v>0</v>
      </c>
      <c r="K24" s="45">
        <f>K6-K7</f>
        <v>0</v>
      </c>
      <c r="L24" s="45">
        <f>L6-L7</f>
        <v>0</v>
      </c>
      <c r="M24" s="45">
        <f>M6-M7</f>
        <v>0</v>
      </c>
      <c r="N24" s="46">
        <f t="shared" ca="1" si="1"/>
        <v>0</v>
      </c>
      <c r="O24" s="46">
        <f t="shared" ca="1" si="2"/>
        <v>0</v>
      </c>
      <c r="P24" s="47">
        <f t="shared" ca="1" si="3"/>
        <v>0</v>
      </c>
      <c r="Q24" s="67"/>
      <c r="R24" s="45"/>
      <c r="S24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workbookViewId="0">
      <selection activeCell="A10" sqref="A10:L10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132</v>
      </c>
      <c r="B1" s="50" t="s">
        <v>92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2148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131.44782700000002</v>
      </c>
      <c r="E6" s="14">
        <v>132.95889399999999</v>
      </c>
      <c r="F6" s="14">
        <v>21.051785211231142</v>
      </c>
      <c r="G6" s="14">
        <v>5.1208328112311392</v>
      </c>
      <c r="H6" s="14">
        <v>7.4953013399999993</v>
      </c>
      <c r="I6" s="14">
        <v>8.4356510599999996</v>
      </c>
      <c r="J6" s="15">
        <v>3.8514405897744151E-2</v>
      </c>
      <c r="K6" s="15">
        <v>9.4887478164726161E-2</v>
      </c>
      <c r="L6" s="16">
        <v>0.15833303495463147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131.44782699999996</v>
      </c>
      <c r="E7" s="38">
        <f ca="1">SUM(E8:OFFSET(E6,MATCH("GOBIERNOS REGIONALES",$A$8:$A$50,0),0))</f>
        <v>131.91089399999996</v>
      </c>
      <c r="F7" s="38">
        <f ca="1">SUM(F8:OFFSET(F6,MATCH("GOBIERNOS REGIONALES",$A$8:$A$50,0),0))</f>
        <v>20.992831551231141</v>
      </c>
      <c r="G7" s="38">
        <f ca="1">SUM(G8:OFFSET(G6,MATCH("GOBIERNOS REGIONALES",$A$8:$A$50,0),0))</f>
        <v>5.1208328112311392</v>
      </c>
      <c r="H7" s="38">
        <f ca="1">SUM(H8:OFFSET(H6,MATCH("GOBIERNOS REGIONALES",$A$8:$A$50,0),0))</f>
        <v>7.4953013399999993</v>
      </c>
      <c r="I7" s="38">
        <f ca="1">SUM(I8:OFFSET(I6,MATCH("GOBIERNOS REGIONALES",$A$8:$A$50,0),0))</f>
        <v>8.3766974000000012</v>
      </c>
      <c r="J7" s="39">
        <f ca="1">IFERROR(G7/E7,0)</f>
        <v>3.8820393494044099E-2</v>
      </c>
      <c r="K7" s="39">
        <f ca="1">IFERROR(SUM(G7,H7)/E7,0)</f>
        <v>9.5641336122179135E-2</v>
      </c>
      <c r="L7" s="40">
        <f ca="1">IFERROR(SUM(G7,H7,I7)/E7,0)</f>
        <v>0.15914403211634021</v>
      </c>
      <c r="M7" s="4"/>
    </row>
    <row r="8" spans="1:13" x14ac:dyDescent="0.25">
      <c r="A8" s="17"/>
      <c r="B8" s="18">
        <v>3</v>
      </c>
      <c r="C8" s="19" t="s">
        <v>102</v>
      </c>
      <c r="D8" s="20">
        <v>131.44782699999996</v>
      </c>
      <c r="E8" s="21">
        <v>131.91089399999996</v>
      </c>
      <c r="F8" s="21">
        <f t="shared" ref="F8:F11" si="0">SUM(G8,H8,I8)</f>
        <v>20.992831551231141</v>
      </c>
      <c r="G8" s="21">
        <v>5.1208328112311392</v>
      </c>
      <c r="H8" s="21">
        <v>7.4953013399999993</v>
      </c>
      <c r="I8" s="21">
        <v>8.3766974000000012</v>
      </c>
      <c r="J8" s="22">
        <f t="shared" ref="J8:J11" si="1">IFERROR(G8/E8,0)</f>
        <v>3.8820393494044099E-2</v>
      </c>
      <c r="K8" s="22">
        <f t="shared" ref="K8:K11" si="2">IFERROR(SUM(G8,H8)/E8,0)</f>
        <v>9.5641336122179135E-2</v>
      </c>
      <c r="L8" s="23">
        <f t="shared" ref="L8:L11" si="3">IFERROR(SUM(G8,H8,I8)/E8,0)</f>
        <v>0.15914403211634021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0</v>
      </c>
      <c r="E9" s="38">
        <f ca="1">SUM(E10:OFFSET(E8,(MATCH("GOBIERNOS LOCALES",$A$8:$A$50,0)-MATCH("GOBIERNOS REGIONALES",$A$8:$A$50,0)),0))</f>
        <v>1</v>
      </c>
      <c r="F9" s="38">
        <f ca="1">SUM(F10:OFFSET(F8,(MATCH("GOBIERNOS LOCALES",$A$8:$A$50,0)-MATCH("GOBIERNOS REGIONALES",$A$8:$A$50,0)),0))</f>
        <v>5.465366E-2</v>
      </c>
      <c r="G9" s="38">
        <f ca="1">SUM(G10:OFFSET(G8,(MATCH("GOBIERNOS LOCALES",$A$8:$A$50,0)-MATCH("GOBIERNOS REGIONALES",$A$8:$A$50,0)),0))</f>
        <v>0</v>
      </c>
      <c r="H9" s="38">
        <f ca="1">SUM(H10:OFFSET(H8,(MATCH("GOBIERNOS LOCALES",$A$8:$A$50,0)-MATCH("GOBIERNOS REGIONALES",$A$8:$A$50,0)),0))</f>
        <v>0</v>
      </c>
      <c r="I9" s="38">
        <f ca="1">SUM(I10:OFFSET(I8,(MATCH("GOBIERNOS LOCALES",$A$8:$A$50,0)-MATCH("GOBIERNOS REGIONALES",$A$8:$A$50,0)),0))</f>
        <v>5.465366E-2</v>
      </c>
      <c r="J9" s="39">
        <f t="shared" ca="1" si="1"/>
        <v>0</v>
      </c>
      <c r="K9" s="39">
        <f t="shared" ca="1" si="2"/>
        <v>0</v>
      </c>
      <c r="L9" s="40">
        <f t="shared" ca="1" si="3"/>
        <v>5.465366E-2</v>
      </c>
      <c r="M9" s="4"/>
    </row>
    <row r="10" spans="1:13" x14ac:dyDescent="0.25">
      <c r="A10" s="17"/>
      <c r="B10" s="18">
        <v>443</v>
      </c>
      <c r="C10" s="19" t="s">
        <v>209</v>
      </c>
      <c r="D10" s="20">
        <v>0</v>
      </c>
      <c r="E10" s="21">
        <v>1</v>
      </c>
      <c r="F10" s="21">
        <f t="shared" si="0"/>
        <v>5.465366E-2</v>
      </c>
      <c r="G10" s="21">
        <v>0</v>
      </c>
      <c r="H10" s="21">
        <v>0</v>
      </c>
      <c r="I10" s="21">
        <v>5.465366E-2</v>
      </c>
      <c r="J10" s="22">
        <f t="shared" si="1"/>
        <v>0</v>
      </c>
      <c r="K10" s="22">
        <f t="shared" si="2"/>
        <v>0</v>
      </c>
      <c r="L10" s="23">
        <f t="shared" si="3"/>
        <v>5.465366E-2</v>
      </c>
      <c r="M10" s="4"/>
    </row>
    <row r="11" spans="1:13" ht="15.75" thickBot="1" x14ac:dyDescent="0.3">
      <c r="A11" s="41" t="s">
        <v>232</v>
      </c>
      <c r="B11" s="58"/>
      <c r="C11" s="43"/>
      <c r="D11" s="44">
        <v>0</v>
      </c>
      <c r="E11" s="45">
        <v>4.8000000000000001E-2</v>
      </c>
      <c r="F11" s="45">
        <f t="shared" si="0"/>
        <v>4.3E-3</v>
      </c>
      <c r="G11" s="45">
        <v>0</v>
      </c>
      <c r="H11" s="45">
        <v>0</v>
      </c>
      <c r="I11" s="45">
        <v>4.3E-3</v>
      </c>
      <c r="J11" s="46">
        <f t="shared" si="1"/>
        <v>0</v>
      </c>
      <c r="K11" s="46">
        <f t="shared" si="2"/>
        <v>0</v>
      </c>
      <c r="L11" s="47">
        <f t="shared" si="3"/>
        <v>8.9583333333333334E-2</v>
      </c>
      <c r="M11" s="4"/>
    </row>
    <row r="12" spans="1:13" x14ac:dyDescent="0.25">
      <c r="D12" s="5"/>
      <c r="E12" s="5"/>
      <c r="F12" s="5"/>
      <c r="G12" s="5"/>
      <c r="H12" s="5"/>
      <c r="I12" s="5"/>
      <c r="J12" s="4"/>
      <c r="K12" s="4"/>
      <c r="L12" s="4"/>
      <c r="M12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31</v>
      </c>
      <c r="B1" s="51" t="s">
        <v>20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543</v>
      </c>
      <c r="N2" s="72" t="s">
        <v>579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299.35990500000003</v>
      </c>
      <c r="E6" s="14">
        <f ca="1">SUM(E7:OFFSET(E7,50,0))</f>
        <v>321.06634299999996</v>
      </c>
      <c r="F6" s="14">
        <f ca="1">SUM(F7:OFFSET(F7,50,0))</f>
        <v>47.410843129031399</v>
      </c>
      <c r="G6" s="14">
        <f ca="1">SUM(G7:OFFSET(G7,50,0))</f>
        <v>3.6156401690313942</v>
      </c>
      <c r="H6" s="14">
        <f ca="1">SUM(H7:OFFSET(H7,50,0))</f>
        <v>22.041335260000004</v>
      </c>
      <c r="I6" s="14">
        <f ca="1">SUM(I7:OFFSET(I7,50,0))</f>
        <v>21.753867699999997</v>
      </c>
      <c r="J6" s="15">
        <f ca="1">IFERROR(G6/E6,0)</f>
        <v>1.1261349088314108E-2</v>
      </c>
      <c r="K6" s="15">
        <f ca="1">IFERROR(SUM(G6,H6)/E6,0)</f>
        <v>7.9911756521397204E-2</v>
      </c>
      <c r="L6" s="16">
        <f ca="1">IFERROR(SUM(G6,H6,I6)/E6,0)</f>
        <v>0.14766681143227584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2</v>
      </c>
      <c r="C7" s="19" t="s">
        <v>250</v>
      </c>
      <c r="D7" s="20">
        <v>0</v>
      </c>
      <c r="E7" s="21">
        <v>0.88515999999999995</v>
      </c>
      <c r="F7" s="21">
        <f t="shared" ref="F7:F15" si="0">SUM(G7,H7,I7)</f>
        <v>6.5384999999999999E-2</v>
      </c>
      <c r="G7" s="21">
        <v>0</v>
      </c>
      <c r="H7" s="21">
        <v>6.5384999999999999E-2</v>
      </c>
      <c r="I7" s="21">
        <v>0</v>
      </c>
      <c r="J7" s="22">
        <f t="shared" ref="J7:J15" si="1">IFERROR(G7/E7,0)</f>
        <v>0</v>
      </c>
      <c r="K7" s="22">
        <f t="shared" ref="K7:K15" si="2">IFERROR(SUM(G7,H7)/E7,0)</f>
        <v>7.3868001265307973E-2</v>
      </c>
      <c r="L7" s="23">
        <f t="shared" ref="L7:L15" si="3">IFERROR(SUM(G7,H7,I7)/E7,0)</f>
        <v>7.3868001265307973E-2</v>
      </c>
      <c r="M7" s="4"/>
      <c r="N7" t="s">
        <v>258</v>
      </c>
      <c r="O7" s="5">
        <v>6.5214786793056057</v>
      </c>
      <c r="P7" s="71">
        <v>0.59168279704026117</v>
      </c>
    </row>
    <row r="8" spans="1:16" x14ac:dyDescent="0.25">
      <c r="A8" s="17"/>
      <c r="B8" s="55">
        <v>8</v>
      </c>
      <c r="C8" s="19" t="s">
        <v>256</v>
      </c>
      <c r="D8" s="20">
        <v>0</v>
      </c>
      <c r="E8" s="21">
        <v>0.91193599999999997</v>
      </c>
      <c r="F8" s="21">
        <f t="shared" si="0"/>
        <v>6.5384999999999999E-2</v>
      </c>
      <c r="G8" s="21">
        <v>0</v>
      </c>
      <c r="H8" s="21">
        <v>6.5384999999999999E-2</v>
      </c>
      <c r="I8" s="21">
        <v>0</v>
      </c>
      <c r="J8" s="22">
        <f t="shared" si="1"/>
        <v>0</v>
      </c>
      <c r="K8" s="22">
        <f t="shared" si="2"/>
        <v>7.1699110463892199E-2</v>
      </c>
      <c r="L8" s="23">
        <f t="shared" si="3"/>
        <v>7.1699110463892199E-2</v>
      </c>
      <c r="M8" s="4"/>
      <c r="N8" t="s">
        <v>263</v>
      </c>
      <c r="O8" s="5">
        <v>39.960731063612016</v>
      </c>
      <c r="P8" s="71">
        <v>0.1833757381064792</v>
      </c>
    </row>
    <row r="9" spans="1:16" x14ac:dyDescent="0.25">
      <c r="A9" s="17"/>
      <c r="B9" s="55">
        <v>10</v>
      </c>
      <c r="C9" s="19" t="s">
        <v>258</v>
      </c>
      <c r="D9" s="20">
        <v>11.021917000000002</v>
      </c>
      <c r="E9" s="21">
        <v>11.021917000000002</v>
      </c>
      <c r="F9" s="21">
        <f t="shared" si="0"/>
        <v>6.5214786793056057</v>
      </c>
      <c r="G9" s="21">
        <v>2.6587499305605888E-2</v>
      </c>
      <c r="H9" s="21">
        <v>3.7804219900000002</v>
      </c>
      <c r="I9" s="21">
        <v>2.71446919</v>
      </c>
      <c r="J9" s="22">
        <f t="shared" si="1"/>
        <v>2.412239114630049E-3</v>
      </c>
      <c r="K9" s="22">
        <f t="shared" si="2"/>
        <v>0.34540357084031803</v>
      </c>
      <c r="L9" s="23">
        <f t="shared" si="3"/>
        <v>0.59168279704026117</v>
      </c>
      <c r="M9" s="4"/>
      <c r="N9" t="s">
        <v>250</v>
      </c>
      <c r="O9" s="5">
        <v>6.5384999999999999E-2</v>
      </c>
      <c r="P9" s="71">
        <v>7.3868001265307973E-2</v>
      </c>
    </row>
    <row r="10" spans="1:16" x14ac:dyDescent="0.25">
      <c r="A10" s="17"/>
      <c r="B10" s="55">
        <v>12</v>
      </c>
      <c r="C10" s="19" t="s">
        <v>260</v>
      </c>
      <c r="D10" s="20">
        <v>26.062143000000003</v>
      </c>
      <c r="E10" s="21">
        <v>26.062143000000003</v>
      </c>
      <c r="F10" s="21">
        <f t="shared" si="0"/>
        <v>0.21719999611377716</v>
      </c>
      <c r="G10" s="21">
        <v>0.21719999611377716</v>
      </c>
      <c r="H10" s="21">
        <v>0</v>
      </c>
      <c r="I10" s="21">
        <v>0</v>
      </c>
      <c r="J10" s="22">
        <f t="shared" si="1"/>
        <v>8.3339269573410417E-3</v>
      </c>
      <c r="K10" s="22">
        <f t="shared" si="2"/>
        <v>8.3339269573410417E-3</v>
      </c>
      <c r="L10" s="23">
        <f t="shared" si="3"/>
        <v>8.3339269573410417E-3</v>
      </c>
      <c r="M10" s="4"/>
      <c r="N10" t="s">
        <v>268</v>
      </c>
      <c r="O10" s="5">
        <v>6.5384999999999999E-2</v>
      </c>
      <c r="P10" s="71">
        <v>7.1898421830465534E-2</v>
      </c>
    </row>
    <row r="11" spans="1:16" x14ac:dyDescent="0.25">
      <c r="A11" s="17"/>
      <c r="B11" s="55">
        <v>15</v>
      </c>
      <c r="C11" s="19" t="s">
        <v>263</v>
      </c>
      <c r="D11" s="20">
        <v>217.87447000000003</v>
      </c>
      <c r="E11" s="21">
        <v>217.91722000000001</v>
      </c>
      <c r="F11" s="21">
        <f t="shared" si="0"/>
        <v>39.960731063612016</v>
      </c>
      <c r="G11" s="21">
        <v>3.3718526736120111</v>
      </c>
      <c r="H11" s="21">
        <v>17.653879880000005</v>
      </c>
      <c r="I11" s="21">
        <v>18.93499851</v>
      </c>
      <c r="J11" s="22">
        <f t="shared" si="1"/>
        <v>1.5473089614542673E-2</v>
      </c>
      <c r="K11" s="22">
        <f t="shared" si="2"/>
        <v>9.6484952192451859E-2</v>
      </c>
      <c r="L11" s="23">
        <f t="shared" si="3"/>
        <v>0.1833757381064792</v>
      </c>
      <c r="M11" s="4"/>
      <c r="N11" t="s">
        <v>256</v>
      </c>
      <c r="O11" s="5">
        <v>6.5384999999999999E-2</v>
      </c>
      <c r="P11" s="71">
        <v>7.1699110463892199E-2</v>
      </c>
    </row>
    <row r="12" spans="1:16" x14ac:dyDescent="0.25">
      <c r="A12" s="17"/>
      <c r="B12" s="55">
        <v>17</v>
      </c>
      <c r="C12" s="19" t="s">
        <v>265</v>
      </c>
      <c r="D12" s="20">
        <v>0</v>
      </c>
      <c r="E12" s="21">
        <v>18.957184000000002</v>
      </c>
      <c r="F12" s="21">
        <f t="shared" si="0"/>
        <v>0.196155</v>
      </c>
      <c r="G12" s="21">
        <v>0</v>
      </c>
      <c r="H12" s="21">
        <v>0.196155</v>
      </c>
      <c r="I12" s="21">
        <v>0</v>
      </c>
      <c r="J12" s="22">
        <f t="shared" si="1"/>
        <v>0</v>
      </c>
      <c r="K12" s="22">
        <f t="shared" si="2"/>
        <v>1.0347264657029228E-2</v>
      </c>
      <c r="L12" s="23">
        <f t="shared" si="3"/>
        <v>1.0347264657029228E-2</v>
      </c>
      <c r="M12" s="4"/>
      <c r="N12" t="s">
        <v>273</v>
      </c>
      <c r="O12" s="5">
        <v>0.31912339000000001</v>
      </c>
      <c r="P12" s="71">
        <v>1.7342366535109469E-2</v>
      </c>
    </row>
    <row r="13" spans="1:16" x14ac:dyDescent="0.25">
      <c r="A13" s="17"/>
      <c r="B13" s="55">
        <v>20</v>
      </c>
      <c r="C13" s="19" t="s">
        <v>268</v>
      </c>
      <c r="D13" s="20">
        <v>0</v>
      </c>
      <c r="E13" s="21">
        <v>0.90940799999999999</v>
      </c>
      <c r="F13" s="21">
        <f t="shared" si="0"/>
        <v>6.5384999999999999E-2</v>
      </c>
      <c r="G13" s="21">
        <v>0</v>
      </c>
      <c r="H13" s="21">
        <v>6.5384999999999999E-2</v>
      </c>
      <c r="I13" s="21">
        <v>0</v>
      </c>
      <c r="J13" s="22">
        <f t="shared" si="1"/>
        <v>0</v>
      </c>
      <c r="K13" s="22">
        <f t="shared" si="2"/>
        <v>7.1898421830465534E-2</v>
      </c>
      <c r="L13" s="23">
        <f t="shared" si="3"/>
        <v>7.1898421830465534E-2</v>
      </c>
      <c r="M13" s="4"/>
      <c r="N13" t="s">
        <v>265</v>
      </c>
      <c r="O13" s="5">
        <v>0.196155</v>
      </c>
      <c r="P13" s="71">
        <v>1.0347264657029228E-2</v>
      </c>
    </row>
    <row r="14" spans="1:16" x14ac:dyDescent="0.25">
      <c r="A14" s="17"/>
      <c r="B14" s="55">
        <v>22</v>
      </c>
      <c r="C14" s="19" t="s">
        <v>270</v>
      </c>
      <c r="D14" s="20">
        <v>26</v>
      </c>
      <c r="E14" s="21">
        <v>26</v>
      </c>
      <c r="F14" s="21">
        <f t="shared" si="0"/>
        <v>0</v>
      </c>
      <c r="G14" s="21">
        <v>0</v>
      </c>
      <c r="H14" s="21">
        <v>0</v>
      </c>
      <c r="I14" s="21">
        <v>0</v>
      </c>
      <c r="J14" s="22">
        <f t="shared" si="1"/>
        <v>0</v>
      </c>
      <c r="K14" s="22">
        <f t="shared" si="2"/>
        <v>0</v>
      </c>
      <c r="L14" s="23">
        <f t="shared" si="3"/>
        <v>0</v>
      </c>
      <c r="M14" s="4"/>
      <c r="N14" t="s">
        <v>260</v>
      </c>
      <c r="O14" s="5">
        <v>0.21719999611377716</v>
      </c>
      <c r="P14" s="71">
        <v>8.3339269573410417E-3</v>
      </c>
    </row>
    <row r="15" spans="1:16" ht="15.75" thickBot="1" x14ac:dyDescent="0.3">
      <c r="A15" s="24"/>
      <c r="B15" s="56">
        <v>25</v>
      </c>
      <c r="C15" s="26" t="s">
        <v>273</v>
      </c>
      <c r="D15" s="27">
        <v>18.401375000000002</v>
      </c>
      <c r="E15" s="28">
        <v>18.401375000000002</v>
      </c>
      <c r="F15" s="28">
        <f t="shared" si="0"/>
        <v>0.31912339000000001</v>
      </c>
      <c r="G15" s="28">
        <v>0</v>
      </c>
      <c r="H15" s="28">
        <v>0.21472339000000001</v>
      </c>
      <c r="I15" s="28">
        <v>0.10440000000000001</v>
      </c>
      <c r="J15" s="29">
        <f t="shared" si="1"/>
        <v>0</v>
      </c>
      <c r="K15" s="29">
        <f t="shared" si="2"/>
        <v>1.1668877461602733E-2</v>
      </c>
      <c r="L15" s="30">
        <f t="shared" si="3"/>
        <v>1.7342366535109469E-2</v>
      </c>
      <c r="M15" s="4"/>
      <c r="N15" t="s">
        <v>270</v>
      </c>
      <c r="O15" s="5">
        <v>0</v>
      </c>
      <c r="P15" s="71">
        <v>0</v>
      </c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132</v>
      </c>
      <c r="B1" s="51" t="s">
        <v>92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2149</v>
      </c>
      <c r="N2" s="72" t="s">
        <v>2161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131.44782700000002</v>
      </c>
      <c r="E6" s="14">
        <f ca="1">SUM(E7:OFFSET(E7,50,0))</f>
        <v>132.95889399999999</v>
      </c>
      <c r="F6" s="14">
        <f ca="1">SUM(F7:OFFSET(F7,50,0))</f>
        <v>21.051785211231142</v>
      </c>
      <c r="G6" s="14">
        <f ca="1">SUM(G7:OFFSET(G7,50,0))</f>
        <v>5.1208328112311392</v>
      </c>
      <c r="H6" s="14">
        <f ca="1">SUM(H7:OFFSET(H7,50,0))</f>
        <v>7.4953013399999993</v>
      </c>
      <c r="I6" s="14">
        <f ca="1">SUM(I7:OFFSET(I7,50,0))</f>
        <v>8.4356510599999996</v>
      </c>
      <c r="J6" s="15">
        <f ca="1">IFERROR(G6/E6,0)</f>
        <v>3.8514405897744151E-2</v>
      </c>
      <c r="K6" s="15">
        <f ca="1">IFERROR(SUM(G6,H6)/E6,0)</f>
        <v>9.4887478164726161E-2</v>
      </c>
      <c r="L6" s="16">
        <f ca="1">IFERROR(SUM(G6,H6,I6)/E6,0)</f>
        <v>0.15833303495463147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0.32510600000000006</v>
      </c>
      <c r="E7" s="21">
        <v>0.45250200000000007</v>
      </c>
      <c r="F7" s="21">
        <f t="shared" ref="F7:F21" si="0">SUM(G7,H7,I7)</f>
        <v>0.11292445949298097</v>
      </c>
      <c r="G7" s="21">
        <v>5.7643479492980987E-2</v>
      </c>
      <c r="H7" s="21">
        <v>2.7640489999999997E-2</v>
      </c>
      <c r="I7" s="21">
        <v>2.7640489999999997E-2</v>
      </c>
      <c r="J7" s="22">
        <f t="shared" ref="J7:J21" si="1">IFERROR(G7/E7,0)</f>
        <v>0.12738834191446885</v>
      </c>
      <c r="K7" s="22">
        <f t="shared" ref="K7:K21" si="2">IFERROR(SUM(G7,H7)/E7,0)</f>
        <v>0.18847202773243205</v>
      </c>
      <c r="L7" s="23">
        <f t="shared" ref="L7:L21" si="3">IFERROR(SUM(G7,H7,I7)/E7,0)</f>
        <v>0.24955571355039524</v>
      </c>
      <c r="M7" s="4"/>
      <c r="N7" t="s">
        <v>250</v>
      </c>
      <c r="O7" s="5">
        <v>0.2661449021167509</v>
      </c>
      <c r="P7" s="71">
        <v>0.25403529370130346</v>
      </c>
    </row>
    <row r="8" spans="1:16" x14ac:dyDescent="0.25">
      <c r="A8" s="17"/>
      <c r="B8" s="55">
        <v>2</v>
      </c>
      <c r="C8" s="19" t="s">
        <v>250</v>
      </c>
      <c r="D8" s="20">
        <v>0.99832100000000024</v>
      </c>
      <c r="E8" s="21">
        <v>1.047669</v>
      </c>
      <c r="F8" s="21">
        <f t="shared" si="0"/>
        <v>0.2661449021167509</v>
      </c>
      <c r="G8" s="21">
        <v>6.6737752116750926E-2</v>
      </c>
      <c r="H8" s="21">
        <v>0.13076179999999998</v>
      </c>
      <c r="I8" s="21">
        <v>6.8645349999999994E-2</v>
      </c>
      <c r="J8" s="22">
        <f t="shared" si="1"/>
        <v>6.3701180541517341E-2</v>
      </c>
      <c r="K8" s="22">
        <f t="shared" si="2"/>
        <v>0.18851331109038344</v>
      </c>
      <c r="L8" s="23">
        <f t="shared" si="3"/>
        <v>0.25403529370130346</v>
      </c>
      <c r="M8" s="4"/>
      <c r="N8" t="s">
        <v>249</v>
      </c>
      <c r="O8" s="5">
        <v>0.11292445949298097</v>
      </c>
      <c r="P8" s="71">
        <v>0.24955571355039524</v>
      </c>
    </row>
    <row r="9" spans="1:16" x14ac:dyDescent="0.25">
      <c r="A9" s="17"/>
      <c r="B9" s="55">
        <v>4</v>
      </c>
      <c r="C9" s="19" t="s">
        <v>252</v>
      </c>
      <c r="D9" s="20">
        <v>2.3802639999999999</v>
      </c>
      <c r="E9" s="21">
        <v>1.3420059999999998</v>
      </c>
      <c r="F9" s="21">
        <f t="shared" si="0"/>
        <v>0.10548251089556052</v>
      </c>
      <c r="G9" s="21">
        <v>1.6904550895560533E-2</v>
      </c>
      <c r="H9" s="21">
        <v>1.6904549999999997E-2</v>
      </c>
      <c r="I9" s="21">
        <v>7.1673409999999993E-2</v>
      </c>
      <c r="J9" s="22">
        <f t="shared" si="1"/>
        <v>1.2596479371597843E-2</v>
      </c>
      <c r="K9" s="22">
        <f t="shared" si="2"/>
        <v>2.519295807586593E-2</v>
      </c>
      <c r="L9" s="23">
        <f t="shared" si="3"/>
        <v>7.8600625403731819E-2</v>
      </c>
      <c r="M9" s="4"/>
      <c r="N9" t="s">
        <v>262</v>
      </c>
      <c r="O9" s="5">
        <v>0.12878615920127928</v>
      </c>
      <c r="P9" s="71">
        <v>0.2345870136327905</v>
      </c>
    </row>
    <row r="10" spans="1:16" x14ac:dyDescent="0.25">
      <c r="A10" s="17"/>
      <c r="B10" s="55">
        <v>5</v>
      </c>
      <c r="C10" s="19" t="s">
        <v>253</v>
      </c>
      <c r="D10" s="20">
        <v>0.511189</v>
      </c>
      <c r="E10" s="21">
        <v>3.067367</v>
      </c>
      <c r="F10" s="21">
        <f t="shared" si="0"/>
        <v>0.37623884933744389</v>
      </c>
      <c r="G10" s="21">
        <v>3.9241509337443858E-2</v>
      </c>
      <c r="H10" s="21">
        <v>0.13938713</v>
      </c>
      <c r="I10" s="21">
        <v>0.19761021000000001</v>
      </c>
      <c r="J10" s="22">
        <f t="shared" si="1"/>
        <v>1.2793222766445574E-2</v>
      </c>
      <c r="K10" s="22">
        <f t="shared" si="2"/>
        <v>5.823517020866556E-2</v>
      </c>
      <c r="L10" s="23">
        <f t="shared" si="3"/>
        <v>0.12265856982142792</v>
      </c>
      <c r="M10" s="4"/>
      <c r="N10" t="s">
        <v>259</v>
      </c>
      <c r="O10" s="5">
        <v>0.17792719883199121</v>
      </c>
      <c r="P10" s="71">
        <v>0.23050669887133915</v>
      </c>
    </row>
    <row r="11" spans="1:16" x14ac:dyDescent="0.25">
      <c r="A11" s="17"/>
      <c r="B11" s="55">
        <v>7</v>
      </c>
      <c r="C11" s="19" t="s">
        <v>255</v>
      </c>
      <c r="D11" s="20">
        <v>0.33806000000000003</v>
      </c>
      <c r="E11" s="21">
        <v>2.3675510000000002</v>
      </c>
      <c r="F11" s="21">
        <f t="shared" si="0"/>
        <v>0.34680360160809287</v>
      </c>
      <c r="G11" s="21">
        <v>0.1557216016080929</v>
      </c>
      <c r="H11" s="21">
        <v>0.14397677</v>
      </c>
      <c r="I11" s="21">
        <v>4.7105229999999998E-2</v>
      </c>
      <c r="J11" s="22">
        <f t="shared" si="1"/>
        <v>6.5773282859838245E-2</v>
      </c>
      <c r="K11" s="22">
        <f t="shared" si="2"/>
        <v>0.12658581445894634</v>
      </c>
      <c r="L11" s="23">
        <f t="shared" si="3"/>
        <v>0.14648199832151149</v>
      </c>
      <c r="M11" s="4"/>
      <c r="N11" t="s">
        <v>272</v>
      </c>
      <c r="O11" s="5">
        <v>8.5199040049048463E-2</v>
      </c>
      <c r="P11" s="71">
        <v>0.22408298541089827</v>
      </c>
    </row>
    <row r="12" spans="1:16" x14ac:dyDescent="0.25">
      <c r="A12" s="17"/>
      <c r="B12" s="55">
        <v>8</v>
      </c>
      <c r="C12" s="19" t="s">
        <v>256</v>
      </c>
      <c r="D12" s="20">
        <v>82.934158000000011</v>
      </c>
      <c r="E12" s="21">
        <v>80.714597999999995</v>
      </c>
      <c r="F12" s="21">
        <f t="shared" si="0"/>
        <v>11.403335236116526</v>
      </c>
      <c r="G12" s="21">
        <v>2.1435985161165263</v>
      </c>
      <c r="H12" s="21">
        <v>4.0987729899999996</v>
      </c>
      <c r="I12" s="21">
        <v>5.1609637299999997</v>
      </c>
      <c r="J12" s="22">
        <f t="shared" si="1"/>
        <v>2.6557754969138623E-2</v>
      </c>
      <c r="K12" s="22">
        <f t="shared" si="2"/>
        <v>7.733881677904815E-2</v>
      </c>
      <c r="L12" s="23">
        <f t="shared" si="3"/>
        <v>0.14127971294754546</v>
      </c>
      <c r="M12" s="4"/>
      <c r="N12" t="s">
        <v>271</v>
      </c>
      <c r="O12" s="5">
        <v>0.12138201920825085</v>
      </c>
      <c r="P12" s="71">
        <v>0.2222719026258172</v>
      </c>
    </row>
    <row r="13" spans="1:16" x14ac:dyDescent="0.25">
      <c r="A13" s="17"/>
      <c r="B13" s="55">
        <v>9</v>
      </c>
      <c r="C13" s="19" t="s">
        <v>257</v>
      </c>
      <c r="D13" s="20">
        <v>0.27604899999999999</v>
      </c>
      <c r="E13" s="21">
        <v>0.36909800000000004</v>
      </c>
      <c r="F13" s="21">
        <f t="shared" si="0"/>
        <v>6.1616900130823743E-2</v>
      </c>
      <c r="G13" s="21">
        <v>2.0812420130823739E-2</v>
      </c>
      <c r="H13" s="21">
        <v>2.0395370000000003E-2</v>
      </c>
      <c r="I13" s="21">
        <v>2.0409110000000001E-2</v>
      </c>
      <c r="J13" s="22">
        <f t="shared" si="1"/>
        <v>5.6387247101918017E-2</v>
      </c>
      <c r="K13" s="22">
        <f t="shared" si="2"/>
        <v>0.11164457713350855</v>
      </c>
      <c r="L13" s="23">
        <f t="shared" si="3"/>
        <v>0.16693913305090718</v>
      </c>
      <c r="M13" s="4"/>
      <c r="N13" t="s">
        <v>263</v>
      </c>
      <c r="O13" s="5">
        <v>6.9784187333358414</v>
      </c>
      <c r="P13" s="71">
        <v>0.19181373725969483</v>
      </c>
    </row>
    <row r="14" spans="1:16" x14ac:dyDescent="0.25">
      <c r="A14" s="17"/>
      <c r="B14" s="55">
        <v>11</v>
      </c>
      <c r="C14" s="19" t="s">
        <v>259</v>
      </c>
      <c r="D14" s="20">
        <v>0.63038900000000009</v>
      </c>
      <c r="E14" s="21">
        <v>0.77189600000000003</v>
      </c>
      <c r="F14" s="21">
        <f t="shared" si="0"/>
        <v>0.17792719883199121</v>
      </c>
      <c r="G14" s="21">
        <v>4.6468578831991181E-2</v>
      </c>
      <c r="H14" s="21">
        <v>4.7491359999999996E-2</v>
      </c>
      <c r="I14" s="21">
        <v>8.3967260000000016E-2</v>
      </c>
      <c r="J14" s="22">
        <f t="shared" si="1"/>
        <v>6.0200569548217869E-2</v>
      </c>
      <c r="K14" s="22">
        <f t="shared" si="2"/>
        <v>0.12172616366970573</v>
      </c>
      <c r="L14" s="23">
        <f t="shared" si="3"/>
        <v>0.23050669887133915</v>
      </c>
      <c r="M14" s="4"/>
      <c r="N14" t="s">
        <v>261</v>
      </c>
      <c r="O14" s="5">
        <v>0.72007316119936349</v>
      </c>
      <c r="P14" s="71">
        <v>0.18618564318389666</v>
      </c>
    </row>
    <row r="15" spans="1:16" x14ac:dyDescent="0.25">
      <c r="A15" s="17"/>
      <c r="B15" s="55">
        <v>12</v>
      </c>
      <c r="C15" s="19" t="s">
        <v>260</v>
      </c>
      <c r="D15" s="20">
        <v>0.40291499999999997</v>
      </c>
      <c r="E15" s="21">
        <v>0.5709749999999999</v>
      </c>
      <c r="F15" s="21">
        <f t="shared" si="0"/>
        <v>9.885854012465603E-2</v>
      </c>
      <c r="G15" s="21">
        <v>4.1834650124656036E-2</v>
      </c>
      <c r="H15" s="21">
        <v>2.855835E-2</v>
      </c>
      <c r="I15" s="21">
        <v>2.8465540000000001E-2</v>
      </c>
      <c r="J15" s="22">
        <f t="shared" si="1"/>
        <v>7.3268794824039654E-2</v>
      </c>
      <c r="K15" s="22">
        <f t="shared" si="2"/>
        <v>0.12328560816963273</v>
      </c>
      <c r="L15" s="23">
        <f t="shared" si="3"/>
        <v>0.1731398749939245</v>
      </c>
      <c r="M15" s="4"/>
      <c r="N15" t="s">
        <v>260</v>
      </c>
      <c r="O15" s="5">
        <v>9.885854012465603E-2</v>
      </c>
      <c r="P15" s="71">
        <v>0.1731398749939245</v>
      </c>
    </row>
    <row r="16" spans="1:16" x14ac:dyDescent="0.25">
      <c r="A16" s="17"/>
      <c r="B16" s="55">
        <v>13</v>
      </c>
      <c r="C16" s="19" t="s">
        <v>261</v>
      </c>
      <c r="D16" s="20">
        <v>3.877345</v>
      </c>
      <c r="E16" s="21">
        <v>3.8675009999999999</v>
      </c>
      <c r="F16" s="21">
        <f t="shared" si="0"/>
        <v>0.72007316119936349</v>
      </c>
      <c r="G16" s="21">
        <v>0.29948653119936353</v>
      </c>
      <c r="H16" s="21">
        <v>0.27697497999999998</v>
      </c>
      <c r="I16" s="21">
        <v>0.14361165000000001</v>
      </c>
      <c r="J16" s="22">
        <f t="shared" si="1"/>
        <v>7.7436704269595161E-2</v>
      </c>
      <c r="K16" s="22">
        <f t="shared" si="2"/>
        <v>0.1490527116087012</v>
      </c>
      <c r="L16" s="23">
        <f t="shared" si="3"/>
        <v>0.18618564318389666</v>
      </c>
      <c r="M16" s="4"/>
      <c r="N16" t="s">
        <v>257</v>
      </c>
      <c r="O16" s="5">
        <v>6.1616900130823743E-2</v>
      </c>
      <c r="P16" s="71">
        <v>0.16693913305090718</v>
      </c>
    </row>
    <row r="17" spans="1:16" x14ac:dyDescent="0.25">
      <c r="A17" s="17"/>
      <c r="B17" s="55">
        <v>14</v>
      </c>
      <c r="C17" s="19" t="s">
        <v>262</v>
      </c>
      <c r="D17" s="20">
        <v>0.51288500000000004</v>
      </c>
      <c r="E17" s="21">
        <v>0.54899100000000001</v>
      </c>
      <c r="F17" s="21">
        <f t="shared" si="0"/>
        <v>0.12878615920127928</v>
      </c>
      <c r="G17" s="21">
        <v>4.8878409201279283E-2</v>
      </c>
      <c r="H17" s="21">
        <v>3.7935129999999997E-2</v>
      </c>
      <c r="I17" s="21">
        <v>4.1972620000000002E-2</v>
      </c>
      <c r="J17" s="22">
        <f t="shared" si="1"/>
        <v>8.9033170309311599E-2</v>
      </c>
      <c r="K17" s="22">
        <f t="shared" si="2"/>
        <v>0.15813290054168333</v>
      </c>
      <c r="L17" s="23">
        <f t="shared" si="3"/>
        <v>0.2345870136327905</v>
      </c>
      <c r="M17" s="4"/>
      <c r="N17" t="s">
        <v>255</v>
      </c>
      <c r="O17" s="5">
        <v>0.34680360160809287</v>
      </c>
      <c r="P17" s="71">
        <v>0.14648199832151149</v>
      </c>
    </row>
    <row r="18" spans="1:16" x14ac:dyDescent="0.25">
      <c r="A18" s="17"/>
      <c r="B18" s="55">
        <v>15</v>
      </c>
      <c r="C18" s="19" t="s">
        <v>263</v>
      </c>
      <c r="D18" s="20">
        <v>37.20315200000001</v>
      </c>
      <c r="E18" s="21">
        <v>36.381225000000001</v>
      </c>
      <c r="F18" s="21">
        <f t="shared" si="0"/>
        <v>6.9784187333358414</v>
      </c>
      <c r="G18" s="21">
        <v>2.1145650933358411</v>
      </c>
      <c r="H18" s="21">
        <v>2.4117535899999996</v>
      </c>
      <c r="I18" s="21">
        <v>2.4521000500000003</v>
      </c>
      <c r="J18" s="22">
        <f t="shared" si="1"/>
        <v>5.8122426975337996E-2</v>
      </c>
      <c r="K18" s="22">
        <f t="shared" si="2"/>
        <v>0.12441358649511777</v>
      </c>
      <c r="L18" s="23">
        <f t="shared" si="3"/>
        <v>0.19181373725969483</v>
      </c>
      <c r="M18" s="4"/>
      <c r="N18" t="s">
        <v>256</v>
      </c>
      <c r="O18" s="5">
        <v>11.403335236116526</v>
      </c>
      <c r="P18" s="71">
        <v>0.14127971294754546</v>
      </c>
    </row>
    <row r="19" spans="1:16" x14ac:dyDescent="0.25">
      <c r="A19" s="17"/>
      <c r="B19" s="55">
        <v>21</v>
      </c>
      <c r="C19" s="19" t="s">
        <v>269</v>
      </c>
      <c r="D19" s="20">
        <v>0.40445900000000001</v>
      </c>
      <c r="E19" s="21">
        <v>0.53120599999999984</v>
      </c>
      <c r="F19" s="21">
        <f t="shared" si="0"/>
        <v>6.8593899582529511E-2</v>
      </c>
      <c r="G19" s="21">
        <v>2.2445479582529515E-2</v>
      </c>
      <c r="H19" s="21">
        <v>2.5158140000000002E-2</v>
      </c>
      <c r="I19" s="21">
        <v>2.099028E-2</v>
      </c>
      <c r="J19" s="22">
        <f t="shared" si="1"/>
        <v>4.2253814118307254E-2</v>
      </c>
      <c r="K19" s="22">
        <f t="shared" si="2"/>
        <v>8.9614235499089867E-2</v>
      </c>
      <c r="L19" s="23">
        <f t="shared" si="3"/>
        <v>0.12912862351428547</v>
      </c>
      <c r="M19" s="4"/>
      <c r="N19" t="s">
        <v>269</v>
      </c>
      <c r="O19" s="5">
        <v>6.8593899582529511E-2</v>
      </c>
      <c r="P19" s="71">
        <v>0.12912862351428547</v>
      </c>
    </row>
    <row r="20" spans="1:16" x14ac:dyDescent="0.25">
      <c r="A20" s="17"/>
      <c r="B20" s="55">
        <v>23</v>
      </c>
      <c r="C20" s="19" t="s">
        <v>271</v>
      </c>
      <c r="D20" s="20">
        <v>0.49049499999999996</v>
      </c>
      <c r="E20" s="21">
        <v>0.54609699999999983</v>
      </c>
      <c r="F20" s="21">
        <f t="shared" si="0"/>
        <v>0.12138201920825085</v>
      </c>
      <c r="G20" s="21">
        <v>4.0286339208250865E-2</v>
      </c>
      <c r="H20" s="21">
        <v>4.0543119999999995E-2</v>
      </c>
      <c r="I20" s="21">
        <v>4.0552560000000001E-2</v>
      </c>
      <c r="J20" s="22">
        <f t="shared" si="1"/>
        <v>7.3771398136687941E-2</v>
      </c>
      <c r="K20" s="22">
        <f t="shared" si="2"/>
        <v>0.14801300722811309</v>
      </c>
      <c r="L20" s="23">
        <f t="shared" si="3"/>
        <v>0.2222719026258172</v>
      </c>
      <c r="M20" s="4"/>
      <c r="N20" t="s">
        <v>253</v>
      </c>
      <c r="O20" s="5">
        <v>0.37623884933744389</v>
      </c>
      <c r="P20" s="71">
        <v>0.12265856982142792</v>
      </c>
    </row>
    <row r="21" spans="1:16" ht="15.75" thickBot="1" x14ac:dyDescent="0.3">
      <c r="A21" s="24"/>
      <c r="B21" s="56">
        <v>24</v>
      </c>
      <c r="C21" s="26" t="s">
        <v>272</v>
      </c>
      <c r="D21" s="27">
        <v>0.16303999999999999</v>
      </c>
      <c r="E21" s="28">
        <v>0.38021200000000005</v>
      </c>
      <c r="F21" s="28">
        <f t="shared" si="0"/>
        <v>8.5199040049048463E-2</v>
      </c>
      <c r="G21" s="28">
        <v>6.2079000490484759E-3</v>
      </c>
      <c r="H21" s="28">
        <v>4.9047569999999992E-2</v>
      </c>
      <c r="I21" s="28">
        <v>2.9943569999999999E-2</v>
      </c>
      <c r="J21" s="29">
        <f t="shared" si="1"/>
        <v>1.6327470066827127E-2</v>
      </c>
      <c r="K21" s="29">
        <f t="shared" si="2"/>
        <v>0.14532805395160717</v>
      </c>
      <c r="L21" s="30">
        <f t="shared" si="3"/>
        <v>0.22408298541089827</v>
      </c>
      <c r="M21" s="4"/>
      <c r="N21" t="s">
        <v>252</v>
      </c>
      <c r="O21" s="5">
        <v>0.10548251089556052</v>
      </c>
      <c r="P21" s="71">
        <v>7.8600625403731819E-2</v>
      </c>
    </row>
    <row r="22" spans="1:16" x14ac:dyDescent="0.25">
      <c r="O22" s="5"/>
      <c r="P22" s="71"/>
    </row>
    <row r="23" spans="1:16" x14ac:dyDescent="0.25">
      <c r="O23" s="5"/>
      <c r="P23" s="71"/>
    </row>
    <row r="24" spans="1:16" x14ac:dyDescent="0.25">
      <c r="O24" s="5"/>
      <c r="P24" s="71"/>
    </row>
    <row r="25" spans="1:16" x14ac:dyDescent="0.25">
      <c r="O25" s="5"/>
      <c r="P25" s="71"/>
    </row>
    <row r="26" spans="1:16" x14ac:dyDescent="0.25">
      <c r="O26" s="5"/>
      <c r="P26" s="71"/>
    </row>
    <row r="27" spans="1:16" x14ac:dyDescent="0.25">
      <c r="O27" s="5"/>
      <c r="P27" s="71"/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topLeftCell="A3" workbookViewId="0">
      <selection activeCell="A15" sqref="A15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42578125" customWidth="1"/>
    <col min="6" max="6" width="13.5703125" customWidth="1"/>
    <col min="7" max="9" width="0" hidden="1" customWidth="1"/>
  </cols>
  <sheetData>
    <row r="1" spans="1:13" ht="15.75" x14ac:dyDescent="0.25">
      <c r="A1" s="50">
        <v>132</v>
      </c>
      <c r="B1" s="49" t="s">
        <v>92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2150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131.44782700000002</v>
      </c>
      <c r="E6" s="14">
        <v>132.95889399999999</v>
      </c>
      <c r="F6" s="14">
        <v>21.051785211231142</v>
      </c>
      <c r="G6" s="14">
        <v>5.1208328112311392</v>
      </c>
      <c r="H6" s="14">
        <v>7.4953013399999993</v>
      </c>
      <c r="I6" s="14">
        <v>8.4356510599999996</v>
      </c>
      <c r="J6" s="15">
        <v>3.8514405897744151E-2</v>
      </c>
      <c r="K6" s="15">
        <v>9.4887478164726161E-2</v>
      </c>
      <c r="L6" s="16">
        <v>0.15833303495463147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84.65170999999998</v>
      </c>
      <c r="E7" s="38">
        <f ca="1">SUM(E8:OFFSET(E6,MATCH("PROYECTOS",$A$8:$A$50,0),0))</f>
        <v>85.162777000000006</v>
      </c>
      <c r="F7" s="38">
        <f ca="1">SUM(F8:OFFSET(F6,MATCH("PROYECTOS",$A$8:$A$50,0),0))</f>
        <v>17.009910690020419</v>
      </c>
      <c r="G7" s="38">
        <f ca="1">SUM(G8:OFFSET(G6,MATCH("PROYECTOS",$A$8:$A$50,0),0))</f>
        <v>5.0708328100204199</v>
      </c>
      <c r="H7" s="38">
        <f ca="1">SUM(H8:OFFSET(H6,MATCH("PROYECTOS",$A$8:$A$50,0),0))</f>
        <v>5.8007608700000004</v>
      </c>
      <c r="I7" s="38">
        <f ca="1">SUM(I8:OFFSET(I6,MATCH("PROYECTOS",$A$8:$A$50,0),0))</f>
        <v>6.1383170099999989</v>
      </c>
      <c r="J7" s="39">
        <f ca="1">IFERROR(G7/E7,0)</f>
        <v>5.9542830666740931E-2</v>
      </c>
      <c r="K7" s="39">
        <f ca="1">IFERROR(SUM(G7,H7)/E7,0)</f>
        <v>0.1276566366550074</v>
      </c>
      <c r="L7" s="40">
        <f ca="1">IFERROR(SUM(G7,H7,I7)/E7,0)</f>
        <v>0.19973410085042692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0</v>
      </c>
      <c r="E8" s="21">
        <v>4.8000000000000001E-2</v>
      </c>
      <c r="F8" s="21">
        <f t="shared" ref="F8:F10" si="0">SUM(G8,H8,I8)</f>
        <v>4.3E-3</v>
      </c>
      <c r="G8" s="21">
        <v>0</v>
      </c>
      <c r="H8" s="21">
        <v>0</v>
      </c>
      <c r="I8" s="21">
        <v>4.3E-3</v>
      </c>
      <c r="J8" s="22">
        <f t="shared" ref="J8:J11" si="1">IFERROR(G8/E8,0)</f>
        <v>0</v>
      </c>
      <c r="K8" s="22">
        <f t="shared" ref="K8:K11" si="2">IFERROR(SUM(G8,H8)/E8,0)</f>
        <v>0</v>
      </c>
      <c r="L8" s="23">
        <f t="shared" ref="L8:L11" si="3">IFERROR(SUM(G8,H8,I8)/E8,0)</f>
        <v>8.9583333333333334E-2</v>
      </c>
      <c r="M8" s="4"/>
    </row>
    <row r="9" spans="1:13" ht="25.5" x14ac:dyDescent="0.25">
      <c r="A9" s="17"/>
      <c r="B9" s="19">
        <v>3000708</v>
      </c>
      <c r="C9" s="19" t="s">
        <v>2152</v>
      </c>
      <c r="D9" s="20">
        <v>79.443538999999987</v>
      </c>
      <c r="E9" s="21">
        <v>79.429749000000001</v>
      </c>
      <c r="F9" s="21">
        <f t="shared" si="0"/>
        <v>15.893541657448456</v>
      </c>
      <c r="G9" s="21">
        <v>4.6784527774484559</v>
      </c>
      <c r="H9" s="21">
        <v>5.3539514400000003</v>
      </c>
      <c r="I9" s="21">
        <v>5.8611374399999994</v>
      </c>
      <c r="J9" s="22">
        <f t="shared" si="1"/>
        <v>5.8900510656888214E-2</v>
      </c>
      <c r="K9" s="22">
        <f t="shared" si="2"/>
        <v>0.12630537479664522</v>
      </c>
      <c r="L9" s="23">
        <f t="shared" si="3"/>
        <v>0.20009557952208126</v>
      </c>
      <c r="M9" s="4"/>
    </row>
    <row r="10" spans="1:13" ht="38.25" x14ac:dyDescent="0.25">
      <c r="A10" s="17"/>
      <c r="B10" s="19">
        <v>3000709</v>
      </c>
      <c r="C10" s="19" t="s">
        <v>2153</v>
      </c>
      <c r="D10" s="20">
        <v>5.2081710000000001</v>
      </c>
      <c r="E10" s="21">
        <v>5.6850279999999991</v>
      </c>
      <c r="F10" s="21">
        <f t="shared" si="0"/>
        <v>1.1120690325719638</v>
      </c>
      <c r="G10" s="21">
        <v>0.39238003257196397</v>
      </c>
      <c r="H10" s="21">
        <v>0.44680942999999995</v>
      </c>
      <c r="I10" s="21">
        <v>0.27287956999999996</v>
      </c>
      <c r="J10" s="22">
        <f t="shared" si="1"/>
        <v>6.9019894461727196E-2</v>
      </c>
      <c r="K10" s="22">
        <f t="shared" si="2"/>
        <v>0.14761395415677181</v>
      </c>
      <c r="L10" s="23">
        <f t="shared" si="3"/>
        <v>0.19561364210905627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46.796117000000038</v>
      </c>
      <c r="E11" s="45">
        <f t="shared" ref="E11:I11" ca="1" si="4">OFFSET(E11,-MATCH("PROYECTOS",$A$8:$A$50,0)-1,0)-(OFFSET(E11,-MATCH("PROYECTOS",$A$8:$A$50,0),0))</f>
        <v>47.796116999999981</v>
      </c>
      <c r="F11" s="45">
        <f t="shared" ca="1" si="4"/>
        <v>4.0418745212107225</v>
      </c>
      <c r="G11" s="45">
        <f t="shared" ca="1" si="4"/>
        <v>5.0000001210719347E-2</v>
      </c>
      <c r="H11" s="45">
        <f t="shared" ca="1" si="4"/>
        <v>1.6945404699999989</v>
      </c>
      <c r="I11" s="45">
        <f t="shared" ca="1" si="4"/>
        <v>2.2973340500000008</v>
      </c>
      <c r="J11" s="46">
        <f t="shared" ca="1" si="1"/>
        <v>1.0461101099639406E-3</v>
      </c>
      <c r="K11" s="46">
        <f t="shared" ca="1" si="2"/>
        <v>3.6499627599679674E-2</v>
      </c>
      <c r="L11" s="47">
        <f t="shared" ca="1" si="3"/>
        <v>8.4564913949196352E-2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2162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83"/>
      <c r="B16" s="84"/>
      <c r="C16" s="84"/>
      <c r="D16" s="103"/>
    </row>
    <row r="17" spans="1:4" ht="15.75" thickBot="1" x14ac:dyDescent="0.3">
      <c r="A17" s="73"/>
      <c r="B17" s="74">
        <v>3000001</v>
      </c>
      <c r="C17" s="74" t="s">
        <v>275</v>
      </c>
      <c r="D17" s="75">
        <v>8.9583333333333334E-2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topLeftCell="A15" workbookViewId="0">
      <selection activeCell="A3" sqref="A3:P1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132</v>
      </c>
      <c r="B1" s="49" t="s">
        <v>92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2151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131.44782700000002</v>
      </c>
      <c r="I6" s="14">
        <v>132.95889399999999</v>
      </c>
      <c r="J6" s="14">
        <v>21.051785211231142</v>
      </c>
      <c r="K6" s="14">
        <v>5.1208328112311392</v>
      </c>
      <c r="L6" s="14">
        <v>7.4953013399999993</v>
      </c>
      <c r="M6" s="14">
        <v>8.4356510599999996</v>
      </c>
      <c r="N6" s="15">
        <v>3.8514405897744151E-2</v>
      </c>
      <c r="O6" s="15">
        <v>9.4887478164726161E-2</v>
      </c>
      <c r="P6" s="16">
        <v>0.15833303495463147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SUM(H8:OFFSET(H6,MATCH("PROYECTOS",$A$8:$A$15,0),0))</f>
        <v>84.651710000000008</v>
      </c>
      <c r="I7" s="37">
        <f ca="1">SUM(I8:OFFSET(I6,MATCH("PROYECTOS",$A$8:$A$15,0),0))</f>
        <v>85.162777000000006</v>
      </c>
      <c r="J7" s="37">
        <f ca="1">SUM(J8:OFFSET(J6,MATCH("PROYECTOS",$A$8:$A$15,0),0))</f>
        <v>17.009910690020416</v>
      </c>
      <c r="K7" s="38">
        <f>SUM(K8:K14)</f>
        <v>5.0708328100204199</v>
      </c>
      <c r="L7" s="38">
        <f>SUM(L8:L14)</f>
        <v>5.8007608699999995</v>
      </c>
      <c r="M7" s="38">
        <f>SUM(M8:M14)</f>
        <v>6.1383170099999989</v>
      </c>
      <c r="N7" s="39">
        <f ca="1">IFERROR(K7/I7,0)</f>
        <v>5.9542830666740931E-2</v>
      </c>
      <c r="O7" s="39">
        <f ca="1">IFERROR(SUM(K7,L7)/I7,0)</f>
        <v>0.12765663665500737</v>
      </c>
      <c r="P7" s="40">
        <f ca="1">IFERROR(SUM(K7,L7,M7)/I7,0)</f>
        <v>0.19973410085042692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0</v>
      </c>
      <c r="I8" s="21">
        <v>4.8000000000000001E-2</v>
      </c>
      <c r="J8" s="21">
        <f t="shared" ref="J8:J14" si="0">SUM(K8,L8,M8)</f>
        <v>4.3E-3</v>
      </c>
      <c r="K8" s="21">
        <v>0</v>
      </c>
      <c r="L8" s="21">
        <v>0</v>
      </c>
      <c r="M8" s="21">
        <v>4.3E-3</v>
      </c>
      <c r="N8" s="22">
        <f t="shared" ref="N8:N15" si="1">IFERROR(K8/I8,0)</f>
        <v>0</v>
      </c>
      <c r="O8" s="22">
        <f t="shared" ref="O8:O15" si="2">IFERROR(SUM(K8,L8)/I8,0)</f>
        <v>0</v>
      </c>
      <c r="P8" s="23">
        <f t="shared" ref="P8:P15" si="3">IFERROR(SUM(K8,L8,M8)/I8,0)</f>
        <v>8.9583333333333334E-2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5005205</v>
      </c>
      <c r="C9" s="19" t="s">
        <v>2154</v>
      </c>
      <c r="D9" s="68">
        <v>3000708</v>
      </c>
      <c r="E9" s="19" t="s">
        <v>2152</v>
      </c>
      <c r="F9" s="69">
        <v>530</v>
      </c>
      <c r="G9" s="19" t="s">
        <v>2160</v>
      </c>
      <c r="H9" s="20">
        <v>3.033442</v>
      </c>
      <c r="I9" s="21">
        <v>2.5652680000000005</v>
      </c>
      <c r="J9" s="21">
        <f t="shared" si="0"/>
        <v>6.8684129954407661E-2</v>
      </c>
      <c r="K9" s="21">
        <v>2.3515599954407662E-2</v>
      </c>
      <c r="L9" s="21">
        <v>2.1745299999999999E-2</v>
      </c>
      <c r="M9" s="21">
        <v>2.342323E-2</v>
      </c>
      <c r="N9" s="22">
        <f t="shared" si="1"/>
        <v>9.1669174349064721E-3</v>
      </c>
      <c r="O9" s="22">
        <f t="shared" si="2"/>
        <v>1.7643731553353352E-2</v>
      </c>
      <c r="P9" s="23">
        <f t="shared" si="3"/>
        <v>2.6774641072358774E-2</v>
      </c>
      <c r="Q9" s="70">
        <v>0</v>
      </c>
      <c r="R9" s="21">
        <v>0</v>
      </c>
      <c r="S9" s="23">
        <f t="shared" ref="S9:S14" si="4">IFERROR(R9/Q9,0)</f>
        <v>0</v>
      </c>
    </row>
    <row r="10" spans="1:19" ht="25.5" x14ac:dyDescent="0.25">
      <c r="A10" s="17"/>
      <c r="B10" s="19">
        <v>5005206</v>
      </c>
      <c r="C10" s="19" t="s">
        <v>2155</v>
      </c>
      <c r="D10" s="68">
        <v>3000708</v>
      </c>
      <c r="E10" s="19" t="s">
        <v>2152</v>
      </c>
      <c r="F10" s="69">
        <v>530</v>
      </c>
      <c r="G10" s="19" t="s">
        <v>2160</v>
      </c>
      <c r="H10" s="20">
        <v>2.1500029999999999</v>
      </c>
      <c r="I10" s="21">
        <v>3.9607999999999994</v>
      </c>
      <c r="J10" s="21">
        <f t="shared" si="0"/>
        <v>0.83971482357423477</v>
      </c>
      <c r="K10" s="21">
        <v>0.23051236357423477</v>
      </c>
      <c r="L10" s="21">
        <v>0.31529304000000002</v>
      </c>
      <c r="M10" s="21">
        <v>0.29390941999999998</v>
      </c>
      <c r="N10" s="22">
        <f t="shared" si="1"/>
        <v>5.8198435562066955E-2</v>
      </c>
      <c r="O10" s="22">
        <f t="shared" si="2"/>
        <v>0.13780180861801528</v>
      </c>
      <c r="P10" s="23">
        <f t="shared" si="3"/>
        <v>0.21200636830292741</v>
      </c>
      <c r="Q10" s="70">
        <v>250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5005207</v>
      </c>
      <c r="C11" s="19" t="s">
        <v>2156</v>
      </c>
      <c r="D11" s="68">
        <v>3000708</v>
      </c>
      <c r="E11" s="19" t="s">
        <v>2152</v>
      </c>
      <c r="F11" s="69">
        <v>530</v>
      </c>
      <c r="G11" s="19" t="s">
        <v>2160</v>
      </c>
      <c r="H11" s="20">
        <v>0.22600000000000003</v>
      </c>
      <c r="I11" s="21">
        <v>0.39098500000000008</v>
      </c>
      <c r="J11" s="21">
        <f t="shared" si="0"/>
        <v>9.4460250466535667E-2</v>
      </c>
      <c r="K11" s="21">
        <v>2.0035520466535672E-2</v>
      </c>
      <c r="L11" s="21">
        <v>4.250023E-2</v>
      </c>
      <c r="M11" s="21">
        <v>3.1924499999999995E-2</v>
      </c>
      <c r="N11" s="22">
        <f t="shared" si="1"/>
        <v>5.1243706194702275E-2</v>
      </c>
      <c r="O11" s="22">
        <f t="shared" si="2"/>
        <v>0.15994411669638389</v>
      </c>
      <c r="P11" s="23">
        <f t="shared" si="3"/>
        <v>0.24159558670162704</v>
      </c>
      <c r="Q11" s="70">
        <v>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5005208</v>
      </c>
      <c r="C12" s="19" t="s">
        <v>2157</v>
      </c>
      <c r="D12" s="68">
        <v>3000708</v>
      </c>
      <c r="E12" s="19" t="s">
        <v>2152</v>
      </c>
      <c r="F12" s="69">
        <v>530</v>
      </c>
      <c r="G12" s="19" t="s">
        <v>2160</v>
      </c>
      <c r="H12" s="20">
        <v>1.6391090000000001</v>
      </c>
      <c r="I12" s="21">
        <v>3.869335</v>
      </c>
      <c r="J12" s="21">
        <f t="shared" si="0"/>
        <v>0.88508283250616493</v>
      </c>
      <c r="K12" s="21">
        <v>0.28213344250616501</v>
      </c>
      <c r="L12" s="21">
        <v>0.30138774999999995</v>
      </c>
      <c r="M12" s="21">
        <v>0.30156163999999996</v>
      </c>
      <c r="N12" s="22">
        <f t="shared" si="1"/>
        <v>7.291522768283569E-2</v>
      </c>
      <c r="O12" s="22">
        <f t="shared" si="2"/>
        <v>0.15080658369103864</v>
      </c>
      <c r="P12" s="23">
        <f t="shared" si="3"/>
        <v>0.2287428802381197</v>
      </c>
      <c r="Q12" s="70">
        <v>0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5005209</v>
      </c>
      <c r="C13" s="19" t="s">
        <v>2158</v>
      </c>
      <c r="D13" s="68">
        <v>3000708</v>
      </c>
      <c r="E13" s="19" t="s">
        <v>2152</v>
      </c>
      <c r="F13" s="69">
        <v>530</v>
      </c>
      <c r="G13" s="19" t="s">
        <v>2160</v>
      </c>
      <c r="H13" s="20">
        <v>72.394985000000005</v>
      </c>
      <c r="I13" s="21">
        <v>68.643360999999999</v>
      </c>
      <c r="J13" s="21">
        <f t="shared" si="0"/>
        <v>14.005599620947111</v>
      </c>
      <c r="K13" s="21">
        <v>4.1222558509471128</v>
      </c>
      <c r="L13" s="21">
        <v>4.6730251199999993</v>
      </c>
      <c r="M13" s="21">
        <v>5.2103186499999996</v>
      </c>
      <c r="N13" s="22">
        <f t="shared" si="1"/>
        <v>6.005323444094051E-2</v>
      </c>
      <c r="O13" s="22">
        <f t="shared" si="2"/>
        <v>0.12813010381218237</v>
      </c>
      <c r="P13" s="23">
        <f t="shared" si="3"/>
        <v>0.20403429285677185</v>
      </c>
      <c r="Q13" s="70">
        <v>0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5005211</v>
      </c>
      <c r="C14" s="19" t="s">
        <v>2159</v>
      </c>
      <c r="D14" s="68">
        <v>3000709</v>
      </c>
      <c r="E14" s="19" t="s">
        <v>2153</v>
      </c>
      <c r="F14" s="69">
        <v>259</v>
      </c>
      <c r="G14" s="19" t="s">
        <v>393</v>
      </c>
      <c r="H14" s="20">
        <v>5.2081710000000001</v>
      </c>
      <c r="I14" s="21">
        <v>5.685028</v>
      </c>
      <c r="J14" s="21">
        <f t="shared" si="0"/>
        <v>1.112069032571964</v>
      </c>
      <c r="K14" s="21">
        <v>0.39238003257196397</v>
      </c>
      <c r="L14" s="21">
        <v>0.44680942999999995</v>
      </c>
      <c r="M14" s="21">
        <v>0.27287957000000002</v>
      </c>
      <c r="N14" s="22">
        <f t="shared" si="1"/>
        <v>6.9019894461727183E-2</v>
      </c>
      <c r="O14" s="22">
        <f t="shared" si="2"/>
        <v>0.14761395415677178</v>
      </c>
      <c r="P14" s="23">
        <f t="shared" si="3"/>
        <v>0.19561364210905627</v>
      </c>
      <c r="Q14" s="70">
        <v>0</v>
      </c>
      <c r="R14" s="21">
        <v>0</v>
      </c>
      <c r="S14" s="23">
        <f t="shared" si="4"/>
        <v>0</v>
      </c>
    </row>
    <row r="15" spans="1:19" ht="15.75" thickBot="1" x14ac:dyDescent="0.3">
      <c r="A15" s="41" t="s">
        <v>293</v>
      </c>
      <c r="B15" s="43"/>
      <c r="C15" s="43"/>
      <c r="D15" s="65"/>
      <c r="E15" s="43"/>
      <c r="F15" s="66"/>
      <c r="G15" s="43"/>
      <c r="H15" s="44">
        <f ca="1">OFFSET(H15,-MATCH("PROYECTOS",$A$8:$A$15,0)-1,0)-(OFFSET(H15,-MATCH("PROYECTOS",$A$8:$A$15,0),0))</f>
        <v>46.79611700000001</v>
      </c>
      <c r="I15" s="44">
        <f t="shared" ref="I15:J15" ca="1" si="5">OFFSET(I15,-MATCH("PROYECTOS",$A$8:$A$15,0)-1,0)-(OFFSET(I15,-MATCH("PROYECTOS",$A$8:$A$15,0),0))</f>
        <v>47.796116999999981</v>
      </c>
      <c r="J15" s="44">
        <f t="shared" ca="1" si="5"/>
        <v>4.0418745212107261</v>
      </c>
      <c r="K15" s="45">
        <f>K6-K7</f>
        <v>5.0000001210719347E-2</v>
      </c>
      <c r="L15" s="45">
        <f>L6-L7</f>
        <v>1.6945404699999997</v>
      </c>
      <c r="M15" s="45">
        <f>M6-M7</f>
        <v>2.2973340500000008</v>
      </c>
      <c r="N15" s="46">
        <f t="shared" ca="1" si="1"/>
        <v>1.0461101099639406E-3</v>
      </c>
      <c r="O15" s="46">
        <f t="shared" ca="1" si="2"/>
        <v>3.6499627599679695E-2</v>
      </c>
      <c r="P15" s="47">
        <f t="shared" ca="1" si="3"/>
        <v>8.4564913949196366E-2</v>
      </c>
      <c r="Q15" s="67"/>
      <c r="R15" s="45"/>
      <c r="S15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133</v>
      </c>
      <c r="B1" s="50" t="s">
        <v>93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2163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259.52865099999997</v>
      </c>
      <c r="E6" s="14">
        <v>259.78157199999998</v>
      </c>
      <c r="F6" s="14">
        <v>57.066440556080664</v>
      </c>
      <c r="G6" s="14">
        <v>11.603672646080668</v>
      </c>
      <c r="H6" s="14">
        <v>26.513146659999997</v>
      </c>
      <c r="I6" s="14">
        <v>18.94962125</v>
      </c>
      <c r="J6" s="15">
        <v>4.4667035297179081E-2</v>
      </c>
      <c r="K6" s="15">
        <v>0.14672641716896173</v>
      </c>
      <c r="L6" s="16">
        <v>0.2196708570078276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259.52865099999997</v>
      </c>
      <c r="E7" s="38">
        <f ca="1">SUM(E8:OFFSET(E6,MATCH("GOBIERNOS REGIONALES",$A$8:$A$50,0),0))</f>
        <v>259.78157199999998</v>
      </c>
      <c r="F7" s="38">
        <f ca="1">SUM(F8:OFFSET(F6,MATCH("GOBIERNOS REGIONALES",$A$8:$A$50,0),0))</f>
        <v>57.066440556080664</v>
      </c>
      <c r="G7" s="38">
        <f ca="1">SUM(G8:OFFSET(G6,MATCH("GOBIERNOS REGIONALES",$A$8:$A$50,0),0))</f>
        <v>11.603672646080668</v>
      </c>
      <c r="H7" s="38">
        <f ca="1">SUM(H8:OFFSET(H6,MATCH("GOBIERNOS REGIONALES",$A$8:$A$50,0),0))</f>
        <v>26.51314666</v>
      </c>
      <c r="I7" s="38">
        <f ca="1">SUM(I8:OFFSET(I6,MATCH("GOBIERNOS REGIONALES",$A$8:$A$50,0),0))</f>
        <v>18.949621249999996</v>
      </c>
      <c r="J7" s="39">
        <f ca="1">IFERROR(G7/E7,0)</f>
        <v>4.4667035297179081E-2</v>
      </c>
      <c r="K7" s="39">
        <f ca="1">IFERROR(SUM(G7,H7)/E7,0)</f>
        <v>0.14672641716896176</v>
      </c>
      <c r="L7" s="40">
        <f ca="1">IFERROR(SUM(G7,H7,I7)/E7,0)</f>
        <v>0.2196708570078276</v>
      </c>
      <c r="M7" s="4"/>
    </row>
    <row r="8" spans="1:13" x14ac:dyDescent="0.25">
      <c r="A8" s="17"/>
      <c r="B8" s="18">
        <v>8</v>
      </c>
      <c r="C8" s="19" t="s">
        <v>109</v>
      </c>
      <c r="D8" s="20">
        <v>259.52865099999997</v>
      </c>
      <c r="E8" s="21">
        <v>259.78157199999998</v>
      </c>
      <c r="F8" s="21">
        <f t="shared" ref="F8:F10" si="0">SUM(G8,H8,I8)</f>
        <v>57.066440556080664</v>
      </c>
      <c r="G8" s="21">
        <v>11.603672646080668</v>
      </c>
      <c r="H8" s="21">
        <v>26.51314666</v>
      </c>
      <c r="I8" s="21">
        <v>18.949621249999996</v>
      </c>
      <c r="J8" s="22">
        <f t="shared" ref="J8:J10" si="1">IFERROR(G8/E8,0)</f>
        <v>4.4667035297179081E-2</v>
      </c>
      <c r="K8" s="22">
        <f t="shared" ref="K8:K10" si="2">IFERROR(SUM(G8,H8)/E8,0)</f>
        <v>0.14672641716896176</v>
      </c>
      <c r="L8" s="23">
        <f t="shared" ref="L8:L10" si="3">IFERROR(SUM(G8,H8,I8)/E8,0)</f>
        <v>0.2196708570078276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133</v>
      </c>
      <c r="B1" s="51" t="s">
        <v>93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2164</v>
      </c>
      <c r="N2" s="72" t="s">
        <v>2176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259.52865099999997</v>
      </c>
      <c r="E6" s="14">
        <f ca="1">SUM(E7:OFFSET(E7,50,0))</f>
        <v>259.78157199999998</v>
      </c>
      <c r="F6" s="14">
        <f ca="1">SUM(F7:OFFSET(F7,50,0))</f>
        <v>57.066440556080664</v>
      </c>
      <c r="G6" s="14">
        <f ca="1">SUM(G7:OFFSET(G7,50,0))</f>
        <v>11.603672646080668</v>
      </c>
      <c r="H6" s="14">
        <f ca="1">SUM(H7:OFFSET(H7,50,0))</f>
        <v>26.513146659999997</v>
      </c>
      <c r="I6" s="14">
        <f ca="1">SUM(I7:OFFSET(I7,50,0))</f>
        <v>18.94962125</v>
      </c>
      <c r="J6" s="15">
        <f ca="1">IFERROR(G6/E6,0)</f>
        <v>4.4667035297179081E-2</v>
      </c>
      <c r="K6" s="15">
        <f ca="1">IFERROR(SUM(G6,H6)/E6,0)</f>
        <v>0.14672641716896173</v>
      </c>
      <c r="L6" s="16">
        <f ca="1">IFERROR(SUM(G6,H6,I6)/E6,0)</f>
        <v>0.2196708570078276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15</v>
      </c>
      <c r="C7" s="19" t="s">
        <v>263</v>
      </c>
      <c r="D7" s="20">
        <v>201.06579299999996</v>
      </c>
      <c r="E7" s="21">
        <v>201.32160399999998</v>
      </c>
      <c r="F7" s="21">
        <f t="shared" ref="F7:F8" si="0">SUM(G7,H7,I7)</f>
        <v>49.973564996154785</v>
      </c>
      <c r="G7" s="21">
        <v>10.033429506154789</v>
      </c>
      <c r="H7" s="21">
        <v>23.461774249999998</v>
      </c>
      <c r="I7" s="21">
        <v>16.478361239999998</v>
      </c>
      <c r="J7" s="22">
        <f t="shared" ref="J7:J8" si="1">IFERROR(G7/E7,0)</f>
        <v>4.9837818231146171E-2</v>
      </c>
      <c r="K7" s="22">
        <f t="shared" ref="K7:K8" si="2">IFERROR(SUM(G7,H7)/E7,0)</f>
        <v>0.16637659888779144</v>
      </c>
      <c r="L7" s="23">
        <f t="shared" ref="L7:L8" si="3">IFERROR(SUM(G7,H7,I7)/E7,0)</f>
        <v>0.24822753248158499</v>
      </c>
      <c r="M7" s="4"/>
      <c r="N7" t="s">
        <v>263</v>
      </c>
      <c r="O7" s="5">
        <v>49.973564996154785</v>
      </c>
      <c r="P7" s="71">
        <v>0.24822753248158499</v>
      </c>
    </row>
    <row r="8" spans="1:16" ht="15.75" thickBot="1" x14ac:dyDescent="0.3">
      <c r="A8" s="24"/>
      <c r="B8" s="56">
        <v>98</v>
      </c>
      <c r="C8" s="26" t="s">
        <v>461</v>
      </c>
      <c r="D8" s="27">
        <v>58.462857999999997</v>
      </c>
      <c r="E8" s="28">
        <v>58.459967999999996</v>
      </c>
      <c r="F8" s="28">
        <f t="shared" si="0"/>
        <v>7.0928755599258784</v>
      </c>
      <c r="G8" s="28">
        <v>1.5702431399258785</v>
      </c>
      <c r="H8" s="28">
        <v>3.0513724099999999</v>
      </c>
      <c r="I8" s="28">
        <v>2.47126001</v>
      </c>
      <c r="J8" s="29">
        <f t="shared" si="1"/>
        <v>2.6860143678591793E-2</v>
      </c>
      <c r="K8" s="29">
        <f t="shared" si="2"/>
        <v>7.9056073891896048E-2</v>
      </c>
      <c r="L8" s="30">
        <f t="shared" si="3"/>
        <v>0.12132876227243024</v>
      </c>
      <c r="M8" s="4"/>
      <c r="N8" t="s">
        <v>461</v>
      </c>
      <c r="O8" s="5">
        <v>7.0928755599258784</v>
      </c>
      <c r="P8" s="71">
        <v>0.12132876227243024</v>
      </c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topLeftCell="A4" workbookViewId="0">
      <selection activeCell="A14" sqref="A14:D1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3.85546875" customWidth="1"/>
    <col min="6" max="6" width="13.5703125" customWidth="1"/>
    <col min="7" max="9" width="0" hidden="1" customWidth="1"/>
  </cols>
  <sheetData>
    <row r="1" spans="1:13" ht="15.75" x14ac:dyDescent="0.25">
      <c r="A1" s="50">
        <v>133</v>
      </c>
      <c r="B1" s="49" t="s">
        <v>93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2165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259.52865099999997</v>
      </c>
      <c r="E6" s="14">
        <v>259.78157199999998</v>
      </c>
      <c r="F6" s="14">
        <v>57.066440556080664</v>
      </c>
      <c r="G6" s="14">
        <v>11.603672646080668</v>
      </c>
      <c r="H6" s="14">
        <v>26.513146659999997</v>
      </c>
      <c r="I6" s="14">
        <v>18.94962125</v>
      </c>
      <c r="J6" s="15">
        <v>4.4667035297179081E-2</v>
      </c>
      <c r="K6" s="15">
        <v>0.14672641716896173</v>
      </c>
      <c r="L6" s="16">
        <v>0.2196708570078276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259.52865099999997</v>
      </c>
      <c r="E7" s="38">
        <f ca="1">SUM(E8:OFFSET(E6,MATCH("PROYECTOS",$A$8:$A$50,0),0))</f>
        <v>259.78157199999998</v>
      </c>
      <c r="F7" s="38">
        <f ca="1">SUM(F8:OFFSET(F6,MATCH("PROYECTOS",$A$8:$A$50,0),0))</f>
        <v>57.066440556080664</v>
      </c>
      <c r="G7" s="38">
        <f ca="1">SUM(G8:OFFSET(G6,MATCH("PROYECTOS",$A$8:$A$50,0),0))</f>
        <v>11.603672646080668</v>
      </c>
      <c r="H7" s="38">
        <f ca="1">SUM(H8:OFFSET(H6,MATCH("PROYECTOS",$A$8:$A$50,0),0))</f>
        <v>26.513146659999997</v>
      </c>
      <c r="I7" s="38">
        <f ca="1">SUM(I8:OFFSET(I6,MATCH("PROYECTOS",$A$8:$A$50,0),0))</f>
        <v>18.949621249999993</v>
      </c>
      <c r="J7" s="39">
        <f ca="1">IFERROR(G7/E7,0)</f>
        <v>4.4667035297179081E-2</v>
      </c>
      <c r="K7" s="39">
        <f ca="1">IFERROR(SUM(G7,H7)/E7,0)</f>
        <v>0.14672641716896173</v>
      </c>
      <c r="L7" s="40">
        <f ca="1">IFERROR(SUM(G7,H7,I7)/E7,0)</f>
        <v>0.21967085700782757</v>
      </c>
      <c r="M7" s="4"/>
    </row>
    <row r="8" spans="1:13" ht="25.5" x14ac:dyDescent="0.25">
      <c r="A8" s="17"/>
      <c r="B8" s="19">
        <v>3000710</v>
      </c>
      <c r="C8" s="19" t="s">
        <v>2167</v>
      </c>
      <c r="D8" s="20">
        <v>251.48519599999995</v>
      </c>
      <c r="E8" s="21">
        <v>251.48519599999997</v>
      </c>
      <c r="F8" s="21">
        <f t="shared" ref="F8:F9" si="0">SUM(G8,H8,I8)</f>
        <v>56.483745123725065</v>
      </c>
      <c r="G8" s="21">
        <v>11.411154573725071</v>
      </c>
      <c r="H8" s="21">
        <v>26.335772799999997</v>
      </c>
      <c r="I8" s="21">
        <v>18.736817749999993</v>
      </c>
      <c r="J8" s="22">
        <f t="shared" ref="J8:J10" si="1">IFERROR(G8/E8,0)</f>
        <v>4.5375054894782246E-2</v>
      </c>
      <c r="K8" s="22">
        <f t="shared" ref="K8:K10" si="2">IFERROR(SUM(G8,H8)/E8,0)</f>
        <v>0.15009602145219345</v>
      </c>
      <c r="L8" s="23">
        <f t="shared" ref="L8:L10" si="3">IFERROR(SUM(G8,H8,I8)/E8,0)</f>
        <v>0.22460067639021214</v>
      </c>
      <c r="M8" s="4"/>
    </row>
    <row r="9" spans="1:13" ht="38.25" x14ac:dyDescent="0.25">
      <c r="A9" s="17"/>
      <c r="B9" s="19">
        <v>3000711</v>
      </c>
      <c r="C9" s="19" t="s">
        <v>2168</v>
      </c>
      <c r="D9" s="20">
        <v>8.043454999999998</v>
      </c>
      <c r="E9" s="21">
        <v>8.2963759999999986</v>
      </c>
      <c r="F9" s="21">
        <f t="shared" si="0"/>
        <v>0.58269543235559684</v>
      </c>
      <c r="G9" s="21">
        <v>0.19251807235559681</v>
      </c>
      <c r="H9" s="21">
        <v>0.17737385999999999</v>
      </c>
      <c r="I9" s="21">
        <v>0.21280350000000003</v>
      </c>
      <c r="J9" s="22">
        <f t="shared" si="1"/>
        <v>2.3205080429767991E-2</v>
      </c>
      <c r="K9" s="22">
        <f t="shared" si="2"/>
        <v>4.4584759942846955E-2</v>
      </c>
      <c r="L9" s="23">
        <f t="shared" si="3"/>
        <v>7.0234935392947104E-2</v>
      </c>
      <c r="M9" s="4"/>
    </row>
    <row r="10" spans="1:13" ht="15.75" thickBot="1" x14ac:dyDescent="0.3">
      <c r="A10" s="41" t="s">
        <v>293</v>
      </c>
      <c r="B10" s="43"/>
      <c r="C10" s="43"/>
      <c r="D10" s="44">
        <f ca="1">OFFSET(D10,-MATCH("PROYECTOS",$A$8:$A$50,0)-1,0)-(OFFSET(D10,-MATCH("PROYECTOS",$A$8:$A$50,0),0))</f>
        <v>0</v>
      </c>
      <c r="E10" s="45">
        <f t="shared" ref="E10:I10" ca="1" si="4">OFFSET(E10,-MATCH("PROYECTOS",$A$8:$A$50,0)-1,0)-(OFFSET(E10,-MATCH("PROYECTOS",$A$8:$A$50,0),0))</f>
        <v>0</v>
      </c>
      <c r="F10" s="45">
        <f t="shared" ca="1" si="4"/>
        <v>0</v>
      </c>
      <c r="G10" s="45">
        <f t="shared" ca="1" si="4"/>
        <v>0</v>
      </c>
      <c r="H10" s="45">
        <f t="shared" ca="1" si="4"/>
        <v>0</v>
      </c>
      <c r="I10" s="45">
        <f t="shared" ca="1" si="4"/>
        <v>0</v>
      </c>
      <c r="J10" s="46">
        <f t="shared" ca="1" si="1"/>
        <v>0</v>
      </c>
      <c r="K10" s="46">
        <f t="shared" ca="1" si="2"/>
        <v>0</v>
      </c>
      <c r="L10" s="47">
        <f t="shared" ca="1" si="3"/>
        <v>0</v>
      </c>
      <c r="M10" s="4"/>
    </row>
    <row r="11" spans="1:13" ht="15.75" thickBot="1" x14ac:dyDescent="0.3"/>
    <row r="12" spans="1:13" ht="15.75" thickBot="1" x14ac:dyDescent="0.3">
      <c r="A12" s="87" t="s">
        <v>315</v>
      </c>
      <c r="B12" s="88"/>
      <c r="C12" s="88"/>
      <c r="D12" s="89"/>
    </row>
    <row r="13" spans="1:13" ht="15.75" thickBot="1" x14ac:dyDescent="0.3">
      <c r="A13" s="1" t="s">
        <v>2177</v>
      </c>
    </row>
    <row r="14" spans="1:13" ht="45" customHeight="1" x14ac:dyDescent="0.25">
      <c r="A14" s="80" t="s">
        <v>317</v>
      </c>
      <c r="B14" s="81"/>
      <c r="C14" s="81"/>
      <c r="D14" s="92" t="s">
        <v>318</v>
      </c>
    </row>
    <row r="15" spans="1:13" ht="15.75" thickBot="1" x14ac:dyDescent="0.3">
      <c r="A15" s="83"/>
      <c r="B15" s="84"/>
      <c r="C15" s="84"/>
      <c r="D15" s="103"/>
    </row>
    <row r="16" spans="1:13" ht="39" thickBot="1" x14ac:dyDescent="0.3">
      <c r="A16" s="73"/>
      <c r="B16" s="74">
        <v>3000711</v>
      </c>
      <c r="C16" s="74" t="s">
        <v>2168</v>
      </c>
      <c r="D16" s="75">
        <v>7.0234935392947104E-2</v>
      </c>
    </row>
  </sheetData>
  <mergeCells count="10">
    <mergeCell ref="A12:D12"/>
    <mergeCell ref="A14:C15"/>
    <mergeCell ref="D14:D1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"/>
  <sheetViews>
    <sheetView topLeftCell="A5" workbookViewId="0">
      <selection activeCell="A3" sqref="A3:P14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133</v>
      </c>
      <c r="B1" s="49" t="s">
        <v>93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2166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259.52865099999997</v>
      </c>
      <c r="I6" s="14">
        <v>259.78157199999998</v>
      </c>
      <c r="J6" s="14">
        <v>57.066440556080664</v>
      </c>
      <c r="K6" s="14">
        <v>11.603672646080668</v>
      </c>
      <c r="L6" s="14">
        <v>26.513146659999997</v>
      </c>
      <c r="M6" s="14">
        <v>18.94962125</v>
      </c>
      <c r="N6" s="15">
        <v>4.4667035297179081E-2</v>
      </c>
      <c r="O6" s="15">
        <v>0.14672641716896173</v>
      </c>
      <c r="P6" s="16">
        <v>0.2196708570078276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SUM(H8:OFFSET(H6,MATCH("PROYECTOS",$A$8:$A$14,0),0))</f>
        <v>259.52865099999997</v>
      </c>
      <c r="I7" s="37">
        <f ca="1">SUM(I8:OFFSET(I6,MATCH("PROYECTOS",$A$8:$A$14,0),0))</f>
        <v>259.78157199999998</v>
      </c>
      <c r="J7" s="37">
        <f ca="1">SUM(J8:OFFSET(J6,MATCH("PROYECTOS",$A$8:$A$14,0),0))</f>
        <v>57.066440556080664</v>
      </c>
      <c r="K7" s="38">
        <f>SUM(K8:K13)</f>
        <v>11.603672646080668</v>
      </c>
      <c r="L7" s="38">
        <f>SUM(L8:L13)</f>
        <v>26.513146659999997</v>
      </c>
      <c r="M7" s="38">
        <f>SUM(M8:M13)</f>
        <v>18.949621249999996</v>
      </c>
      <c r="N7" s="39">
        <f ca="1">IFERROR(K7/I7,0)</f>
        <v>4.4667035297179081E-2</v>
      </c>
      <c r="O7" s="39">
        <f ca="1">IFERROR(SUM(K7,L7)/I7,0)</f>
        <v>0.14672641716896173</v>
      </c>
      <c r="P7" s="40">
        <f ca="1">IFERROR(SUM(K7,L7,M7)/I7,0)</f>
        <v>0.2196708570078276</v>
      </c>
      <c r="Q7" s="64"/>
      <c r="R7" s="38"/>
      <c r="S7" s="40"/>
    </row>
    <row r="8" spans="1:19" ht="38.25" x14ac:dyDescent="0.25">
      <c r="A8" s="17"/>
      <c r="B8" s="19">
        <v>5005219</v>
      </c>
      <c r="C8" s="19" t="s">
        <v>2169</v>
      </c>
      <c r="D8" s="68">
        <v>3000710</v>
      </c>
      <c r="E8" s="19" t="s">
        <v>2167</v>
      </c>
      <c r="F8" s="69">
        <v>76</v>
      </c>
      <c r="G8" s="19" t="s">
        <v>2175</v>
      </c>
      <c r="H8" s="20">
        <v>182.16292999999996</v>
      </c>
      <c r="I8" s="21">
        <v>182.16581999999997</v>
      </c>
      <c r="J8" s="21">
        <f t="shared" ref="J8:J13" si="0">SUM(K8,L8,M8)</f>
        <v>49.262218175528545</v>
      </c>
      <c r="K8" s="21">
        <v>9.7475414355285466</v>
      </c>
      <c r="L8" s="21">
        <v>23.248165499999999</v>
      </c>
      <c r="M8" s="21">
        <v>16.266511239999996</v>
      </c>
      <c r="N8" s="22">
        <f t="shared" ref="N8:N14" si="1">IFERROR(K8/I8,0)</f>
        <v>5.3509167831421657E-2</v>
      </c>
      <c r="O8" s="22">
        <f t="shared" ref="O8:O14" si="2">IFERROR(SUM(K8,L8)/I8,0)</f>
        <v>0.18113006564858627</v>
      </c>
      <c r="P8" s="23">
        <f t="shared" ref="P8:P14" si="3">IFERROR(SUM(K8,L8,M8)/I8,0)</f>
        <v>0.2704251443850913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5005220</v>
      </c>
      <c r="C9" s="19" t="s">
        <v>2170</v>
      </c>
      <c r="D9" s="68">
        <v>3000710</v>
      </c>
      <c r="E9" s="19" t="s">
        <v>2167</v>
      </c>
      <c r="F9" s="69">
        <v>194</v>
      </c>
      <c r="G9" s="19" t="s">
        <v>1178</v>
      </c>
      <c r="H9" s="20">
        <v>58.462857999999997</v>
      </c>
      <c r="I9" s="21">
        <v>58.459967999999996</v>
      </c>
      <c r="J9" s="21">
        <f t="shared" si="0"/>
        <v>7.0928755599258784</v>
      </c>
      <c r="K9" s="21">
        <v>1.5702431399258785</v>
      </c>
      <c r="L9" s="21">
        <v>3.0513724099999999</v>
      </c>
      <c r="M9" s="21">
        <v>2.47126001</v>
      </c>
      <c r="N9" s="22">
        <f t="shared" si="1"/>
        <v>2.6860143678591793E-2</v>
      </c>
      <c r="O9" s="22">
        <f t="shared" si="2"/>
        <v>7.9056073891896048E-2</v>
      </c>
      <c r="P9" s="23">
        <f t="shared" si="3"/>
        <v>0.12132876227243024</v>
      </c>
      <c r="Q9" s="70">
        <v>0</v>
      </c>
      <c r="R9" s="21">
        <v>0</v>
      </c>
      <c r="S9" s="23">
        <f t="shared" ref="S9:S13" si="4">IFERROR(R9/Q9,0)</f>
        <v>0</v>
      </c>
    </row>
    <row r="10" spans="1:19" ht="25.5" x14ac:dyDescent="0.25">
      <c r="A10" s="17"/>
      <c r="B10" s="19">
        <v>5005221</v>
      </c>
      <c r="C10" s="19" t="s">
        <v>2171</v>
      </c>
      <c r="D10" s="68">
        <v>3000710</v>
      </c>
      <c r="E10" s="19" t="s">
        <v>2167</v>
      </c>
      <c r="F10" s="69">
        <v>117</v>
      </c>
      <c r="G10" s="19" t="s">
        <v>687</v>
      </c>
      <c r="H10" s="20">
        <v>10.859408</v>
      </c>
      <c r="I10" s="21">
        <v>10.859408</v>
      </c>
      <c r="J10" s="21">
        <f t="shared" si="0"/>
        <v>0.12865138827064573</v>
      </c>
      <c r="K10" s="21">
        <v>9.3369998270645738E-2</v>
      </c>
      <c r="L10" s="21">
        <v>3.6234889999999999E-2</v>
      </c>
      <c r="M10" s="21">
        <v>-9.5350000000000003E-4</v>
      </c>
      <c r="N10" s="22">
        <f t="shared" si="1"/>
        <v>8.5980744319253625E-3</v>
      </c>
      <c r="O10" s="22">
        <f t="shared" si="2"/>
        <v>1.1934802364055731E-2</v>
      </c>
      <c r="P10" s="23">
        <f t="shared" si="3"/>
        <v>1.1846998314332212E-2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5005222</v>
      </c>
      <c r="C11" s="19" t="s">
        <v>2172</v>
      </c>
      <c r="D11" s="68">
        <v>3000711</v>
      </c>
      <c r="E11" s="19" t="s">
        <v>2168</v>
      </c>
      <c r="F11" s="69">
        <v>10</v>
      </c>
      <c r="G11" s="19" t="s">
        <v>1599</v>
      </c>
      <c r="H11" s="20">
        <v>5.785760999999999</v>
      </c>
      <c r="I11" s="21">
        <v>6.0956309999999991</v>
      </c>
      <c r="J11" s="21">
        <f t="shared" si="0"/>
        <v>0.20638899100942243</v>
      </c>
      <c r="K11" s="21">
        <v>7.2529101009422448E-2</v>
      </c>
      <c r="L11" s="21">
        <v>6.2096149999999996E-2</v>
      </c>
      <c r="M11" s="21">
        <v>7.1763740000000006E-2</v>
      </c>
      <c r="N11" s="22">
        <f t="shared" si="1"/>
        <v>1.1898538643402538E-2</v>
      </c>
      <c r="O11" s="22">
        <f t="shared" si="2"/>
        <v>2.2085531589661915E-2</v>
      </c>
      <c r="P11" s="23">
        <f t="shared" si="3"/>
        <v>3.3858511286103517E-2</v>
      </c>
      <c r="Q11" s="70">
        <v>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5005223</v>
      </c>
      <c r="C12" s="19" t="s">
        <v>2173</v>
      </c>
      <c r="D12" s="68">
        <v>3000711</v>
      </c>
      <c r="E12" s="19" t="s">
        <v>2168</v>
      </c>
      <c r="F12" s="69">
        <v>10</v>
      </c>
      <c r="G12" s="19" t="s">
        <v>1599</v>
      </c>
      <c r="H12" s="20">
        <v>1.5183049999999998</v>
      </c>
      <c r="I12" s="21">
        <v>1.3778250000000001</v>
      </c>
      <c r="J12" s="21">
        <f t="shared" si="0"/>
        <v>0.20746266120733875</v>
      </c>
      <c r="K12" s="21">
        <v>6.9916081207338721E-2</v>
      </c>
      <c r="L12" s="21">
        <v>6.3947750000000012E-2</v>
      </c>
      <c r="M12" s="21">
        <v>7.3598830000000004E-2</v>
      </c>
      <c r="N12" s="22">
        <f t="shared" si="1"/>
        <v>5.0743803608831829E-2</v>
      </c>
      <c r="O12" s="22">
        <f t="shared" si="2"/>
        <v>9.7155902387704343E-2</v>
      </c>
      <c r="P12" s="23">
        <f t="shared" si="3"/>
        <v>0.15057257721941375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5005224</v>
      </c>
      <c r="C13" s="19" t="s">
        <v>2174</v>
      </c>
      <c r="D13" s="68">
        <v>3000711</v>
      </c>
      <c r="E13" s="19" t="s">
        <v>2168</v>
      </c>
      <c r="F13" s="69">
        <v>10</v>
      </c>
      <c r="G13" s="19" t="s">
        <v>1599</v>
      </c>
      <c r="H13" s="20">
        <v>0.73938900000000007</v>
      </c>
      <c r="I13" s="21">
        <v>0.8229200000000001</v>
      </c>
      <c r="J13" s="21">
        <f t="shared" si="0"/>
        <v>0.16884378013883566</v>
      </c>
      <c r="K13" s="21">
        <v>5.0072890138835646E-2</v>
      </c>
      <c r="L13" s="21">
        <v>5.1329960000000001E-2</v>
      </c>
      <c r="M13" s="21">
        <v>6.7440929999999996E-2</v>
      </c>
      <c r="N13" s="22">
        <f t="shared" si="1"/>
        <v>6.0847822557278518E-2</v>
      </c>
      <c r="O13" s="22">
        <f t="shared" si="2"/>
        <v>0.12322321749238764</v>
      </c>
      <c r="P13" s="23">
        <f t="shared" si="3"/>
        <v>0.20517642071991887</v>
      </c>
      <c r="Q13" s="70">
        <v>0</v>
      </c>
      <c r="R13" s="21">
        <v>0</v>
      </c>
      <c r="S13" s="23">
        <f t="shared" si="4"/>
        <v>0</v>
      </c>
    </row>
    <row r="14" spans="1:19" ht="15.75" thickBot="1" x14ac:dyDescent="0.3">
      <c r="A14" s="41" t="s">
        <v>293</v>
      </c>
      <c r="B14" s="43"/>
      <c r="C14" s="43"/>
      <c r="D14" s="65"/>
      <c r="E14" s="43"/>
      <c r="F14" s="66"/>
      <c r="G14" s="43"/>
      <c r="H14" s="44">
        <f ca="1">OFFSET(H14,-MATCH("PROYECTOS",$A$8:$A$14,0)-1,0)-(OFFSET(H14,-MATCH("PROYECTOS",$A$8:$A$14,0),0))</f>
        <v>0</v>
      </c>
      <c r="I14" s="44">
        <f t="shared" ref="I14:J14" ca="1" si="5">OFFSET(I14,-MATCH("PROYECTOS",$A$8:$A$14,0)-1,0)-(OFFSET(I14,-MATCH("PROYECTOS",$A$8:$A$14,0),0))</f>
        <v>0</v>
      </c>
      <c r="J14" s="44">
        <f t="shared" ca="1" si="5"/>
        <v>0</v>
      </c>
      <c r="K14" s="45">
        <f>K6-K7</f>
        <v>0</v>
      </c>
      <c r="L14" s="45">
        <f>L6-L7</f>
        <v>0</v>
      </c>
      <c r="M14" s="45">
        <f>M6-M7</f>
        <v>0</v>
      </c>
      <c r="N14" s="46">
        <f t="shared" ca="1" si="1"/>
        <v>0</v>
      </c>
      <c r="O14" s="46">
        <f t="shared" ca="1" si="2"/>
        <v>0</v>
      </c>
      <c r="P14" s="47">
        <f t="shared" ca="1" si="3"/>
        <v>0</v>
      </c>
      <c r="Q14" s="67"/>
      <c r="R14" s="45"/>
      <c r="S14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134</v>
      </c>
      <c r="B1" s="50" t="s">
        <v>94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2178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102.82792200000004</v>
      </c>
      <c r="E6" s="14">
        <v>103.31340299999997</v>
      </c>
      <c r="F6" s="14">
        <v>6.8270507973018724</v>
      </c>
      <c r="G6" s="14">
        <v>2.3908348073018715</v>
      </c>
      <c r="H6" s="14">
        <v>2.7340907600000004</v>
      </c>
      <c r="I6" s="14">
        <v>1.7021252300000005</v>
      </c>
      <c r="J6" s="15">
        <v>2.3141574450914876E-2</v>
      </c>
      <c r="K6" s="15">
        <v>4.9605621521361311E-2</v>
      </c>
      <c r="L6" s="16">
        <v>6.6080978837778429E-2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102.82792200000004</v>
      </c>
      <c r="E7" s="38">
        <f ca="1">SUM(E8:OFFSET(E6,MATCH("GOBIERNOS REGIONALES",$A$8:$A$50,0),0))</f>
        <v>103.31340299999998</v>
      </c>
      <c r="F7" s="38">
        <f ca="1">SUM(F8:OFFSET(F6,MATCH("GOBIERNOS REGIONALES",$A$8:$A$50,0),0))</f>
        <v>6.8270507973018715</v>
      </c>
      <c r="G7" s="38">
        <f ca="1">SUM(G8:OFFSET(G6,MATCH("GOBIERNOS REGIONALES",$A$8:$A$50,0),0))</f>
        <v>2.3908348073018715</v>
      </c>
      <c r="H7" s="38">
        <f ca="1">SUM(H8:OFFSET(H6,MATCH("GOBIERNOS REGIONALES",$A$8:$A$50,0),0))</f>
        <v>2.73409076</v>
      </c>
      <c r="I7" s="38">
        <f ca="1">SUM(I8:OFFSET(I6,MATCH("GOBIERNOS REGIONALES",$A$8:$A$50,0),0))</f>
        <v>1.7021252300000003</v>
      </c>
      <c r="J7" s="39">
        <f ca="1">IFERROR(G7/E7,0)</f>
        <v>2.3141574450914873E-2</v>
      </c>
      <c r="K7" s="39">
        <f ca="1">IFERROR(SUM(G7,H7)/E7,0)</f>
        <v>4.9605621521361297E-2</v>
      </c>
      <c r="L7" s="40">
        <f ca="1">IFERROR(SUM(G7,H7,I7)/E7,0)</f>
        <v>6.6080978837778415E-2</v>
      </c>
      <c r="M7" s="4"/>
    </row>
    <row r="8" spans="1:13" ht="25.5" x14ac:dyDescent="0.25">
      <c r="A8" s="17"/>
      <c r="B8" s="18">
        <v>55</v>
      </c>
      <c r="C8" s="19" t="s">
        <v>131</v>
      </c>
      <c r="D8" s="20">
        <v>102.82792200000004</v>
      </c>
      <c r="E8" s="21">
        <v>103.31340299999998</v>
      </c>
      <c r="F8" s="21">
        <f t="shared" ref="F8:F10" si="0">SUM(G8,H8,I8)</f>
        <v>6.8270507973018715</v>
      </c>
      <c r="G8" s="21">
        <v>2.3908348073018715</v>
      </c>
      <c r="H8" s="21">
        <v>2.73409076</v>
      </c>
      <c r="I8" s="21">
        <v>1.7021252300000003</v>
      </c>
      <c r="J8" s="22">
        <f t="shared" ref="J8:J10" si="1">IFERROR(G8/E8,0)</f>
        <v>2.3141574450914873E-2</v>
      </c>
      <c r="K8" s="22">
        <f t="shared" ref="K8:K10" si="2">IFERROR(SUM(G8,H8)/E8,0)</f>
        <v>4.9605621521361297E-2</v>
      </c>
      <c r="L8" s="23">
        <f t="shared" ref="L8:L10" si="3">IFERROR(SUM(G8,H8,I8)/E8,0)</f>
        <v>6.6080978837778415E-2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134</v>
      </c>
      <c r="B1" s="51" t="s">
        <v>94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2179</v>
      </c>
      <c r="N2" s="72" t="s">
        <v>2193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102.82792200000004</v>
      </c>
      <c r="E6" s="14">
        <f ca="1">SUM(E7:OFFSET(E7,50,0))</f>
        <v>103.31340299999997</v>
      </c>
      <c r="F6" s="14">
        <f ca="1">SUM(F7:OFFSET(F7,50,0))</f>
        <v>6.8270507973018724</v>
      </c>
      <c r="G6" s="14">
        <f ca="1">SUM(G7:OFFSET(G7,50,0))</f>
        <v>2.3908348073018715</v>
      </c>
      <c r="H6" s="14">
        <f ca="1">SUM(H7:OFFSET(H7,50,0))</f>
        <v>2.7340907600000004</v>
      </c>
      <c r="I6" s="14">
        <f ca="1">SUM(I7:OFFSET(I7,50,0))</f>
        <v>1.7021252300000005</v>
      </c>
      <c r="J6" s="15">
        <f ca="1">IFERROR(G6/E6,0)</f>
        <v>2.3141574450914876E-2</v>
      </c>
      <c r="K6" s="15">
        <f ca="1">IFERROR(SUM(G6,H6)/E6,0)</f>
        <v>4.9605621521361311E-2</v>
      </c>
      <c r="L6" s="16">
        <f ca="1">IFERROR(SUM(G6,H6,I6)/E6,0)</f>
        <v>6.6080978837778429E-2</v>
      </c>
      <c r="M6" s="4"/>
      <c r="O6" s="5" t="s">
        <v>312</v>
      </c>
      <c r="P6" s="71" t="s">
        <v>313</v>
      </c>
    </row>
    <row r="7" spans="1:16" ht="15.75" thickBot="1" x14ac:dyDescent="0.3">
      <c r="A7" s="24"/>
      <c r="B7" s="56">
        <v>15</v>
      </c>
      <c r="C7" s="26" t="s">
        <v>263</v>
      </c>
      <c r="D7" s="27">
        <v>102.82792200000004</v>
      </c>
      <c r="E7" s="28">
        <v>103.31340299999997</v>
      </c>
      <c r="F7" s="28">
        <f>SUM(G7,H7,I7)</f>
        <v>6.8270507973018724</v>
      </c>
      <c r="G7" s="28">
        <v>2.3908348073018715</v>
      </c>
      <c r="H7" s="28">
        <v>2.7340907600000004</v>
      </c>
      <c r="I7" s="28">
        <v>1.7021252300000005</v>
      </c>
      <c r="J7" s="29">
        <f>IFERROR(G7/E7,0)</f>
        <v>2.3141574450914876E-2</v>
      </c>
      <c r="K7" s="29">
        <f>IFERROR(SUM(G7,H7)/E7,0)</f>
        <v>4.9605621521361311E-2</v>
      </c>
      <c r="L7" s="30">
        <f>IFERROR(SUM(G7,H7,I7)/E7,0)</f>
        <v>6.6080978837778429E-2</v>
      </c>
      <c r="M7" s="4"/>
      <c r="N7" t="s">
        <v>263</v>
      </c>
      <c r="O7" s="5">
        <v>6.8270507973018724</v>
      </c>
      <c r="P7" s="71">
        <v>6.6080978837778429E-2</v>
      </c>
    </row>
    <row r="8" spans="1:16" x14ac:dyDescent="0.25">
      <c r="O8" s="5"/>
      <c r="P8" s="71"/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topLeftCell="A12"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134</v>
      </c>
      <c r="B1" s="49" t="s">
        <v>94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2180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102.82792200000004</v>
      </c>
      <c r="E6" s="14">
        <v>103.31340299999997</v>
      </c>
      <c r="F6" s="14">
        <v>6.8270507973018724</v>
      </c>
      <c r="G6" s="14">
        <v>2.3908348073018715</v>
      </c>
      <c r="H6" s="14">
        <v>2.7340907600000004</v>
      </c>
      <c r="I6" s="14">
        <v>1.7021252300000005</v>
      </c>
      <c r="J6" s="15">
        <v>2.3141574450914876E-2</v>
      </c>
      <c r="K6" s="15">
        <v>4.9605621521361311E-2</v>
      </c>
      <c r="L6" s="16">
        <v>6.6080978837778429E-2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102.82792200000004</v>
      </c>
      <c r="E7" s="38">
        <f ca="1">SUM(E8:OFFSET(E6,MATCH("PROYECTOS",$A$8:$A$50,0),0))</f>
        <v>103.31340299999998</v>
      </c>
      <c r="F7" s="38">
        <f ca="1">SUM(F8:OFFSET(F6,MATCH("PROYECTOS",$A$8:$A$50,0),0))</f>
        <v>6.8270507973018724</v>
      </c>
      <c r="G7" s="38">
        <f ca="1">SUM(G8:OFFSET(G6,MATCH("PROYECTOS",$A$8:$A$50,0),0))</f>
        <v>2.3908348073018715</v>
      </c>
      <c r="H7" s="38">
        <f ca="1">SUM(H8:OFFSET(H6,MATCH("PROYECTOS",$A$8:$A$50,0),0))</f>
        <v>2.7340907600000004</v>
      </c>
      <c r="I7" s="38">
        <f ca="1">SUM(I8:OFFSET(I6,MATCH("PROYECTOS",$A$8:$A$50,0),0))</f>
        <v>1.7021252300000003</v>
      </c>
      <c r="J7" s="39">
        <f ca="1">IFERROR(G7/E7,0)</f>
        <v>2.3141574450914873E-2</v>
      </c>
      <c r="K7" s="39">
        <f ca="1">IFERROR(SUM(G7,H7)/E7,0)</f>
        <v>4.9605621521361304E-2</v>
      </c>
      <c r="L7" s="40">
        <f ca="1">IFERROR(SUM(G7,H7,I7)/E7,0)</f>
        <v>6.6080978837778429E-2</v>
      </c>
      <c r="M7" s="4"/>
    </row>
    <row r="8" spans="1:13" ht="51" x14ac:dyDescent="0.25">
      <c r="A8" s="17"/>
      <c r="B8" s="19">
        <v>3000714</v>
      </c>
      <c r="C8" s="19" t="s">
        <v>2182</v>
      </c>
      <c r="D8" s="20">
        <v>90.506501000000043</v>
      </c>
      <c r="E8" s="21">
        <v>90.233064999999982</v>
      </c>
      <c r="F8" s="21">
        <f t="shared" ref="F8:F10" si="0">SUM(G8,H8,I8)</f>
        <v>5.4431089893703417</v>
      </c>
      <c r="G8" s="21">
        <v>2.0128453893703409</v>
      </c>
      <c r="H8" s="21">
        <v>2.1891759100000003</v>
      </c>
      <c r="I8" s="21">
        <v>1.2410876900000003</v>
      </c>
      <c r="J8" s="22">
        <f t="shared" ref="J8:J11" si="1">IFERROR(G8/E8,0)</f>
        <v>2.2307181844818651E-2</v>
      </c>
      <c r="K8" s="22">
        <f t="shared" ref="K8:K11" si="2">IFERROR(SUM(G8,H8)/E8,0)</f>
        <v>4.656853116283196E-2</v>
      </c>
      <c r="L8" s="23">
        <f t="shared" ref="L8:L11" si="3">IFERROR(SUM(G8,H8,I8)/E8,0)</f>
        <v>6.0322776239179539E-2</v>
      </c>
      <c r="M8" s="4"/>
    </row>
    <row r="9" spans="1:13" ht="51" x14ac:dyDescent="0.25">
      <c r="A9" s="17"/>
      <c r="B9" s="19">
        <v>3000715</v>
      </c>
      <c r="C9" s="19" t="s">
        <v>2183</v>
      </c>
      <c r="D9" s="20">
        <v>6.5878330000000007</v>
      </c>
      <c r="E9" s="21">
        <v>6.5480299999999989</v>
      </c>
      <c r="F9" s="21">
        <f t="shared" si="0"/>
        <v>0.68101492646023809</v>
      </c>
      <c r="G9" s="21">
        <v>0.20980030646023806</v>
      </c>
      <c r="H9" s="21">
        <v>0.25010363000000002</v>
      </c>
      <c r="I9" s="21">
        <v>0.22111098999999998</v>
      </c>
      <c r="J9" s="22">
        <f t="shared" si="1"/>
        <v>3.2040217662447808E-2</v>
      </c>
      <c r="K9" s="22">
        <f t="shared" si="2"/>
        <v>7.0235465698880145E-2</v>
      </c>
      <c r="L9" s="23">
        <f t="shared" si="3"/>
        <v>0.10400302479680731</v>
      </c>
      <c r="M9" s="4"/>
    </row>
    <row r="10" spans="1:13" ht="51" x14ac:dyDescent="0.25">
      <c r="A10" s="17"/>
      <c r="B10" s="19">
        <v>3000716</v>
      </c>
      <c r="C10" s="19" t="s">
        <v>2184</v>
      </c>
      <c r="D10" s="20">
        <v>5.7335880000000001</v>
      </c>
      <c r="E10" s="21">
        <v>6.5323080000000004</v>
      </c>
      <c r="F10" s="21">
        <f t="shared" si="0"/>
        <v>0.70292688147129256</v>
      </c>
      <c r="G10" s="21">
        <v>0.16818911147129256</v>
      </c>
      <c r="H10" s="21">
        <v>0.29481121999999998</v>
      </c>
      <c r="I10" s="21">
        <v>0.23992654999999999</v>
      </c>
      <c r="J10" s="22">
        <f t="shared" si="1"/>
        <v>2.5747272093001823E-2</v>
      </c>
      <c r="K10" s="22">
        <f t="shared" si="2"/>
        <v>7.0878521262514343E-2</v>
      </c>
      <c r="L10" s="23">
        <f t="shared" si="3"/>
        <v>0.10760773703127478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0</v>
      </c>
      <c r="F11" s="45">
        <f t="shared" ca="1" si="4"/>
        <v>0</v>
      </c>
      <c r="G11" s="45">
        <f t="shared" ca="1" si="4"/>
        <v>0</v>
      </c>
      <c r="H11" s="45">
        <f t="shared" ca="1" si="4"/>
        <v>0</v>
      </c>
      <c r="I11" s="45">
        <f t="shared" ca="1" si="4"/>
        <v>0</v>
      </c>
      <c r="J11" s="46">
        <f t="shared" ca="1" si="1"/>
        <v>0</v>
      </c>
      <c r="K11" s="46">
        <f t="shared" ca="1" si="2"/>
        <v>0</v>
      </c>
      <c r="L11" s="47">
        <f t="shared" ca="1" si="3"/>
        <v>0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2194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90"/>
      <c r="B16" s="91"/>
      <c r="C16" s="91"/>
      <c r="D16" s="93"/>
    </row>
    <row r="17" spans="1:4" ht="51" x14ac:dyDescent="0.25">
      <c r="A17" s="17"/>
      <c r="B17" s="19">
        <v>3000714</v>
      </c>
      <c r="C17" s="19" t="s">
        <v>2182</v>
      </c>
      <c r="D17" s="23">
        <v>6.0322776239179539E-2</v>
      </c>
    </row>
    <row r="18" spans="1:4" ht="51" x14ac:dyDescent="0.25">
      <c r="A18" s="17"/>
      <c r="B18" s="19">
        <v>3000715</v>
      </c>
      <c r="C18" s="19" t="s">
        <v>2183</v>
      </c>
      <c r="D18" s="23">
        <v>0.10400302479680731</v>
      </c>
    </row>
    <row r="19" spans="1:4" ht="51.75" thickBot="1" x14ac:dyDescent="0.3">
      <c r="A19" s="24"/>
      <c r="B19" s="26">
        <v>3000716</v>
      </c>
      <c r="C19" s="26" t="s">
        <v>2184</v>
      </c>
      <c r="D19" s="30">
        <v>0.10760773703127478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"/>
  <sheetViews>
    <sheetView topLeftCell="A15" workbookViewId="0">
      <selection activeCell="A24" sqref="A24:D24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31</v>
      </c>
      <c r="B1" s="49" t="s">
        <v>20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544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299.35990500000003</v>
      </c>
      <c r="E6" s="14">
        <v>321.06634299999996</v>
      </c>
      <c r="F6" s="14">
        <v>47.410843129031399</v>
      </c>
      <c r="G6" s="14">
        <v>3.6156401690313942</v>
      </c>
      <c r="H6" s="14">
        <v>22.041335260000004</v>
      </c>
      <c r="I6" s="14">
        <v>21.753867699999997</v>
      </c>
      <c r="J6" s="15">
        <v>1.1261349088314108E-2</v>
      </c>
      <c r="K6" s="15">
        <v>7.9911756521397204E-2</v>
      </c>
      <c r="L6" s="16">
        <v>0.14766681143227584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273.23990500000008</v>
      </c>
      <c r="E7" s="38">
        <f ca="1">SUM(E8:OFFSET(E6,MATCH("PROYECTOS",$A$8:$A$50,0),0))</f>
        <v>273.28265499999998</v>
      </c>
      <c r="F7" s="38">
        <f ca="1">SUM(F8:OFFSET(F6,MATCH("PROYECTOS",$A$8:$A$50,0),0))</f>
        <v>47.018533129031397</v>
      </c>
      <c r="G7" s="38">
        <f ca="1">SUM(G8:OFFSET(G6,MATCH("PROYECTOS",$A$8:$A$50,0),0))</f>
        <v>3.6156401690313942</v>
      </c>
      <c r="H7" s="38">
        <f ca="1">SUM(H8:OFFSET(H6,MATCH("PROYECTOS",$A$8:$A$50,0),0))</f>
        <v>21.649025260000005</v>
      </c>
      <c r="I7" s="38">
        <f ca="1">SUM(I8:OFFSET(I6,MATCH("PROYECTOS",$A$8:$A$50,0),0))</f>
        <v>21.753867700000001</v>
      </c>
      <c r="J7" s="39">
        <f ca="1">IFERROR(G7/E7,0)</f>
        <v>1.323040486792473E-2</v>
      </c>
      <c r="K7" s="39">
        <f ca="1">IFERROR(SUM(G7,H7)/E7,0)</f>
        <v>9.244884359393904E-2</v>
      </c>
      <c r="L7" s="40">
        <f ca="1">IFERROR(SUM(G7,H7,I7)/E7,0)</f>
        <v>0.1720509233527148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16.085378000000002</v>
      </c>
      <c r="E8" s="21">
        <v>16.085378000000002</v>
      </c>
      <c r="F8" s="21">
        <f t="shared" ref="F8:F13" si="0">SUM(G8,H8,I8)</f>
        <v>2.6316090968896653</v>
      </c>
      <c r="G8" s="21">
        <v>0.61407751688966528</v>
      </c>
      <c r="H8" s="21">
        <v>0.75835805000000012</v>
      </c>
      <c r="I8" s="21">
        <v>1.25917353</v>
      </c>
      <c r="J8" s="22">
        <f t="shared" ref="J8:J14" si="1">IFERROR(G8/E8,0)</f>
        <v>3.8176132192209916E-2</v>
      </c>
      <c r="K8" s="22">
        <f t="shared" ref="K8:K14" si="2">IFERROR(SUM(G8,H8)/E8,0)</f>
        <v>8.5321934423279649E-2</v>
      </c>
      <c r="L8" s="23">
        <f t="shared" ref="L8:L14" si="3">IFERROR(SUM(G8,H8,I8)/E8,0)</f>
        <v>0.1636025648194071</v>
      </c>
      <c r="M8" s="4"/>
    </row>
    <row r="9" spans="1:13" ht="25.5" x14ac:dyDescent="0.25">
      <c r="A9" s="17"/>
      <c r="B9" s="19">
        <v>3000294</v>
      </c>
      <c r="C9" s="19" t="s">
        <v>546</v>
      </c>
      <c r="D9" s="20">
        <v>189.61330100000004</v>
      </c>
      <c r="E9" s="21">
        <v>189.65605099999999</v>
      </c>
      <c r="F9" s="21">
        <f t="shared" si="0"/>
        <v>41.830359670786422</v>
      </c>
      <c r="G9" s="21">
        <v>2.3783612907864153</v>
      </c>
      <c r="H9" s="21">
        <v>19.934932470000003</v>
      </c>
      <c r="I9" s="21">
        <v>19.517065909999999</v>
      </c>
      <c r="J9" s="22">
        <f t="shared" si="1"/>
        <v>1.2540392348390801E-2</v>
      </c>
      <c r="K9" s="22">
        <f t="shared" si="2"/>
        <v>0.11765136753156596</v>
      </c>
      <c r="L9" s="23">
        <f t="shared" si="3"/>
        <v>0.22055905651429189</v>
      </c>
      <c r="M9" s="4"/>
    </row>
    <row r="10" spans="1:13" ht="38.25" x14ac:dyDescent="0.25">
      <c r="A10" s="17"/>
      <c r="B10" s="19">
        <v>3000489</v>
      </c>
      <c r="C10" s="19" t="s">
        <v>547</v>
      </c>
      <c r="D10" s="20">
        <v>4.3348969999999998</v>
      </c>
      <c r="E10" s="21">
        <v>4.3166539999999998</v>
      </c>
      <c r="F10" s="21">
        <f t="shared" si="0"/>
        <v>0.31757409997341324</v>
      </c>
      <c r="G10" s="21">
        <v>1.7223949973413255E-2</v>
      </c>
      <c r="H10" s="21">
        <v>0.10097360000000001</v>
      </c>
      <c r="I10" s="21">
        <v>0.19937654999999996</v>
      </c>
      <c r="J10" s="22">
        <f t="shared" si="1"/>
        <v>3.9901159493935011E-3</v>
      </c>
      <c r="K10" s="22">
        <f t="shared" si="2"/>
        <v>2.7381752156511334E-2</v>
      </c>
      <c r="L10" s="23">
        <f t="shared" si="3"/>
        <v>7.3569505448760369E-2</v>
      </c>
      <c r="M10" s="4"/>
    </row>
    <row r="11" spans="1:13" ht="25.5" x14ac:dyDescent="0.25">
      <c r="A11" s="17"/>
      <c r="B11" s="19">
        <v>3000490</v>
      </c>
      <c r="C11" s="19" t="s">
        <v>548</v>
      </c>
      <c r="D11" s="20">
        <v>48.617288000000002</v>
      </c>
      <c r="E11" s="21">
        <v>48.635531</v>
      </c>
      <c r="F11" s="21">
        <f t="shared" si="0"/>
        <v>0.33659658999999997</v>
      </c>
      <c r="G11" s="21">
        <v>0</v>
      </c>
      <c r="H11" s="21">
        <v>0.21618339</v>
      </c>
      <c r="I11" s="21">
        <v>0.1204132</v>
      </c>
      <c r="J11" s="22">
        <f t="shared" si="1"/>
        <v>0</v>
      </c>
      <c r="K11" s="22">
        <f t="shared" si="2"/>
        <v>4.4449682270354977E-3</v>
      </c>
      <c r="L11" s="23">
        <f t="shared" si="3"/>
        <v>6.9207960328427371E-3</v>
      </c>
      <c r="M11" s="4"/>
    </row>
    <row r="12" spans="1:13" ht="25.5" x14ac:dyDescent="0.25">
      <c r="A12" s="17"/>
      <c r="B12" s="19">
        <v>3000491</v>
      </c>
      <c r="C12" s="19" t="s">
        <v>549</v>
      </c>
      <c r="D12" s="20">
        <v>1.4932500000000002</v>
      </c>
      <c r="E12" s="21">
        <v>1.4932500000000002</v>
      </c>
      <c r="F12" s="21">
        <f t="shared" si="0"/>
        <v>2.6648030012665986E-2</v>
      </c>
      <c r="G12" s="21">
        <v>5.475000012665987E-3</v>
      </c>
      <c r="H12" s="21">
        <v>1.9464099999999998E-2</v>
      </c>
      <c r="I12" s="21">
        <v>1.70893E-3</v>
      </c>
      <c r="J12" s="22">
        <f t="shared" si="1"/>
        <v>3.6664992550919043E-3</v>
      </c>
      <c r="K12" s="22">
        <f t="shared" si="2"/>
        <v>1.6701222174897695E-2</v>
      </c>
      <c r="L12" s="23">
        <f t="shared" si="3"/>
        <v>1.7845658806406151E-2</v>
      </c>
      <c r="M12" s="4"/>
    </row>
    <row r="13" spans="1:13" ht="51" x14ac:dyDescent="0.25">
      <c r="A13" s="17"/>
      <c r="B13" s="19">
        <v>3000492</v>
      </c>
      <c r="C13" s="19" t="s">
        <v>550</v>
      </c>
      <c r="D13" s="20">
        <v>13.095790999999998</v>
      </c>
      <c r="E13" s="21">
        <v>13.095790999999998</v>
      </c>
      <c r="F13" s="21">
        <f t="shared" si="0"/>
        <v>1.8757456413692344</v>
      </c>
      <c r="G13" s="21">
        <v>0.60050241136923432</v>
      </c>
      <c r="H13" s="21">
        <v>0.61911365000000007</v>
      </c>
      <c r="I13" s="21">
        <v>0.65612957999999999</v>
      </c>
      <c r="J13" s="22">
        <f t="shared" si="1"/>
        <v>4.5854611712208476E-2</v>
      </c>
      <c r="K13" s="22">
        <f t="shared" si="2"/>
        <v>9.3130385279456163E-2</v>
      </c>
      <c r="L13" s="23">
        <f t="shared" si="3"/>
        <v>0.14323271052273473</v>
      </c>
      <c r="M13" s="4"/>
    </row>
    <row r="14" spans="1:13" ht="15.75" thickBot="1" x14ac:dyDescent="0.3">
      <c r="A14" s="41" t="s">
        <v>293</v>
      </c>
      <c r="B14" s="43"/>
      <c r="C14" s="43"/>
      <c r="D14" s="44">
        <f ca="1">OFFSET(D14,-MATCH("PROYECTOS",$A$8:$A$50,0)-1,0)-(OFFSET(D14,-MATCH("PROYECTOS",$A$8:$A$50,0),0))</f>
        <v>26.119999999999948</v>
      </c>
      <c r="E14" s="45">
        <f t="shared" ref="E14:I14" ca="1" si="4">OFFSET(E14,-MATCH("PROYECTOS",$A$8:$A$50,0)-1,0)-(OFFSET(E14,-MATCH("PROYECTOS",$A$8:$A$50,0),0))</f>
        <v>47.783687999999984</v>
      </c>
      <c r="F14" s="45">
        <f t="shared" ca="1" si="4"/>
        <v>0.39231000000000193</v>
      </c>
      <c r="G14" s="45">
        <f t="shared" ca="1" si="4"/>
        <v>0</v>
      </c>
      <c r="H14" s="45">
        <f t="shared" ca="1" si="4"/>
        <v>0.39230999999999838</v>
      </c>
      <c r="I14" s="45">
        <f t="shared" ca="1" si="4"/>
        <v>0</v>
      </c>
      <c r="J14" s="46">
        <f t="shared" ca="1" si="1"/>
        <v>0</v>
      </c>
      <c r="K14" s="46">
        <f t="shared" ca="1" si="2"/>
        <v>8.2101239234610469E-3</v>
      </c>
      <c r="L14" s="47">
        <f t="shared" ca="1" si="3"/>
        <v>8.2101239234610469E-3</v>
      </c>
      <c r="M14" s="4"/>
    </row>
    <row r="15" spans="1:13" ht="15.75" thickBot="1" x14ac:dyDescent="0.3"/>
    <row r="16" spans="1:13" ht="15.75" thickBot="1" x14ac:dyDescent="0.3">
      <c r="A16" s="87" t="s">
        <v>315</v>
      </c>
      <c r="B16" s="88"/>
      <c r="C16" s="88"/>
      <c r="D16" s="89"/>
    </row>
    <row r="17" spans="1:4" ht="15.75" thickBot="1" x14ac:dyDescent="0.3">
      <c r="A17" s="1" t="s">
        <v>580</v>
      </c>
    </row>
    <row r="18" spans="1:4" ht="45" customHeight="1" x14ac:dyDescent="0.25">
      <c r="A18" s="80" t="s">
        <v>317</v>
      </c>
      <c r="B18" s="81"/>
      <c r="C18" s="81"/>
      <c r="D18" s="92" t="s">
        <v>318</v>
      </c>
    </row>
    <row r="19" spans="1:4" ht="15.75" thickBot="1" x14ac:dyDescent="0.3">
      <c r="A19" s="90"/>
      <c r="B19" s="91"/>
      <c r="C19" s="91"/>
      <c r="D19" s="93"/>
    </row>
    <row r="20" spans="1:4" x14ac:dyDescent="0.25">
      <c r="A20" s="17"/>
      <c r="B20" s="19">
        <v>3000001</v>
      </c>
      <c r="C20" s="19" t="s">
        <v>275</v>
      </c>
      <c r="D20" s="23">
        <v>0.1636025648194071</v>
      </c>
    </row>
    <row r="21" spans="1:4" ht="38.25" x14ac:dyDescent="0.25">
      <c r="A21" s="17"/>
      <c r="B21" s="19">
        <v>3000489</v>
      </c>
      <c r="C21" s="19" t="s">
        <v>547</v>
      </c>
      <c r="D21" s="23">
        <v>7.3569505448760369E-2</v>
      </c>
    </row>
    <row r="22" spans="1:4" ht="25.5" x14ac:dyDescent="0.25">
      <c r="A22" s="17"/>
      <c r="B22" s="19">
        <v>3000490</v>
      </c>
      <c r="C22" s="19" t="s">
        <v>548</v>
      </c>
      <c r="D22" s="23">
        <v>6.9207960328427371E-3</v>
      </c>
    </row>
    <row r="23" spans="1:4" ht="25.5" x14ac:dyDescent="0.25">
      <c r="A23" s="17"/>
      <c r="B23" s="19">
        <v>3000491</v>
      </c>
      <c r="C23" s="19" t="s">
        <v>549</v>
      </c>
      <c r="D23" s="23">
        <v>1.7845658806406151E-2</v>
      </c>
    </row>
    <row r="24" spans="1:4" ht="51.75" thickBot="1" x14ac:dyDescent="0.3">
      <c r="A24" s="24"/>
      <c r="B24" s="26">
        <v>3000492</v>
      </c>
      <c r="C24" s="26" t="s">
        <v>550</v>
      </c>
      <c r="D24" s="30">
        <v>0.14323271052273473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topLeftCell="A11" workbookViewId="0">
      <selection activeCell="A3" sqref="A3:P1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134</v>
      </c>
      <c r="B1" s="49" t="s">
        <v>94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2181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102.82792200000004</v>
      </c>
      <c r="I6" s="14">
        <v>103.31340299999997</v>
      </c>
      <c r="J6" s="14">
        <v>6.8270507973018724</v>
      </c>
      <c r="K6" s="14">
        <v>2.3908348073018715</v>
      </c>
      <c r="L6" s="14">
        <v>2.7340907600000004</v>
      </c>
      <c r="M6" s="14">
        <v>1.7021252300000005</v>
      </c>
      <c r="N6" s="15">
        <v>2.3141574450914876E-2</v>
      </c>
      <c r="O6" s="15">
        <v>4.9605621521361311E-2</v>
      </c>
      <c r="P6" s="16">
        <v>6.6080978837778429E-2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SUM(H8:OFFSET(H6,MATCH("PROYECTOS",$A$8:$A$15,0),0))</f>
        <v>102.82792200000004</v>
      </c>
      <c r="I7" s="37">
        <f ca="1">SUM(I8:OFFSET(I6,MATCH("PROYECTOS",$A$8:$A$15,0),0))</f>
        <v>103.31340299999999</v>
      </c>
      <c r="J7" s="37">
        <f ca="1">SUM(J8:OFFSET(J6,MATCH("PROYECTOS",$A$8:$A$15,0),0))</f>
        <v>6.8270507973018724</v>
      </c>
      <c r="K7" s="38">
        <f>SUM(K8:K14)</f>
        <v>2.3908348073018715</v>
      </c>
      <c r="L7" s="38">
        <f>SUM(L8:L14)</f>
        <v>2.7340907600000008</v>
      </c>
      <c r="M7" s="38">
        <f>SUM(M8:M14)</f>
        <v>1.7021252300000005</v>
      </c>
      <c r="N7" s="39">
        <f ca="1">IFERROR(K7/I7,0)</f>
        <v>2.314157445091487E-2</v>
      </c>
      <c r="O7" s="39">
        <f ca="1">IFERROR(SUM(K7,L7)/I7,0)</f>
        <v>4.9605621521361297E-2</v>
      </c>
      <c r="P7" s="40">
        <f ca="1">IFERROR(SUM(K7,L7,M7)/I7,0)</f>
        <v>6.6080978837778415E-2</v>
      </c>
      <c r="Q7" s="64"/>
      <c r="R7" s="38"/>
      <c r="S7" s="40"/>
    </row>
    <row r="8" spans="1:19" ht="51" x14ac:dyDescent="0.25">
      <c r="A8" s="17"/>
      <c r="B8" s="19">
        <v>5005235</v>
      </c>
      <c r="C8" s="19" t="s">
        <v>2185</v>
      </c>
      <c r="D8" s="68">
        <v>3000714</v>
      </c>
      <c r="E8" s="19" t="s">
        <v>2182</v>
      </c>
      <c r="F8" s="69">
        <v>533</v>
      </c>
      <c r="G8" s="19" t="s">
        <v>905</v>
      </c>
      <c r="H8" s="20">
        <v>90.456501000000046</v>
      </c>
      <c r="I8" s="21">
        <v>83.009263999999988</v>
      </c>
      <c r="J8" s="21">
        <f t="shared" ref="J8:J14" si="0">SUM(K8,L8,M8)</f>
        <v>5.0190492806731255</v>
      </c>
      <c r="K8" s="21">
        <v>1.8992674006731249</v>
      </c>
      <c r="L8" s="21">
        <v>1.9638753200000003</v>
      </c>
      <c r="M8" s="21">
        <v>1.1559065600000002</v>
      </c>
      <c r="N8" s="22">
        <f t="shared" ref="N8:N15" si="1">IFERROR(K8/I8,0)</f>
        <v>2.2880186007589769E-2</v>
      </c>
      <c r="O8" s="22">
        <f t="shared" ref="O8:O15" si="2">IFERROR(SUM(K8,L8)/I8,0)</f>
        <v>4.6538693809803279E-2</v>
      </c>
      <c r="P8" s="23">
        <f t="shared" ref="P8:P15" si="3">IFERROR(SUM(K8,L8,M8)/I8,0)</f>
        <v>6.0463724635278375E-2</v>
      </c>
      <c r="Q8" s="70">
        <v>0</v>
      </c>
      <c r="R8" s="21">
        <v>0</v>
      </c>
      <c r="S8" s="23">
        <f>IFERROR(R8/Q8,0)</f>
        <v>0</v>
      </c>
    </row>
    <row r="9" spans="1:19" ht="51" x14ac:dyDescent="0.25">
      <c r="A9" s="17"/>
      <c r="B9" s="19">
        <v>5005236</v>
      </c>
      <c r="C9" s="19" t="s">
        <v>2186</v>
      </c>
      <c r="D9" s="68">
        <v>3000714</v>
      </c>
      <c r="E9" s="19" t="s">
        <v>2182</v>
      </c>
      <c r="F9" s="69">
        <v>46</v>
      </c>
      <c r="G9" s="19" t="s">
        <v>736</v>
      </c>
      <c r="H9" s="20">
        <v>0.05</v>
      </c>
      <c r="I9" s="21">
        <v>7.223800999999999</v>
      </c>
      <c r="J9" s="21">
        <f t="shared" si="0"/>
        <v>0.42405970869721593</v>
      </c>
      <c r="K9" s="21">
        <v>0.11357798869721591</v>
      </c>
      <c r="L9" s="21">
        <v>0.22530059</v>
      </c>
      <c r="M9" s="21">
        <v>8.5181130000000008E-2</v>
      </c>
      <c r="N9" s="22">
        <f t="shared" si="1"/>
        <v>1.5722746058095444E-2</v>
      </c>
      <c r="O9" s="22">
        <f t="shared" si="2"/>
        <v>4.6911394527232406E-2</v>
      </c>
      <c r="P9" s="23">
        <f t="shared" si="3"/>
        <v>5.8703127162170715E-2</v>
      </c>
      <c r="Q9" s="70">
        <v>0</v>
      </c>
      <c r="R9" s="21">
        <v>0</v>
      </c>
      <c r="S9" s="23">
        <f t="shared" ref="S9:S14" si="4">IFERROR(R9/Q9,0)</f>
        <v>0</v>
      </c>
    </row>
    <row r="10" spans="1:19" ht="51" x14ac:dyDescent="0.25">
      <c r="A10" s="17"/>
      <c r="B10" s="19">
        <v>5005237</v>
      </c>
      <c r="C10" s="19" t="s">
        <v>2187</v>
      </c>
      <c r="D10" s="68">
        <v>3000715</v>
      </c>
      <c r="E10" s="19" t="s">
        <v>2183</v>
      </c>
      <c r="F10" s="69">
        <v>117</v>
      </c>
      <c r="G10" s="19" t="s">
        <v>687</v>
      </c>
      <c r="H10" s="20">
        <v>4.9331530000000008</v>
      </c>
      <c r="I10" s="21">
        <v>4.893349999999999</v>
      </c>
      <c r="J10" s="21">
        <f t="shared" si="0"/>
        <v>0.61384037705974337</v>
      </c>
      <c r="K10" s="21">
        <v>0.16967447705974337</v>
      </c>
      <c r="L10" s="21">
        <v>0.23445476000000001</v>
      </c>
      <c r="M10" s="21">
        <v>0.20971113999999999</v>
      </c>
      <c r="N10" s="22">
        <f t="shared" si="1"/>
        <v>3.4674502551369391E-2</v>
      </c>
      <c r="O10" s="22">
        <f t="shared" si="2"/>
        <v>8.2587437452817283E-2</v>
      </c>
      <c r="P10" s="23">
        <f t="shared" si="3"/>
        <v>0.12544379148430901</v>
      </c>
      <c r="Q10" s="70">
        <v>0</v>
      </c>
      <c r="R10" s="21">
        <v>0</v>
      </c>
      <c r="S10" s="23">
        <f t="shared" si="4"/>
        <v>0</v>
      </c>
    </row>
    <row r="11" spans="1:19" ht="51" x14ac:dyDescent="0.25">
      <c r="A11" s="17"/>
      <c r="B11" s="19">
        <v>5005238</v>
      </c>
      <c r="C11" s="19" t="s">
        <v>2188</v>
      </c>
      <c r="D11" s="68">
        <v>3000715</v>
      </c>
      <c r="E11" s="19" t="s">
        <v>2183</v>
      </c>
      <c r="F11" s="69">
        <v>535</v>
      </c>
      <c r="G11" s="19" t="s">
        <v>772</v>
      </c>
      <c r="H11" s="20">
        <v>1.6546799999999997</v>
      </c>
      <c r="I11" s="21">
        <v>1.6546799999999999</v>
      </c>
      <c r="J11" s="21">
        <f t="shared" si="0"/>
        <v>6.7174549400494693E-2</v>
      </c>
      <c r="K11" s="21">
        <v>4.0125829400494695E-2</v>
      </c>
      <c r="L11" s="21">
        <v>1.5648870000000002E-2</v>
      </c>
      <c r="M11" s="21">
        <v>1.1399850000000001E-2</v>
      </c>
      <c r="N11" s="22">
        <f t="shared" si="1"/>
        <v>2.4249902942257533E-2</v>
      </c>
      <c r="O11" s="22">
        <f t="shared" si="2"/>
        <v>3.3707242125664602E-2</v>
      </c>
      <c r="P11" s="23">
        <f t="shared" si="3"/>
        <v>4.0596701114713842E-2</v>
      </c>
      <c r="Q11" s="70">
        <v>0</v>
      </c>
      <c r="R11" s="21">
        <v>0</v>
      </c>
      <c r="S11" s="23">
        <f t="shared" si="4"/>
        <v>0</v>
      </c>
    </row>
    <row r="12" spans="1:19" ht="51" x14ac:dyDescent="0.25">
      <c r="A12" s="17"/>
      <c r="B12" s="19">
        <v>5005239</v>
      </c>
      <c r="C12" s="19" t="s">
        <v>2189</v>
      </c>
      <c r="D12" s="68">
        <v>3000716</v>
      </c>
      <c r="E12" s="19" t="s">
        <v>2184</v>
      </c>
      <c r="F12" s="69">
        <v>117</v>
      </c>
      <c r="G12" s="19" t="s">
        <v>687</v>
      </c>
      <c r="H12" s="20">
        <v>5.226343</v>
      </c>
      <c r="I12" s="21">
        <v>4.0150310000000005</v>
      </c>
      <c r="J12" s="21">
        <f t="shared" si="0"/>
        <v>0.5640218914198597</v>
      </c>
      <c r="K12" s="21">
        <v>0.16185209141985979</v>
      </c>
      <c r="L12" s="21">
        <v>0.18214708999999998</v>
      </c>
      <c r="M12" s="21">
        <v>0.22002270999999998</v>
      </c>
      <c r="N12" s="22">
        <f t="shared" si="1"/>
        <v>4.0311542157422886E-2</v>
      </c>
      <c r="O12" s="22">
        <f t="shared" si="2"/>
        <v>8.5677839453757565E-2</v>
      </c>
      <c r="P12" s="23">
        <f t="shared" si="3"/>
        <v>0.14047759317919578</v>
      </c>
      <c r="Q12" s="70">
        <v>0</v>
      </c>
      <c r="R12" s="21">
        <v>0</v>
      </c>
      <c r="S12" s="23">
        <f t="shared" si="4"/>
        <v>0</v>
      </c>
    </row>
    <row r="13" spans="1:19" ht="51" x14ac:dyDescent="0.25">
      <c r="A13" s="17"/>
      <c r="B13" s="19">
        <v>5005240</v>
      </c>
      <c r="C13" s="19" t="s">
        <v>2190</v>
      </c>
      <c r="D13" s="68">
        <v>3000716</v>
      </c>
      <c r="E13" s="19" t="s">
        <v>2184</v>
      </c>
      <c r="F13" s="69">
        <v>6</v>
      </c>
      <c r="G13" s="19" t="s">
        <v>634</v>
      </c>
      <c r="H13" s="20">
        <v>0.33602799999999999</v>
      </c>
      <c r="I13" s="21">
        <v>2.3360599999999998</v>
      </c>
      <c r="J13" s="21">
        <f t="shared" si="0"/>
        <v>0.11173705005143277</v>
      </c>
      <c r="K13" s="21">
        <v>6.3370200514327735E-3</v>
      </c>
      <c r="L13" s="21">
        <v>0.10416747</v>
      </c>
      <c r="M13" s="21">
        <v>1.2325599999999999E-3</v>
      </c>
      <c r="N13" s="22">
        <f t="shared" si="1"/>
        <v>2.7126957575716267E-3</v>
      </c>
      <c r="O13" s="22">
        <f t="shared" si="2"/>
        <v>4.7303789308250979E-2</v>
      </c>
      <c r="P13" s="23">
        <f t="shared" si="3"/>
        <v>4.783141274258057E-2</v>
      </c>
      <c r="Q13" s="70">
        <v>0</v>
      </c>
      <c r="R13" s="21">
        <v>0</v>
      </c>
      <c r="S13" s="23">
        <f t="shared" si="4"/>
        <v>0</v>
      </c>
    </row>
    <row r="14" spans="1:19" ht="51" x14ac:dyDescent="0.25">
      <c r="A14" s="17"/>
      <c r="B14" s="19">
        <v>5005241</v>
      </c>
      <c r="C14" s="19" t="s">
        <v>2191</v>
      </c>
      <c r="D14" s="68">
        <v>3000716</v>
      </c>
      <c r="E14" s="19" t="s">
        <v>2184</v>
      </c>
      <c r="F14" s="69">
        <v>166</v>
      </c>
      <c r="G14" s="19" t="s">
        <v>2192</v>
      </c>
      <c r="H14" s="20">
        <v>0.17121699999999998</v>
      </c>
      <c r="I14" s="21">
        <v>0.18121699999999999</v>
      </c>
      <c r="J14" s="21">
        <f t="shared" si="0"/>
        <v>2.7167940000000002E-2</v>
      </c>
      <c r="K14" s="21">
        <v>0</v>
      </c>
      <c r="L14" s="21">
        <v>8.4966599999999996E-3</v>
      </c>
      <c r="M14" s="21">
        <v>1.8671280000000002E-2</v>
      </c>
      <c r="N14" s="22">
        <f t="shared" si="1"/>
        <v>0</v>
      </c>
      <c r="O14" s="22">
        <f t="shared" si="2"/>
        <v>4.6886660743749205E-2</v>
      </c>
      <c r="P14" s="23">
        <f t="shared" si="3"/>
        <v>0.1499193784247615</v>
      </c>
      <c r="Q14" s="70">
        <v>0</v>
      </c>
      <c r="R14" s="21">
        <v>0</v>
      </c>
      <c r="S14" s="23">
        <f t="shared" si="4"/>
        <v>0</v>
      </c>
    </row>
    <row r="15" spans="1:19" ht="15.75" thickBot="1" x14ac:dyDescent="0.3">
      <c r="A15" s="41" t="s">
        <v>293</v>
      </c>
      <c r="B15" s="43"/>
      <c r="C15" s="43"/>
      <c r="D15" s="65"/>
      <c r="E15" s="43"/>
      <c r="F15" s="66"/>
      <c r="G15" s="43"/>
      <c r="H15" s="44">
        <f ca="1">OFFSET(H15,-MATCH("PROYECTOS",$A$8:$A$15,0)-1,0)-(OFFSET(H15,-MATCH("PROYECTOS",$A$8:$A$15,0),0))</f>
        <v>0</v>
      </c>
      <c r="I15" s="44">
        <f t="shared" ref="I15:J15" ca="1" si="5">OFFSET(I15,-MATCH("PROYECTOS",$A$8:$A$15,0)-1,0)-(OFFSET(I15,-MATCH("PROYECTOS",$A$8:$A$15,0),0))</f>
        <v>0</v>
      </c>
      <c r="J15" s="44">
        <f t="shared" ca="1" si="5"/>
        <v>0</v>
      </c>
      <c r="K15" s="45">
        <f>K6-K7</f>
        <v>0</v>
      </c>
      <c r="L15" s="45">
        <f>L6-L7</f>
        <v>0</v>
      </c>
      <c r="M15" s="45">
        <f>M6-M7</f>
        <v>0</v>
      </c>
      <c r="N15" s="46">
        <f t="shared" ca="1" si="1"/>
        <v>0</v>
      </c>
      <c r="O15" s="46">
        <f t="shared" ca="1" si="2"/>
        <v>0</v>
      </c>
      <c r="P15" s="47">
        <f t="shared" ca="1" si="3"/>
        <v>0</v>
      </c>
      <c r="Q15" s="67"/>
      <c r="R15" s="45"/>
      <c r="S15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workbookViewId="0">
      <selection activeCell="A10" sqref="A10:L10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135</v>
      </c>
      <c r="B1" s="50" t="s">
        <v>95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2195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4620.3602170000022</v>
      </c>
      <c r="E6" s="14">
        <v>5376.8549429999994</v>
      </c>
      <c r="F6" s="14">
        <v>1195.054084543536</v>
      </c>
      <c r="G6" s="14">
        <v>271.67451591353529</v>
      </c>
      <c r="H6" s="14">
        <v>461.66716638999998</v>
      </c>
      <c r="I6" s="14">
        <v>461.71240223999996</v>
      </c>
      <c r="J6" s="15">
        <v>5.0526658947201458E-2</v>
      </c>
      <c r="K6" s="15">
        <v>0.13638859334642373</v>
      </c>
      <c r="L6" s="16">
        <v>0.2222589408143413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4620.3602169999967</v>
      </c>
      <c r="E7" s="38">
        <f ca="1">SUM(E8:OFFSET(E6,MATCH("GOBIERNOS REGIONALES",$A$8:$A$50,0),0))</f>
        <v>5374.8659420000004</v>
      </c>
      <c r="F7" s="38">
        <f ca="1">SUM(F8:OFFSET(F6,MATCH("GOBIERNOS REGIONALES",$A$8:$A$50,0),0))</f>
        <v>1194.9951479235351</v>
      </c>
      <c r="G7" s="38">
        <f ca="1">SUM(G8:OFFSET(G6,MATCH("GOBIERNOS REGIONALES",$A$8:$A$50,0),0))</f>
        <v>271.67451591353529</v>
      </c>
      <c r="H7" s="38">
        <f ca="1">SUM(H8:OFFSET(H6,MATCH("GOBIERNOS REGIONALES",$A$8:$A$50,0),0))</f>
        <v>461.66716638999992</v>
      </c>
      <c r="I7" s="38">
        <f ca="1">SUM(I8:OFFSET(I6,MATCH("GOBIERNOS REGIONALES",$A$8:$A$50,0),0))</f>
        <v>461.65346561999996</v>
      </c>
      <c r="J7" s="39">
        <f ca="1">IFERROR(G7/E7,0)</f>
        <v>5.0545356636828888E-2</v>
      </c>
      <c r="K7" s="39">
        <f ca="1">IFERROR(SUM(G7,H7)/E7,0)</f>
        <v>0.13643906475380055</v>
      </c>
      <c r="L7" s="40">
        <f ca="1">IFERROR(SUM(G7,H7,I7)/E7,0)</f>
        <v>0.22233022382673132</v>
      </c>
      <c r="M7" s="4"/>
    </row>
    <row r="8" spans="1:13" x14ac:dyDescent="0.25">
      <c r="A8" s="17"/>
      <c r="B8" s="18">
        <v>26</v>
      </c>
      <c r="C8" s="19" t="s">
        <v>119</v>
      </c>
      <c r="D8" s="20">
        <v>4620.3602169999967</v>
      </c>
      <c r="E8" s="21">
        <v>5374.8659420000004</v>
      </c>
      <c r="F8" s="21">
        <f t="shared" ref="F8:F11" si="0">SUM(G8,H8,I8)</f>
        <v>1194.9951479235351</v>
      </c>
      <c r="G8" s="21">
        <v>271.67451591353529</v>
      </c>
      <c r="H8" s="21">
        <v>461.66716638999992</v>
      </c>
      <c r="I8" s="21">
        <v>461.65346561999996</v>
      </c>
      <c r="J8" s="22">
        <f t="shared" ref="J8:J11" si="1">IFERROR(G8/E8,0)</f>
        <v>5.0545356636828888E-2</v>
      </c>
      <c r="K8" s="22">
        <f t="shared" ref="K8:K11" si="2">IFERROR(SUM(G8,H8)/E8,0)</f>
        <v>0.13643906475380055</v>
      </c>
      <c r="L8" s="23">
        <f t="shared" ref="L8:L11" si="3">IFERROR(SUM(G8,H8,I8)/E8,0)</f>
        <v>0.22233022382673132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0</v>
      </c>
      <c r="E9" s="38">
        <f ca="1">SUM(E10:OFFSET(E8,(MATCH("GOBIERNOS LOCALES",$A$8:$A$50,0)-MATCH("GOBIERNOS REGIONALES",$A$8:$A$50,0)),0))</f>
        <v>1.9890009999999998</v>
      </c>
      <c r="F9" s="38">
        <f ca="1">SUM(F10:OFFSET(F8,(MATCH("GOBIERNOS LOCALES",$A$8:$A$50,0)-MATCH("GOBIERNOS REGIONALES",$A$8:$A$50,0)),0))</f>
        <v>5.8936620000000002E-2</v>
      </c>
      <c r="G9" s="38">
        <f ca="1">SUM(G10:OFFSET(G8,(MATCH("GOBIERNOS LOCALES",$A$8:$A$50,0)-MATCH("GOBIERNOS REGIONALES",$A$8:$A$50,0)),0))</f>
        <v>0</v>
      </c>
      <c r="H9" s="38">
        <f ca="1">SUM(H10:OFFSET(H8,(MATCH("GOBIERNOS LOCALES",$A$8:$A$50,0)-MATCH("GOBIERNOS REGIONALES",$A$8:$A$50,0)),0))</f>
        <v>0</v>
      </c>
      <c r="I9" s="38">
        <f ca="1">SUM(I10:OFFSET(I8,(MATCH("GOBIERNOS LOCALES",$A$8:$A$50,0)-MATCH("GOBIERNOS REGIONALES",$A$8:$A$50,0)),0))</f>
        <v>5.8936620000000002E-2</v>
      </c>
      <c r="J9" s="39">
        <f t="shared" ca="1" si="1"/>
        <v>0</v>
      </c>
      <c r="K9" s="39">
        <f t="shared" ca="1" si="2"/>
        <v>0</v>
      </c>
      <c r="L9" s="40">
        <f t="shared" ca="1" si="3"/>
        <v>2.9631267153711841E-2</v>
      </c>
      <c r="M9" s="4"/>
    </row>
    <row r="10" spans="1:13" ht="15.75" thickBot="1" x14ac:dyDescent="0.3">
      <c r="A10" s="24"/>
      <c r="B10" s="25">
        <v>443</v>
      </c>
      <c r="C10" s="26" t="s">
        <v>209</v>
      </c>
      <c r="D10" s="27">
        <v>0</v>
      </c>
      <c r="E10" s="28">
        <v>1.9890009999999998</v>
      </c>
      <c r="F10" s="28">
        <f t="shared" si="0"/>
        <v>5.8936620000000002E-2</v>
      </c>
      <c r="G10" s="28">
        <v>0</v>
      </c>
      <c r="H10" s="28">
        <v>0</v>
      </c>
      <c r="I10" s="28">
        <v>5.8936620000000002E-2</v>
      </c>
      <c r="J10" s="29">
        <f t="shared" si="1"/>
        <v>0</v>
      </c>
      <c r="K10" s="29">
        <f t="shared" si="2"/>
        <v>0</v>
      </c>
      <c r="L10" s="30">
        <f t="shared" si="3"/>
        <v>2.9631267153711841E-2</v>
      </c>
      <c r="M10" s="4"/>
    </row>
    <row r="11" spans="1:13" x14ac:dyDescent="0.25">
      <c r="A11" t="s">
        <v>232</v>
      </c>
      <c r="D11" s="5"/>
      <c r="E11" s="5"/>
      <c r="F11" s="5">
        <f t="shared" si="0"/>
        <v>0</v>
      </c>
      <c r="G11" s="5"/>
      <c r="H11" s="5"/>
      <c r="I11" s="5"/>
      <c r="J11" s="4">
        <f t="shared" si="1"/>
        <v>0</v>
      </c>
      <c r="K11" s="4">
        <f t="shared" si="2"/>
        <v>0</v>
      </c>
      <c r="L11" s="4">
        <f t="shared" si="3"/>
        <v>0</v>
      </c>
      <c r="M11" s="4"/>
    </row>
    <row r="12" spans="1:13" x14ac:dyDescent="0.25">
      <c r="D12" s="5"/>
      <c r="E12" s="5"/>
      <c r="F12" s="5"/>
      <c r="G12" s="5"/>
      <c r="H12" s="5"/>
      <c r="I12" s="5"/>
      <c r="J12" s="4"/>
      <c r="K12" s="4"/>
      <c r="L12" s="4"/>
      <c r="M12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135</v>
      </c>
      <c r="B1" s="51" t="s">
        <v>95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2196</v>
      </c>
      <c r="N2" s="72" t="s">
        <v>2230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4620.3602170000022</v>
      </c>
      <c r="E6" s="14">
        <f ca="1">SUM(E7:OFFSET(E7,50,0))</f>
        <v>5376.8549429999994</v>
      </c>
      <c r="F6" s="14">
        <f ca="1">SUM(F7:OFFSET(F7,50,0))</f>
        <v>1195.054084543536</v>
      </c>
      <c r="G6" s="14">
        <f ca="1">SUM(G7:OFFSET(G7,50,0))</f>
        <v>271.67451591353529</v>
      </c>
      <c r="H6" s="14">
        <f ca="1">SUM(H7:OFFSET(H7,50,0))</f>
        <v>461.66716638999998</v>
      </c>
      <c r="I6" s="14">
        <f ca="1">SUM(I7:OFFSET(I7,50,0))</f>
        <v>461.71240223999996</v>
      </c>
      <c r="J6" s="15">
        <f ca="1">IFERROR(G6/E6,0)</f>
        <v>5.0526658947201458E-2</v>
      </c>
      <c r="K6" s="15">
        <f ca="1">IFERROR(SUM(G6,H6)/E6,0)</f>
        <v>0.13638859334642373</v>
      </c>
      <c r="L6" s="16">
        <f ca="1">IFERROR(SUM(G6,H6,I6)/E6,0)</f>
        <v>0.2222589408143413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23.520869000000001</v>
      </c>
      <c r="E7" s="21">
        <v>23.520869000000001</v>
      </c>
      <c r="F7" s="21">
        <f t="shared" ref="F7:F32" si="0">SUM(G7,H7,I7)</f>
        <v>5.6794976862909961</v>
      </c>
      <c r="G7" s="21">
        <v>1.9453131062909961</v>
      </c>
      <c r="H7" s="21">
        <v>1.8747190599999999</v>
      </c>
      <c r="I7" s="21">
        <v>1.8594655200000001</v>
      </c>
      <c r="J7" s="22">
        <f t="shared" ref="J7:J32" si="1">IFERROR(G7/E7,0)</f>
        <v>8.2705834818050133E-2</v>
      </c>
      <c r="K7" s="22">
        <f t="shared" ref="K7:K32" si="2">IFERROR(SUM(G7,H7)/E7,0)</f>
        <v>0.16241033298093688</v>
      </c>
      <c r="L7" s="23">
        <f t="shared" ref="L7:L32" si="3">IFERROR(SUM(G7,H7,I7)/E7,0)</f>
        <v>0.24146632024059128</v>
      </c>
      <c r="M7" s="4"/>
      <c r="N7" t="s">
        <v>461</v>
      </c>
      <c r="O7" s="5">
        <v>9.4138939395974823</v>
      </c>
      <c r="P7" s="71">
        <v>0.6273786167710097</v>
      </c>
    </row>
    <row r="8" spans="1:16" x14ac:dyDescent="0.25">
      <c r="A8" s="17"/>
      <c r="B8" s="55">
        <v>2</v>
      </c>
      <c r="C8" s="19" t="s">
        <v>250</v>
      </c>
      <c r="D8" s="20">
        <v>4.3644169999999995</v>
      </c>
      <c r="E8" s="21">
        <v>4.3644169999999995</v>
      </c>
      <c r="F8" s="21">
        <f t="shared" si="0"/>
        <v>1.0442375408677924</v>
      </c>
      <c r="G8" s="21">
        <v>0.37541821086779237</v>
      </c>
      <c r="H8" s="21">
        <v>0.33551967000000005</v>
      </c>
      <c r="I8" s="21">
        <v>0.33329966</v>
      </c>
      <c r="J8" s="22">
        <f t="shared" si="1"/>
        <v>8.6017951737378071E-2</v>
      </c>
      <c r="K8" s="22">
        <f t="shared" si="2"/>
        <v>0.16289412328560549</v>
      </c>
      <c r="L8" s="23">
        <f t="shared" si="3"/>
        <v>0.23926163353955238</v>
      </c>
      <c r="M8" s="4"/>
      <c r="N8" t="s">
        <v>258</v>
      </c>
      <c r="O8" s="5">
        <v>1.3761767047299307</v>
      </c>
      <c r="P8" s="71">
        <v>0.36161153580031374</v>
      </c>
    </row>
    <row r="9" spans="1:16" x14ac:dyDescent="0.25">
      <c r="A9" s="17"/>
      <c r="B9" s="55">
        <v>3</v>
      </c>
      <c r="C9" s="19" t="s">
        <v>251</v>
      </c>
      <c r="D9" s="20">
        <v>5.4042159999999999</v>
      </c>
      <c r="E9" s="21">
        <v>5.4042159999999999</v>
      </c>
      <c r="F9" s="21">
        <f t="shared" si="0"/>
        <v>1.2529547978230431</v>
      </c>
      <c r="G9" s="21">
        <v>0.46655607782304287</v>
      </c>
      <c r="H9" s="21">
        <v>0.38371788000000001</v>
      </c>
      <c r="I9" s="21">
        <v>0.40268084000000004</v>
      </c>
      <c r="J9" s="22">
        <f t="shared" si="1"/>
        <v>8.633187086212743E-2</v>
      </c>
      <c r="K9" s="22">
        <f t="shared" si="2"/>
        <v>0.15733530225717163</v>
      </c>
      <c r="L9" s="23">
        <f t="shared" si="3"/>
        <v>0.2318476533549072</v>
      </c>
      <c r="M9" s="4"/>
      <c r="N9" t="s">
        <v>265</v>
      </c>
      <c r="O9" s="5">
        <v>1.1289575672371808</v>
      </c>
      <c r="P9" s="71">
        <v>0.27889061277638277</v>
      </c>
    </row>
    <row r="10" spans="1:16" x14ac:dyDescent="0.25">
      <c r="A10" s="17"/>
      <c r="B10" s="55">
        <v>4</v>
      </c>
      <c r="C10" s="19" t="s">
        <v>252</v>
      </c>
      <c r="D10" s="20">
        <v>122.10714500000002</v>
      </c>
      <c r="E10" s="21">
        <v>123.36893099999999</v>
      </c>
      <c r="F10" s="21">
        <f t="shared" si="0"/>
        <v>27.701491017925996</v>
      </c>
      <c r="G10" s="21">
        <v>9.9465605779259931</v>
      </c>
      <c r="H10" s="21">
        <v>8.8437642700000012</v>
      </c>
      <c r="I10" s="21">
        <v>8.9111661699999996</v>
      </c>
      <c r="J10" s="22">
        <f t="shared" si="1"/>
        <v>8.062451783687738E-2</v>
      </c>
      <c r="K10" s="22">
        <f t="shared" si="2"/>
        <v>0.15231002405237665</v>
      </c>
      <c r="L10" s="23">
        <f t="shared" si="3"/>
        <v>0.22454187446858884</v>
      </c>
      <c r="M10" s="4"/>
      <c r="N10" t="s">
        <v>267</v>
      </c>
      <c r="O10" s="5">
        <v>0.10317934034809992</v>
      </c>
      <c r="P10" s="71">
        <v>0.27789271071851779</v>
      </c>
    </row>
    <row r="11" spans="1:16" x14ac:dyDescent="0.25">
      <c r="A11" s="17"/>
      <c r="B11" s="55">
        <v>5</v>
      </c>
      <c r="C11" s="19" t="s">
        <v>253</v>
      </c>
      <c r="D11" s="20">
        <v>100.00071899999999</v>
      </c>
      <c r="E11" s="21">
        <v>100.00071899999999</v>
      </c>
      <c r="F11" s="21">
        <f t="shared" si="0"/>
        <v>27.488995427430833</v>
      </c>
      <c r="G11" s="21">
        <v>9.0920320274308324</v>
      </c>
      <c r="H11" s="21">
        <v>10.86006409</v>
      </c>
      <c r="I11" s="21">
        <v>7.5368993099999999</v>
      </c>
      <c r="J11" s="22">
        <f t="shared" si="1"/>
        <v>9.0919666561905754E-2</v>
      </c>
      <c r="K11" s="22">
        <f t="shared" si="2"/>
        <v>0.1995195266289119</v>
      </c>
      <c r="L11" s="23">
        <f t="shared" si="3"/>
        <v>0.27488797782974778</v>
      </c>
      <c r="M11" s="4"/>
      <c r="N11" t="s">
        <v>253</v>
      </c>
      <c r="O11" s="5">
        <v>27.488995427430833</v>
      </c>
      <c r="P11" s="71">
        <v>0.27488797782974778</v>
      </c>
    </row>
    <row r="12" spans="1:16" x14ac:dyDescent="0.25">
      <c r="A12" s="17"/>
      <c r="B12" s="55">
        <v>6</v>
      </c>
      <c r="C12" s="19" t="s">
        <v>254</v>
      </c>
      <c r="D12" s="20">
        <v>5.6898059999999999</v>
      </c>
      <c r="E12" s="21">
        <v>5.6898059999999999</v>
      </c>
      <c r="F12" s="21">
        <f t="shared" si="0"/>
        <v>1.5161004763619306</v>
      </c>
      <c r="G12" s="21">
        <v>0.51379722636193037</v>
      </c>
      <c r="H12" s="21">
        <v>0.49874476999999995</v>
      </c>
      <c r="I12" s="21">
        <v>0.50355848000000003</v>
      </c>
      <c r="J12" s="22">
        <f t="shared" si="1"/>
        <v>9.030136112934789E-2</v>
      </c>
      <c r="K12" s="22">
        <f t="shared" si="2"/>
        <v>0.17795720914947372</v>
      </c>
      <c r="L12" s="23">
        <f t="shared" si="3"/>
        <v>0.26645908074228375</v>
      </c>
      <c r="M12" s="4"/>
      <c r="N12" t="s">
        <v>254</v>
      </c>
      <c r="O12" s="5">
        <v>1.5161004763619306</v>
      </c>
      <c r="P12" s="71">
        <v>0.26645908074228375</v>
      </c>
    </row>
    <row r="13" spans="1:16" x14ac:dyDescent="0.25">
      <c r="A13" s="17"/>
      <c r="B13" s="55">
        <v>7</v>
      </c>
      <c r="C13" s="19" t="s">
        <v>255</v>
      </c>
      <c r="D13" s="20">
        <v>1451.8669300000004</v>
      </c>
      <c r="E13" s="21">
        <v>2107.6990999999994</v>
      </c>
      <c r="F13" s="21">
        <f t="shared" si="0"/>
        <v>436.1615969235072</v>
      </c>
      <c r="G13" s="21">
        <v>78.109984473507211</v>
      </c>
      <c r="H13" s="21">
        <v>209.91259903</v>
      </c>
      <c r="I13" s="21">
        <v>148.13901342</v>
      </c>
      <c r="J13" s="22">
        <f t="shared" si="1"/>
        <v>3.7059362255982005E-2</v>
      </c>
      <c r="K13" s="22">
        <f t="shared" si="2"/>
        <v>0.13665261018686553</v>
      </c>
      <c r="L13" s="23">
        <f t="shared" si="3"/>
        <v>0.20693731705987223</v>
      </c>
      <c r="M13" s="4"/>
      <c r="N13" t="s">
        <v>272</v>
      </c>
      <c r="O13" s="5">
        <v>7.1512665463721481</v>
      </c>
      <c r="P13" s="71">
        <v>0.26451468067865874</v>
      </c>
    </row>
    <row r="14" spans="1:16" x14ac:dyDescent="0.25">
      <c r="A14" s="17"/>
      <c r="B14" s="55">
        <v>8</v>
      </c>
      <c r="C14" s="19" t="s">
        <v>256</v>
      </c>
      <c r="D14" s="20">
        <v>110.207864</v>
      </c>
      <c r="E14" s="21">
        <v>111.024469</v>
      </c>
      <c r="F14" s="21">
        <f t="shared" si="0"/>
        <v>22.571529254824235</v>
      </c>
      <c r="G14" s="21">
        <v>6.8322336748242378</v>
      </c>
      <c r="H14" s="21">
        <v>6.5473005400000002</v>
      </c>
      <c r="I14" s="21">
        <v>9.1919950399999983</v>
      </c>
      <c r="J14" s="22">
        <f t="shared" si="1"/>
        <v>6.1538089183063222E-2</v>
      </c>
      <c r="K14" s="22">
        <f t="shared" si="2"/>
        <v>0.1205097789283211</v>
      </c>
      <c r="L14" s="23">
        <f t="shared" si="3"/>
        <v>0.20330229415305048</v>
      </c>
      <c r="M14" s="4"/>
      <c r="N14" t="s">
        <v>259</v>
      </c>
      <c r="O14" s="5">
        <v>4.2741762310026674</v>
      </c>
      <c r="P14" s="71">
        <v>0.26272804539455108</v>
      </c>
    </row>
    <row r="15" spans="1:16" x14ac:dyDescent="0.25">
      <c r="A15" s="17"/>
      <c r="B15" s="55">
        <v>9</v>
      </c>
      <c r="C15" s="19" t="s">
        <v>257</v>
      </c>
      <c r="D15" s="20">
        <v>11.829545</v>
      </c>
      <c r="E15" s="21">
        <v>11.829545</v>
      </c>
      <c r="F15" s="21">
        <f t="shared" si="0"/>
        <v>1.0140628333092725</v>
      </c>
      <c r="G15" s="21">
        <v>0.47675707330927253</v>
      </c>
      <c r="H15" s="21">
        <v>0.27462474999999997</v>
      </c>
      <c r="I15" s="21">
        <v>0.26268100999999999</v>
      </c>
      <c r="J15" s="22">
        <f t="shared" si="1"/>
        <v>4.0302232529592009E-2</v>
      </c>
      <c r="K15" s="22">
        <f t="shared" si="2"/>
        <v>6.3517390001836288E-2</v>
      </c>
      <c r="L15" s="23">
        <f t="shared" si="3"/>
        <v>8.5722894101951733E-2</v>
      </c>
      <c r="M15" s="4"/>
      <c r="N15" t="s">
        <v>261</v>
      </c>
      <c r="O15" s="5">
        <v>4.6922295273848009</v>
      </c>
      <c r="P15" s="71">
        <v>0.25775800329854787</v>
      </c>
    </row>
    <row r="16" spans="1:16" x14ac:dyDescent="0.25">
      <c r="A16" s="17"/>
      <c r="B16" s="55">
        <v>10</v>
      </c>
      <c r="C16" s="19" t="s">
        <v>258</v>
      </c>
      <c r="D16" s="20">
        <v>3.8056770000000002</v>
      </c>
      <c r="E16" s="21">
        <v>3.8056770000000002</v>
      </c>
      <c r="F16" s="21">
        <f t="shared" si="0"/>
        <v>1.3761767047299307</v>
      </c>
      <c r="G16" s="21">
        <v>0.47698798472993076</v>
      </c>
      <c r="H16" s="21">
        <v>0.46357375000000001</v>
      </c>
      <c r="I16" s="21">
        <v>0.43561496999999999</v>
      </c>
      <c r="J16" s="22">
        <f t="shared" si="1"/>
        <v>0.12533590862543792</v>
      </c>
      <c r="K16" s="22">
        <f t="shared" si="2"/>
        <v>0.2471470213394176</v>
      </c>
      <c r="L16" s="23">
        <f t="shared" si="3"/>
        <v>0.36161153580031374</v>
      </c>
      <c r="M16" s="4"/>
      <c r="N16" t="s">
        <v>262</v>
      </c>
      <c r="O16" s="5">
        <v>10.440236571937472</v>
      </c>
      <c r="P16" s="71">
        <v>0.25321016826155879</v>
      </c>
    </row>
    <row r="17" spans="1:16" x14ac:dyDescent="0.25">
      <c r="A17" s="17"/>
      <c r="B17" s="55">
        <v>11</v>
      </c>
      <c r="C17" s="19" t="s">
        <v>259</v>
      </c>
      <c r="D17" s="20">
        <v>16.268443000000001</v>
      </c>
      <c r="E17" s="21">
        <v>16.268443000000001</v>
      </c>
      <c r="F17" s="21">
        <f t="shared" si="0"/>
        <v>4.2741762310026674</v>
      </c>
      <c r="G17" s="21">
        <v>1.5730019710026681</v>
      </c>
      <c r="H17" s="21">
        <v>1.3575313299999998</v>
      </c>
      <c r="I17" s="21">
        <v>1.3436429299999999</v>
      </c>
      <c r="J17" s="22">
        <f t="shared" si="1"/>
        <v>9.6690382171340433E-2</v>
      </c>
      <c r="K17" s="22">
        <f t="shared" si="2"/>
        <v>0.1801360647114581</v>
      </c>
      <c r="L17" s="23">
        <f t="shared" si="3"/>
        <v>0.26272804539455108</v>
      </c>
      <c r="M17" s="4"/>
      <c r="N17" t="s">
        <v>269</v>
      </c>
      <c r="O17" s="5">
        <v>11.419325814447962</v>
      </c>
      <c r="P17" s="71">
        <v>0.24214407732884397</v>
      </c>
    </row>
    <row r="18" spans="1:16" x14ac:dyDescent="0.25">
      <c r="A18" s="17"/>
      <c r="B18" s="55">
        <v>12</v>
      </c>
      <c r="C18" s="19" t="s">
        <v>260</v>
      </c>
      <c r="D18" s="20">
        <v>68.946793999999997</v>
      </c>
      <c r="E18" s="21">
        <v>68.946793999999997</v>
      </c>
      <c r="F18" s="21">
        <f t="shared" si="0"/>
        <v>11.194823897792109</v>
      </c>
      <c r="G18" s="21">
        <v>3.5776209977921098</v>
      </c>
      <c r="H18" s="21">
        <v>3.3222946900000001</v>
      </c>
      <c r="I18" s="21">
        <v>4.29490821</v>
      </c>
      <c r="J18" s="22">
        <f t="shared" si="1"/>
        <v>5.1889591817599383E-2</v>
      </c>
      <c r="K18" s="22">
        <f t="shared" si="2"/>
        <v>0.10007594679155218</v>
      </c>
      <c r="L18" s="23">
        <f t="shared" si="3"/>
        <v>0.16236902759818114</v>
      </c>
      <c r="M18" s="4"/>
      <c r="N18" t="s">
        <v>249</v>
      </c>
      <c r="O18" s="5">
        <v>5.6794976862909961</v>
      </c>
      <c r="P18" s="71">
        <v>0.24146632024059128</v>
      </c>
    </row>
    <row r="19" spans="1:16" x14ac:dyDescent="0.25">
      <c r="A19" s="17"/>
      <c r="B19" s="55">
        <v>13</v>
      </c>
      <c r="C19" s="19" t="s">
        <v>261</v>
      </c>
      <c r="D19" s="20">
        <v>18.204010999999998</v>
      </c>
      <c r="E19" s="21">
        <v>18.204010999999998</v>
      </c>
      <c r="F19" s="21">
        <f t="shared" si="0"/>
        <v>4.6922295273848009</v>
      </c>
      <c r="G19" s="21">
        <v>1.4779833573848009</v>
      </c>
      <c r="H19" s="21">
        <v>1.3879381599999998</v>
      </c>
      <c r="I19" s="21">
        <v>1.8263080100000002</v>
      </c>
      <c r="J19" s="22">
        <f t="shared" si="1"/>
        <v>8.1189983756041514E-2</v>
      </c>
      <c r="K19" s="22">
        <f t="shared" si="2"/>
        <v>0.15743351931532021</v>
      </c>
      <c r="L19" s="23">
        <f t="shared" si="3"/>
        <v>0.25775800329854787</v>
      </c>
      <c r="M19" s="4"/>
      <c r="N19" t="s">
        <v>250</v>
      </c>
      <c r="O19" s="5">
        <v>1.0442375408677924</v>
      </c>
      <c r="P19" s="71">
        <v>0.23926163353955238</v>
      </c>
    </row>
    <row r="20" spans="1:16" x14ac:dyDescent="0.25">
      <c r="A20" s="17"/>
      <c r="B20" s="55">
        <v>14</v>
      </c>
      <c r="C20" s="19" t="s">
        <v>262</v>
      </c>
      <c r="D20" s="20">
        <v>41.231506000000003</v>
      </c>
      <c r="E20" s="21">
        <v>41.231506000000003</v>
      </c>
      <c r="F20" s="21">
        <f t="shared" si="0"/>
        <v>10.440236571937472</v>
      </c>
      <c r="G20" s="21">
        <v>3.657615931937471</v>
      </c>
      <c r="H20" s="21">
        <v>3.3638779199999997</v>
      </c>
      <c r="I20" s="21">
        <v>3.41874272</v>
      </c>
      <c r="J20" s="22">
        <f t="shared" si="1"/>
        <v>8.8709248988806541E-2</v>
      </c>
      <c r="K20" s="22">
        <f t="shared" si="2"/>
        <v>0.17029438245446263</v>
      </c>
      <c r="L20" s="23">
        <f t="shared" si="3"/>
        <v>0.25321016826155879</v>
      </c>
      <c r="M20" s="4"/>
      <c r="N20" t="s">
        <v>263</v>
      </c>
      <c r="O20" s="5">
        <v>504.99938036459707</v>
      </c>
      <c r="P20" s="71">
        <v>0.23374540365637805</v>
      </c>
    </row>
    <row r="21" spans="1:16" x14ac:dyDescent="0.25">
      <c r="A21" s="17"/>
      <c r="B21" s="55">
        <v>15</v>
      </c>
      <c r="C21" s="19" t="s">
        <v>263</v>
      </c>
      <c r="D21" s="20">
        <v>2064.5269010000002</v>
      </c>
      <c r="E21" s="21">
        <v>2160.467639</v>
      </c>
      <c r="F21" s="21">
        <f t="shared" si="0"/>
        <v>504.99938036459707</v>
      </c>
      <c r="G21" s="21">
        <v>102.9791201245971</v>
      </c>
      <c r="H21" s="21">
        <v>171.14834790999998</v>
      </c>
      <c r="I21" s="21">
        <v>230.87191232999996</v>
      </c>
      <c r="J21" s="22">
        <f t="shared" si="1"/>
        <v>4.766519908266819E-2</v>
      </c>
      <c r="K21" s="22">
        <f t="shared" si="2"/>
        <v>0.12688339463463591</v>
      </c>
      <c r="L21" s="23">
        <f t="shared" si="3"/>
        <v>0.23374540365637805</v>
      </c>
      <c r="M21" s="4"/>
      <c r="N21" t="s">
        <v>268</v>
      </c>
      <c r="O21" s="5">
        <v>26.978388766977965</v>
      </c>
      <c r="P21" s="71">
        <v>0.2333884764588833</v>
      </c>
    </row>
    <row r="22" spans="1:16" x14ac:dyDescent="0.25">
      <c r="A22" s="17"/>
      <c r="B22" s="55">
        <v>16</v>
      </c>
      <c r="C22" s="19" t="s">
        <v>264</v>
      </c>
      <c r="D22" s="20">
        <v>154.12970200000004</v>
      </c>
      <c r="E22" s="21">
        <v>153.797314</v>
      </c>
      <c r="F22" s="21">
        <f t="shared" si="0"/>
        <v>31.063847105265907</v>
      </c>
      <c r="G22" s="21">
        <v>9.9919695852659061</v>
      </c>
      <c r="H22" s="21">
        <v>9.7344590800000006</v>
      </c>
      <c r="I22" s="21">
        <v>11.337418439999999</v>
      </c>
      <c r="J22" s="22">
        <f t="shared" si="1"/>
        <v>6.4968427116132252E-2</v>
      </c>
      <c r="K22" s="22">
        <f t="shared" si="2"/>
        <v>0.1282625044106161</v>
      </c>
      <c r="L22" s="23">
        <f t="shared" si="3"/>
        <v>0.20197912627567674</v>
      </c>
      <c r="M22" s="4"/>
      <c r="N22" t="s">
        <v>251</v>
      </c>
      <c r="O22" s="5">
        <v>1.2529547978230431</v>
      </c>
      <c r="P22" s="71">
        <v>0.2318476533549072</v>
      </c>
    </row>
    <row r="23" spans="1:16" x14ac:dyDescent="0.25">
      <c r="A23" s="17"/>
      <c r="B23" s="55">
        <v>17</v>
      </c>
      <c r="C23" s="19" t="s">
        <v>265</v>
      </c>
      <c r="D23" s="20">
        <v>4.0480299999999998</v>
      </c>
      <c r="E23" s="21">
        <v>4.0480299999999998</v>
      </c>
      <c r="F23" s="21">
        <f t="shared" si="0"/>
        <v>1.1289575672371808</v>
      </c>
      <c r="G23" s="21">
        <v>0.38257502723718062</v>
      </c>
      <c r="H23" s="21">
        <v>0.37293962000000003</v>
      </c>
      <c r="I23" s="21">
        <v>0.37344292000000007</v>
      </c>
      <c r="J23" s="22">
        <f t="shared" si="1"/>
        <v>9.4508940703794356E-2</v>
      </c>
      <c r="K23" s="22">
        <f t="shared" si="2"/>
        <v>0.18663761069882898</v>
      </c>
      <c r="L23" s="23">
        <f t="shared" si="3"/>
        <v>0.27889061277638277</v>
      </c>
      <c r="M23" s="4"/>
      <c r="N23" t="s">
        <v>252</v>
      </c>
      <c r="O23" s="5">
        <v>27.701491017925996</v>
      </c>
      <c r="P23" s="71">
        <v>0.22454187446858884</v>
      </c>
    </row>
    <row r="24" spans="1:16" x14ac:dyDescent="0.25">
      <c r="A24" s="17"/>
      <c r="B24" s="55">
        <v>18</v>
      </c>
      <c r="C24" s="19" t="s">
        <v>266</v>
      </c>
      <c r="D24" s="20">
        <v>30.939440999999995</v>
      </c>
      <c r="E24" s="21">
        <v>30.939440999999995</v>
      </c>
      <c r="F24" s="21">
        <f t="shared" si="0"/>
        <v>6.5752193614368579</v>
      </c>
      <c r="G24" s="21">
        <v>2.3439662214368582</v>
      </c>
      <c r="H24" s="21">
        <v>2.1010787899999999</v>
      </c>
      <c r="I24" s="21">
        <v>2.1301743499999999</v>
      </c>
      <c r="J24" s="22">
        <f t="shared" si="1"/>
        <v>7.5759811608647309E-2</v>
      </c>
      <c r="K24" s="22">
        <f t="shared" si="2"/>
        <v>0.14366920887280604</v>
      </c>
      <c r="L24" s="23">
        <f t="shared" si="3"/>
        <v>0.21251900968207083</v>
      </c>
      <c r="M24" s="4"/>
      <c r="N24" t="s">
        <v>273</v>
      </c>
      <c r="O24" s="5">
        <v>16.508101887964322</v>
      </c>
      <c r="P24" s="71">
        <v>0.22443250437971474</v>
      </c>
    </row>
    <row r="25" spans="1:16" x14ac:dyDescent="0.25">
      <c r="A25" s="17"/>
      <c r="B25" s="55">
        <v>19</v>
      </c>
      <c r="C25" s="19" t="s">
        <v>267</v>
      </c>
      <c r="D25" s="20">
        <v>0.37129200000000001</v>
      </c>
      <c r="E25" s="21">
        <v>0.37129200000000001</v>
      </c>
      <c r="F25" s="21">
        <f t="shared" si="0"/>
        <v>0.10317934034809992</v>
      </c>
      <c r="G25" s="21">
        <v>3.9384940348099917E-2</v>
      </c>
      <c r="H25" s="21">
        <v>3.1222199999999999E-2</v>
      </c>
      <c r="I25" s="21">
        <v>3.2572200000000003E-2</v>
      </c>
      <c r="J25" s="22">
        <f t="shared" si="1"/>
        <v>0.10607538096188422</v>
      </c>
      <c r="K25" s="22">
        <f t="shared" si="2"/>
        <v>0.19016606969204811</v>
      </c>
      <c r="L25" s="23">
        <f t="shared" si="3"/>
        <v>0.27789271071851779</v>
      </c>
      <c r="M25" s="4"/>
      <c r="N25" t="s">
        <v>271</v>
      </c>
      <c r="O25" s="5">
        <v>17.758456354515268</v>
      </c>
      <c r="P25" s="71">
        <v>0.2215610898833108</v>
      </c>
    </row>
    <row r="26" spans="1:16" x14ac:dyDescent="0.25">
      <c r="A26" s="17"/>
      <c r="B26" s="55">
        <v>20</v>
      </c>
      <c r="C26" s="19" t="s">
        <v>268</v>
      </c>
      <c r="D26" s="20">
        <v>112.19749999999999</v>
      </c>
      <c r="E26" s="21">
        <v>115.594348</v>
      </c>
      <c r="F26" s="21">
        <f t="shared" si="0"/>
        <v>26.978388766977965</v>
      </c>
      <c r="G26" s="21">
        <v>9.0211512269779632</v>
      </c>
      <c r="H26" s="21">
        <v>9.0052667199999998</v>
      </c>
      <c r="I26" s="21">
        <v>8.9519708199999997</v>
      </c>
      <c r="J26" s="22">
        <f t="shared" si="1"/>
        <v>7.804145603189841E-2</v>
      </c>
      <c r="K26" s="22">
        <f t="shared" si="2"/>
        <v>0.15594549611524228</v>
      </c>
      <c r="L26" s="23">
        <f t="shared" si="3"/>
        <v>0.2333884764588833</v>
      </c>
      <c r="M26" s="4"/>
      <c r="N26" t="s">
        <v>266</v>
      </c>
      <c r="O26" s="5">
        <v>6.5752193614368579</v>
      </c>
      <c r="P26" s="71">
        <v>0.21251900968207083</v>
      </c>
    </row>
    <row r="27" spans="1:16" x14ac:dyDescent="0.25">
      <c r="A27" s="17"/>
      <c r="B27" s="55">
        <v>21</v>
      </c>
      <c r="C27" s="19" t="s">
        <v>269</v>
      </c>
      <c r="D27" s="20">
        <v>47.159219999999991</v>
      </c>
      <c r="E27" s="21">
        <v>47.159219999999991</v>
      </c>
      <c r="F27" s="21">
        <f t="shared" si="0"/>
        <v>11.419325814447962</v>
      </c>
      <c r="G27" s="21">
        <v>4.2001316044479609</v>
      </c>
      <c r="H27" s="21">
        <v>3.6427157700000001</v>
      </c>
      <c r="I27" s="21">
        <v>3.5764784399999998</v>
      </c>
      <c r="J27" s="22">
        <f t="shared" si="1"/>
        <v>8.9062787816421934E-2</v>
      </c>
      <c r="K27" s="22">
        <f t="shared" si="2"/>
        <v>0.16630570595628941</v>
      </c>
      <c r="L27" s="23">
        <f t="shared" si="3"/>
        <v>0.24214407732884397</v>
      </c>
      <c r="M27" s="4"/>
      <c r="N27" t="s">
        <v>255</v>
      </c>
      <c r="O27" s="5">
        <v>436.1615969235072</v>
      </c>
      <c r="P27" s="71">
        <v>0.20693731705987223</v>
      </c>
    </row>
    <row r="28" spans="1:16" x14ac:dyDescent="0.25">
      <c r="A28" s="17"/>
      <c r="B28" s="55">
        <v>22</v>
      </c>
      <c r="C28" s="19" t="s">
        <v>270</v>
      </c>
      <c r="D28" s="20">
        <v>27.372234000000002</v>
      </c>
      <c r="E28" s="21">
        <v>27.372234000000002</v>
      </c>
      <c r="F28" s="21">
        <f t="shared" si="0"/>
        <v>5.5459586035867048</v>
      </c>
      <c r="G28" s="21">
        <v>1.7045072435867041</v>
      </c>
      <c r="H28" s="21">
        <v>1.78326659</v>
      </c>
      <c r="I28" s="21">
        <v>2.05818477</v>
      </c>
      <c r="J28" s="22">
        <f t="shared" si="1"/>
        <v>6.2271396758726526E-2</v>
      </c>
      <c r="K28" s="22">
        <f t="shared" si="2"/>
        <v>0.12742013799774998</v>
      </c>
      <c r="L28" s="23">
        <f t="shared" si="3"/>
        <v>0.20261256730403168</v>
      </c>
      <c r="M28" s="4"/>
      <c r="N28" t="s">
        <v>256</v>
      </c>
      <c r="O28" s="5">
        <v>22.571529254824235</v>
      </c>
      <c r="P28" s="71">
        <v>0.20330229415305048</v>
      </c>
    </row>
    <row r="29" spans="1:16" x14ac:dyDescent="0.25">
      <c r="A29" s="17"/>
      <c r="B29" s="55">
        <v>23</v>
      </c>
      <c r="C29" s="19" t="s">
        <v>271</v>
      </c>
      <c r="D29" s="20">
        <v>80.151512000000011</v>
      </c>
      <c r="E29" s="21">
        <v>80.151512000000011</v>
      </c>
      <c r="F29" s="21">
        <f t="shared" si="0"/>
        <v>17.758456354515268</v>
      </c>
      <c r="G29" s="21">
        <v>7.3290795645152684</v>
      </c>
      <c r="H29" s="21">
        <v>5.4377504499999993</v>
      </c>
      <c r="I29" s="21">
        <v>4.9916263399999998</v>
      </c>
      <c r="J29" s="22">
        <f t="shared" si="1"/>
        <v>9.1440315742456202E-2</v>
      </c>
      <c r="K29" s="22">
        <f t="shared" si="2"/>
        <v>0.15928370776730033</v>
      </c>
      <c r="L29" s="23">
        <f t="shared" si="3"/>
        <v>0.2215610898833108</v>
      </c>
      <c r="M29" s="4"/>
      <c r="N29" t="s">
        <v>270</v>
      </c>
      <c r="O29" s="5">
        <v>5.5459586035867048</v>
      </c>
      <c r="P29" s="71">
        <v>0.20261256730403168</v>
      </c>
    </row>
    <row r="30" spans="1:16" x14ac:dyDescent="0.25">
      <c r="A30" s="17"/>
      <c r="B30" s="55">
        <v>24</v>
      </c>
      <c r="C30" s="19" t="s">
        <v>272</v>
      </c>
      <c r="D30" s="20">
        <v>27.035424000000003</v>
      </c>
      <c r="E30" s="21">
        <v>27.035424000000003</v>
      </c>
      <c r="F30" s="21">
        <f t="shared" si="0"/>
        <v>7.1512665463721481</v>
      </c>
      <c r="G30" s="21">
        <v>2.3680442263721488</v>
      </c>
      <c r="H30" s="21">
        <v>2.3798599399999998</v>
      </c>
      <c r="I30" s="21">
        <v>2.4033623799999999</v>
      </c>
      <c r="J30" s="22">
        <f t="shared" si="1"/>
        <v>8.7590423082402877E-2</v>
      </c>
      <c r="K30" s="22">
        <f t="shared" si="2"/>
        <v>0.17561789178420681</v>
      </c>
      <c r="L30" s="23">
        <f t="shared" si="3"/>
        <v>0.26451468067865874</v>
      </c>
      <c r="M30" s="4"/>
      <c r="N30" t="s">
        <v>264</v>
      </c>
      <c r="O30" s="5">
        <v>31.063847105265907</v>
      </c>
      <c r="P30" s="71">
        <v>0.20197912627567674</v>
      </c>
    </row>
    <row r="31" spans="1:16" x14ac:dyDescent="0.25">
      <c r="A31" s="17"/>
      <c r="B31" s="55">
        <v>25</v>
      </c>
      <c r="C31" s="19" t="s">
        <v>273</v>
      </c>
      <c r="D31" s="20">
        <v>73.975895000000037</v>
      </c>
      <c r="E31" s="21">
        <v>73.554862000000043</v>
      </c>
      <c r="F31" s="21">
        <f t="shared" si="0"/>
        <v>16.508101887964322</v>
      </c>
      <c r="G31" s="21">
        <v>5.1639266379643232</v>
      </c>
      <c r="H31" s="21">
        <v>5.2165640900000003</v>
      </c>
      <c r="I31" s="21">
        <v>6.1276111600000007</v>
      </c>
      <c r="J31" s="22">
        <f t="shared" si="1"/>
        <v>7.0205102661525215E-2</v>
      </c>
      <c r="K31" s="22">
        <f t="shared" si="2"/>
        <v>0.14112582697747864</v>
      </c>
      <c r="L31" s="23">
        <f t="shared" si="3"/>
        <v>0.22443250437971474</v>
      </c>
      <c r="M31" s="4"/>
      <c r="N31" t="s">
        <v>260</v>
      </c>
      <c r="O31" s="5">
        <v>11.194823897792109</v>
      </c>
      <c r="P31" s="71">
        <v>0.16236902759818114</v>
      </c>
    </row>
    <row r="32" spans="1:16" ht="15.75" thickBot="1" x14ac:dyDescent="0.3">
      <c r="A32" s="24"/>
      <c r="B32" s="56">
        <v>98</v>
      </c>
      <c r="C32" s="26" t="s">
        <v>461</v>
      </c>
      <c r="D32" s="27">
        <v>15.005123999999999</v>
      </c>
      <c r="E32" s="28">
        <v>15.005124000000004</v>
      </c>
      <c r="F32" s="28">
        <f t="shared" si="0"/>
        <v>9.4138939395974823</v>
      </c>
      <c r="G32" s="28">
        <v>7.6287968195974827</v>
      </c>
      <c r="H32" s="28">
        <v>1.3874253200000009</v>
      </c>
      <c r="I32" s="28">
        <v>0.3976717999999998</v>
      </c>
      <c r="J32" s="29">
        <f t="shared" si="1"/>
        <v>0.50841278083389918</v>
      </c>
      <c r="K32" s="29">
        <f t="shared" si="2"/>
        <v>0.6008762166575552</v>
      </c>
      <c r="L32" s="30">
        <f t="shared" si="3"/>
        <v>0.6273786167710097</v>
      </c>
      <c r="M32" s="4"/>
      <c r="N32" t="s">
        <v>257</v>
      </c>
      <c r="O32" s="5">
        <v>1.0140628333092725</v>
      </c>
      <c r="P32" s="71">
        <v>8.5722894101951733E-2</v>
      </c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2"/>
  <sheetViews>
    <sheetView topLeftCell="A22" workbookViewId="0">
      <selection activeCell="A32" sqref="A32:D32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135</v>
      </c>
      <c r="B1" s="49" t="s">
        <v>95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2197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4620.3602170000022</v>
      </c>
      <c r="E6" s="14">
        <v>5376.8549429999994</v>
      </c>
      <c r="F6" s="14">
        <v>1195.054084543536</v>
      </c>
      <c r="G6" s="14">
        <v>271.67451591353529</v>
      </c>
      <c r="H6" s="14">
        <v>461.66716638999998</v>
      </c>
      <c r="I6" s="14">
        <v>461.71240223999996</v>
      </c>
      <c r="J6" s="15">
        <v>5.0526658947201458E-2</v>
      </c>
      <c r="K6" s="15">
        <v>0.13638859334642373</v>
      </c>
      <c r="L6" s="16">
        <v>0.2222589408143413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3942.6370700000002</v>
      </c>
      <c r="E7" s="38">
        <f ca="1">SUM(E8:OFFSET(E6,MATCH("PROYECTOS",$A$8:$A$50,0),0))</f>
        <v>3994.2169709999994</v>
      </c>
      <c r="F7" s="38">
        <f ca="1">SUM(F8:OFFSET(F6,MATCH("PROYECTOS",$A$8:$A$50,0),0))</f>
        <v>877.44963868353523</v>
      </c>
      <c r="G7" s="38">
        <f ca="1">SUM(G8:OFFSET(G6,MATCH("PROYECTOS",$A$8:$A$50,0),0))</f>
        <v>271.67451591353529</v>
      </c>
      <c r="H7" s="38">
        <f ca="1">SUM(H8:OFFSET(H6,MATCH("PROYECTOS",$A$8:$A$50,0),0))</f>
        <v>298.37539319999996</v>
      </c>
      <c r="I7" s="38">
        <f ca="1">SUM(I8:OFFSET(I6,MATCH("PROYECTOS",$A$8:$A$50,0),0))</f>
        <v>307.39972956999992</v>
      </c>
      <c r="J7" s="39">
        <f ca="1">IFERROR(G7/E7,0)</f>
        <v>6.8016964998653631E-2</v>
      </c>
      <c r="K7" s="39">
        <f ca="1">IFERROR(SUM(G7,H7)/E7,0)</f>
        <v>0.14271881403849138</v>
      </c>
      <c r="L7" s="40">
        <f ca="1">IFERROR(SUM(G7,H7,I7)/E7,0)</f>
        <v>0.21968001364328871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642.34844600000019</v>
      </c>
      <c r="E8" s="21">
        <v>557.57607200000007</v>
      </c>
      <c r="F8" s="21">
        <f t="shared" ref="F8:F18" si="0">SUM(G8,H8,I8)</f>
        <v>98.547184733535289</v>
      </c>
      <c r="G8" s="21">
        <v>25.3297990035353</v>
      </c>
      <c r="H8" s="21">
        <v>35.466328770000004</v>
      </c>
      <c r="I8" s="21">
        <v>37.751056959999993</v>
      </c>
      <c r="J8" s="22">
        <f t="shared" ref="J8:J19" si="1">IFERROR(G8/E8,0)</f>
        <v>4.5428418247358535E-2</v>
      </c>
      <c r="K8" s="22">
        <f t="shared" ref="K8:K19" si="2">IFERROR(SUM(G8,H8)/E8,0)</f>
        <v>0.10903647201979517</v>
      </c>
      <c r="L8" s="23">
        <f t="shared" ref="L8:L19" si="3">IFERROR(SUM(G8,H8,I8)/E8,0)</f>
        <v>0.17674213382229803</v>
      </c>
      <c r="M8" s="4"/>
    </row>
    <row r="9" spans="1:13" ht="25.5" x14ac:dyDescent="0.25">
      <c r="A9" s="17"/>
      <c r="B9" s="19">
        <v>3000717</v>
      </c>
      <c r="C9" s="19" t="s">
        <v>2199</v>
      </c>
      <c r="D9" s="20">
        <v>2604.0461690000002</v>
      </c>
      <c r="E9" s="21">
        <v>2734.7542139999996</v>
      </c>
      <c r="F9" s="21">
        <f t="shared" si="0"/>
        <v>656.91244444489462</v>
      </c>
      <c r="G9" s="21">
        <v>207.39119977489463</v>
      </c>
      <c r="H9" s="21">
        <v>225.58147664999998</v>
      </c>
      <c r="I9" s="21">
        <v>223.93976801999995</v>
      </c>
      <c r="J9" s="22">
        <f t="shared" si="1"/>
        <v>7.5835407333207122E-2</v>
      </c>
      <c r="K9" s="22">
        <f t="shared" si="2"/>
        <v>0.15832233632126133</v>
      </c>
      <c r="L9" s="23">
        <f t="shared" si="3"/>
        <v>0.24020895226414476</v>
      </c>
      <c r="M9" s="4"/>
    </row>
    <row r="10" spans="1:13" x14ac:dyDescent="0.25">
      <c r="A10" s="17"/>
      <c r="B10" s="19">
        <v>3000718</v>
      </c>
      <c r="C10" s="19" t="s">
        <v>2200</v>
      </c>
      <c r="D10" s="20">
        <v>7.6568450000000006</v>
      </c>
      <c r="E10" s="21">
        <v>7.6568450000000006</v>
      </c>
      <c r="F10" s="21">
        <f t="shared" si="0"/>
        <v>1.1428736900000001</v>
      </c>
      <c r="G10" s="21">
        <v>0</v>
      </c>
      <c r="H10" s="21">
        <v>0</v>
      </c>
      <c r="I10" s="21">
        <v>1.1428736900000001</v>
      </c>
      <c r="J10" s="22">
        <f t="shared" si="1"/>
        <v>0</v>
      </c>
      <c r="K10" s="22">
        <f t="shared" si="2"/>
        <v>0</v>
      </c>
      <c r="L10" s="23">
        <f t="shared" si="3"/>
        <v>0.14926169851942933</v>
      </c>
      <c r="M10" s="4"/>
    </row>
    <row r="11" spans="1:13" ht="25.5" x14ac:dyDescent="0.25">
      <c r="A11" s="17"/>
      <c r="B11" s="19">
        <v>3000719</v>
      </c>
      <c r="C11" s="19" t="s">
        <v>2201</v>
      </c>
      <c r="D11" s="20">
        <v>93.290744000000018</v>
      </c>
      <c r="E11" s="21">
        <v>96.548335999999992</v>
      </c>
      <c r="F11" s="21">
        <f t="shared" si="0"/>
        <v>16.632936175545275</v>
      </c>
      <c r="G11" s="21">
        <v>4.719284665545274</v>
      </c>
      <c r="H11" s="21">
        <v>6.3268752300000006</v>
      </c>
      <c r="I11" s="21">
        <v>5.5867762800000005</v>
      </c>
      <c r="J11" s="22">
        <f t="shared" si="1"/>
        <v>4.8880020734332223E-2</v>
      </c>
      <c r="K11" s="22">
        <f t="shared" si="2"/>
        <v>0.11441067089489015</v>
      </c>
      <c r="L11" s="23">
        <f t="shared" si="3"/>
        <v>0.17227574150573943</v>
      </c>
      <c r="M11" s="4"/>
    </row>
    <row r="12" spans="1:13" x14ac:dyDescent="0.25">
      <c r="A12" s="17"/>
      <c r="B12" s="19">
        <v>3000720</v>
      </c>
      <c r="C12" s="19" t="s">
        <v>2202</v>
      </c>
      <c r="D12" s="20">
        <v>2.2089139999999996</v>
      </c>
      <c r="E12" s="21">
        <v>2.2089139999999992</v>
      </c>
      <c r="F12" s="21">
        <f t="shared" si="0"/>
        <v>0.11507315999999999</v>
      </c>
      <c r="G12" s="21">
        <v>0</v>
      </c>
      <c r="H12" s="21">
        <v>7.9402099999999996E-3</v>
      </c>
      <c r="I12" s="21">
        <v>0.10713294999999999</v>
      </c>
      <c r="J12" s="22">
        <f t="shared" si="1"/>
        <v>0</v>
      </c>
      <c r="K12" s="22">
        <f t="shared" si="2"/>
        <v>3.5946216104384338E-3</v>
      </c>
      <c r="L12" s="23">
        <f t="shared" si="3"/>
        <v>5.2094902744063393E-2</v>
      </c>
      <c r="M12" s="4"/>
    </row>
    <row r="13" spans="1:13" ht="25.5" x14ac:dyDescent="0.25">
      <c r="A13" s="17"/>
      <c r="B13" s="19">
        <v>3000721</v>
      </c>
      <c r="C13" s="19" t="s">
        <v>2203</v>
      </c>
      <c r="D13" s="20">
        <v>5.971271999999999</v>
      </c>
      <c r="E13" s="21">
        <v>5.9712719999999999</v>
      </c>
      <c r="F13" s="21">
        <f t="shared" si="0"/>
        <v>2.1608840280141831E-2</v>
      </c>
      <c r="G13" s="21">
        <v>1.080000028014183E-2</v>
      </c>
      <c r="H13" s="21">
        <v>9.5962400000000007E-3</v>
      </c>
      <c r="I13" s="21">
        <v>1.2125999999999999E-3</v>
      </c>
      <c r="J13" s="22">
        <f t="shared" si="1"/>
        <v>1.8086599103410179E-3</v>
      </c>
      <c r="K13" s="22">
        <f t="shared" si="2"/>
        <v>3.4157278851376775E-3</v>
      </c>
      <c r="L13" s="23">
        <f t="shared" si="3"/>
        <v>3.6188001953590173E-3</v>
      </c>
      <c r="M13" s="4"/>
    </row>
    <row r="14" spans="1:13" x14ac:dyDescent="0.25">
      <c r="A14" s="17"/>
      <c r="B14" s="19">
        <v>3000722</v>
      </c>
      <c r="C14" s="19" t="s">
        <v>2204</v>
      </c>
      <c r="D14" s="20">
        <v>7.8758840000000001</v>
      </c>
      <c r="E14" s="21">
        <v>7.8758840000000001</v>
      </c>
      <c r="F14" s="21">
        <f t="shared" si="0"/>
        <v>1.6902008799999999</v>
      </c>
      <c r="G14" s="21">
        <v>0</v>
      </c>
      <c r="H14" s="21">
        <v>0.129834</v>
      </c>
      <c r="I14" s="21">
        <v>1.5603668799999999</v>
      </c>
      <c r="J14" s="22">
        <f t="shared" si="1"/>
        <v>0</v>
      </c>
      <c r="K14" s="22">
        <f t="shared" si="2"/>
        <v>1.6485006635445623E-2</v>
      </c>
      <c r="L14" s="23">
        <f t="shared" si="3"/>
        <v>0.21460459295743817</v>
      </c>
      <c r="M14" s="4"/>
    </row>
    <row r="15" spans="1:13" ht="25.5" x14ac:dyDescent="0.25">
      <c r="A15" s="17"/>
      <c r="B15" s="19">
        <v>3000723</v>
      </c>
      <c r="C15" s="19" t="s">
        <v>2205</v>
      </c>
      <c r="D15" s="20">
        <v>5.8203709999999997</v>
      </c>
      <c r="E15" s="21">
        <v>5.8203709999999997</v>
      </c>
      <c r="F15" s="21">
        <f t="shared" si="0"/>
        <v>0.88155972000000005</v>
      </c>
      <c r="G15" s="21">
        <v>0</v>
      </c>
      <c r="H15" s="21">
        <v>0.42683572000000003</v>
      </c>
      <c r="I15" s="21">
        <v>0.45472400000000002</v>
      </c>
      <c r="J15" s="22">
        <f t="shared" si="1"/>
        <v>0</v>
      </c>
      <c r="K15" s="22">
        <f t="shared" si="2"/>
        <v>7.3334796012144252E-2</v>
      </c>
      <c r="L15" s="23">
        <f t="shared" si="3"/>
        <v>0.15146108727433355</v>
      </c>
      <c r="M15" s="4"/>
    </row>
    <row r="16" spans="1:13" ht="25.5" x14ac:dyDescent="0.25">
      <c r="A16" s="17"/>
      <c r="B16" s="19">
        <v>3000724</v>
      </c>
      <c r="C16" s="19" t="s">
        <v>2206</v>
      </c>
      <c r="D16" s="20">
        <v>52.708669</v>
      </c>
      <c r="E16" s="21">
        <v>52.886825000000002</v>
      </c>
      <c r="F16" s="21">
        <f t="shared" si="0"/>
        <v>7.0785205880988418</v>
      </c>
      <c r="G16" s="21">
        <v>2.0975059480988421</v>
      </c>
      <c r="H16" s="21">
        <v>1.83276788</v>
      </c>
      <c r="I16" s="21">
        <v>3.1482467600000001</v>
      </c>
      <c r="J16" s="22">
        <f t="shared" si="1"/>
        <v>3.9660273576620303E-2</v>
      </c>
      <c r="K16" s="22">
        <f t="shared" si="2"/>
        <v>7.431480010567551E-2</v>
      </c>
      <c r="L16" s="23">
        <f t="shared" si="3"/>
        <v>0.13384279710681898</v>
      </c>
      <c r="M16" s="4"/>
    </row>
    <row r="17" spans="1:13" x14ac:dyDescent="0.25">
      <c r="A17" s="17"/>
      <c r="B17" s="19">
        <v>3000725</v>
      </c>
      <c r="C17" s="19" t="s">
        <v>2207</v>
      </c>
      <c r="D17" s="20">
        <v>317.5732430000001</v>
      </c>
      <c r="E17" s="21">
        <v>318.76228200000003</v>
      </c>
      <c r="F17" s="21">
        <f t="shared" si="0"/>
        <v>63.772652454686252</v>
      </c>
      <c r="G17" s="21">
        <v>21.312329414686246</v>
      </c>
      <c r="H17" s="21">
        <v>19.780964490000002</v>
      </c>
      <c r="I17" s="21">
        <v>22.67935855</v>
      </c>
      <c r="J17" s="22">
        <f t="shared" si="1"/>
        <v>6.6859633708753044E-2</v>
      </c>
      <c r="K17" s="22">
        <f t="shared" si="2"/>
        <v>0.12891517041117884</v>
      </c>
      <c r="L17" s="23">
        <f t="shared" si="3"/>
        <v>0.20006335773027953</v>
      </c>
      <c r="M17" s="4"/>
    </row>
    <row r="18" spans="1:13" ht="25.5" x14ac:dyDescent="0.25">
      <c r="A18" s="17"/>
      <c r="B18" s="19">
        <v>3000726</v>
      </c>
      <c r="C18" s="19" t="s">
        <v>2208</v>
      </c>
      <c r="D18" s="20">
        <v>203.13651300000006</v>
      </c>
      <c r="E18" s="21">
        <v>204.155956</v>
      </c>
      <c r="F18" s="21">
        <f t="shared" si="0"/>
        <v>30.654583996494853</v>
      </c>
      <c r="G18" s="21">
        <v>10.813597106494854</v>
      </c>
      <c r="H18" s="21">
        <v>8.81277401</v>
      </c>
      <c r="I18" s="21">
        <v>11.028212880000002</v>
      </c>
      <c r="J18" s="22">
        <f t="shared" si="1"/>
        <v>5.2967335944364285E-2</v>
      </c>
      <c r="K18" s="22">
        <f t="shared" si="2"/>
        <v>9.613420789200415E-2</v>
      </c>
      <c r="L18" s="23">
        <f t="shared" si="3"/>
        <v>0.15015277828335732</v>
      </c>
      <c r="M18" s="4"/>
    </row>
    <row r="19" spans="1:13" ht="15.75" thickBot="1" x14ac:dyDescent="0.3">
      <c r="A19" s="41" t="s">
        <v>293</v>
      </c>
      <c r="B19" s="43"/>
      <c r="C19" s="43"/>
      <c r="D19" s="44">
        <f ca="1">OFFSET(D19,-MATCH("PROYECTOS",$A$8:$A$50,0)-1,0)-(OFFSET(D19,-MATCH("PROYECTOS",$A$8:$A$50,0),0))</f>
        <v>677.72314700000197</v>
      </c>
      <c r="E19" s="45">
        <f t="shared" ref="E19:I19" ca="1" si="4">OFFSET(E19,-MATCH("PROYECTOS",$A$8:$A$50,0)-1,0)-(OFFSET(E19,-MATCH("PROYECTOS",$A$8:$A$50,0),0))</f>
        <v>1382.637972</v>
      </c>
      <c r="F19" s="45">
        <f t="shared" ca="1" si="4"/>
        <v>317.60444586000074</v>
      </c>
      <c r="G19" s="45">
        <f t="shared" ca="1" si="4"/>
        <v>0</v>
      </c>
      <c r="H19" s="45">
        <f t="shared" ca="1" si="4"/>
        <v>163.29177319000001</v>
      </c>
      <c r="I19" s="45">
        <f t="shared" ca="1" si="4"/>
        <v>154.31267267000004</v>
      </c>
      <c r="J19" s="46">
        <f t="shared" ca="1" si="1"/>
        <v>0</v>
      </c>
      <c r="K19" s="46">
        <f t="shared" ca="1" si="2"/>
        <v>0.11810161191638387</v>
      </c>
      <c r="L19" s="47">
        <f t="shared" ca="1" si="3"/>
        <v>0.22970904335903777</v>
      </c>
      <c r="M19" s="4"/>
    </row>
    <row r="20" spans="1:13" ht="15.75" thickBot="1" x14ac:dyDescent="0.3"/>
    <row r="21" spans="1:13" ht="15.75" thickBot="1" x14ac:dyDescent="0.3">
      <c r="A21" s="87" t="s">
        <v>315</v>
      </c>
      <c r="B21" s="88"/>
      <c r="C21" s="88"/>
      <c r="D21" s="89"/>
    </row>
    <row r="22" spans="1:13" ht="15.75" thickBot="1" x14ac:dyDescent="0.3">
      <c r="A22" s="1" t="s">
        <v>2231</v>
      </c>
    </row>
    <row r="23" spans="1:13" ht="45" customHeight="1" x14ac:dyDescent="0.25">
      <c r="A23" s="80" t="s">
        <v>317</v>
      </c>
      <c r="B23" s="81"/>
      <c r="C23" s="81"/>
      <c r="D23" s="92" t="s">
        <v>318</v>
      </c>
    </row>
    <row r="24" spans="1:13" ht="15.75" thickBot="1" x14ac:dyDescent="0.3">
      <c r="A24" s="90"/>
      <c r="B24" s="91"/>
      <c r="C24" s="91"/>
      <c r="D24" s="93"/>
    </row>
    <row r="25" spans="1:13" x14ac:dyDescent="0.25">
      <c r="A25" s="17"/>
      <c r="B25" s="19">
        <v>3000001</v>
      </c>
      <c r="C25" s="19" t="s">
        <v>275</v>
      </c>
      <c r="D25" s="23">
        <v>0.17674213382229803</v>
      </c>
    </row>
    <row r="26" spans="1:13" x14ac:dyDescent="0.25">
      <c r="A26" s="17"/>
      <c r="B26" s="19">
        <v>3000718</v>
      </c>
      <c r="C26" s="19" t="s">
        <v>2200</v>
      </c>
      <c r="D26" s="23">
        <v>0.14926169851942933</v>
      </c>
    </row>
    <row r="27" spans="1:13" ht="25.5" x14ac:dyDescent="0.25">
      <c r="A27" s="17"/>
      <c r="B27" s="19">
        <v>3000719</v>
      </c>
      <c r="C27" s="19" t="s">
        <v>2201</v>
      </c>
      <c r="D27" s="23">
        <v>0.17227574150573943</v>
      </c>
    </row>
    <row r="28" spans="1:13" x14ac:dyDescent="0.25">
      <c r="A28" s="17"/>
      <c r="B28" s="19">
        <v>3000720</v>
      </c>
      <c r="C28" s="19" t="s">
        <v>2202</v>
      </c>
      <c r="D28" s="23">
        <v>5.2094902744063393E-2</v>
      </c>
    </row>
    <row r="29" spans="1:13" ht="25.5" x14ac:dyDescent="0.25">
      <c r="A29" s="17"/>
      <c r="B29" s="19">
        <v>3000721</v>
      </c>
      <c r="C29" s="19" t="s">
        <v>2203</v>
      </c>
      <c r="D29" s="23">
        <v>3.6188001953590173E-3</v>
      </c>
    </row>
    <row r="30" spans="1:13" ht="25.5" x14ac:dyDescent="0.25">
      <c r="A30" s="17"/>
      <c r="B30" s="19">
        <v>3000723</v>
      </c>
      <c r="C30" s="19" t="s">
        <v>2205</v>
      </c>
      <c r="D30" s="23">
        <v>0.15146108727433355</v>
      </c>
    </row>
    <row r="31" spans="1:13" ht="25.5" x14ac:dyDescent="0.25">
      <c r="A31" s="17"/>
      <c r="B31" s="19">
        <v>3000724</v>
      </c>
      <c r="C31" s="19" t="s">
        <v>2206</v>
      </c>
      <c r="D31" s="23">
        <v>0.13384279710681898</v>
      </c>
    </row>
    <row r="32" spans="1:13" ht="26.25" thickBot="1" x14ac:dyDescent="0.3">
      <c r="A32" s="24"/>
      <c r="B32" s="26">
        <v>3000726</v>
      </c>
      <c r="C32" s="26" t="s">
        <v>2208</v>
      </c>
      <c r="D32" s="30">
        <v>0.15015277828335732</v>
      </c>
    </row>
  </sheetData>
  <mergeCells count="10">
    <mergeCell ref="A21:D21"/>
    <mergeCell ref="A23:C24"/>
    <mergeCell ref="D23:D24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0"/>
  <sheetViews>
    <sheetView topLeftCell="A16" workbookViewId="0">
      <selection activeCell="A3" sqref="A3:P3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135</v>
      </c>
      <c r="B1" s="49" t="s">
        <v>95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2198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4620.3602170000022</v>
      </c>
      <c r="I6" s="14">
        <v>5376.8549429999994</v>
      </c>
      <c r="J6" s="14">
        <v>1195.054084543536</v>
      </c>
      <c r="K6" s="14">
        <v>271.67451591353529</v>
      </c>
      <c r="L6" s="14">
        <v>461.66716638999998</v>
      </c>
      <c r="M6" s="14">
        <v>461.71240223999996</v>
      </c>
      <c r="N6" s="15">
        <v>5.0526658947201458E-2</v>
      </c>
      <c r="O6" s="15">
        <v>0.13638859334642373</v>
      </c>
      <c r="P6" s="16">
        <v>0.2222589408143413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SUM(H8:OFFSET(H6,MATCH("PROYECTOS",$A$8:$A$30,0),0))</f>
        <v>3942.6370700000007</v>
      </c>
      <c r="I7" s="37">
        <f ca="1">SUM(I8:OFFSET(I6,MATCH("PROYECTOS",$A$8:$A$30,0),0))</f>
        <v>3994.2169710000007</v>
      </c>
      <c r="J7" s="37">
        <f ca="1">SUM(J8:OFFSET(J6,MATCH("PROYECTOS",$A$8:$A$30,0),0))</f>
        <v>877.44963868353511</v>
      </c>
      <c r="K7" s="38">
        <f>SUM(K8:K29)</f>
        <v>271.67451591353529</v>
      </c>
      <c r="L7" s="38">
        <f>SUM(L8:L29)</f>
        <v>298.37539320000008</v>
      </c>
      <c r="M7" s="38">
        <f>SUM(M8:M29)</f>
        <v>307.39972956999986</v>
      </c>
      <c r="N7" s="39">
        <f ca="1">IFERROR(K7/I7,0)</f>
        <v>6.8016964998653603E-2</v>
      </c>
      <c r="O7" s="39">
        <f ca="1">IFERROR(SUM(K7,L7)/I7,0)</f>
        <v>0.14271881403849138</v>
      </c>
      <c r="P7" s="40">
        <f ca="1">IFERROR(SUM(K7,L7,M7)/I7,0)</f>
        <v>0.21968001364328865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641.32709600000021</v>
      </c>
      <c r="I8" s="21">
        <v>556.73449400000004</v>
      </c>
      <c r="J8" s="21">
        <f t="shared" ref="J8:J29" si="0">SUM(K8,L8,M8)</f>
        <v>98.547184733535289</v>
      </c>
      <c r="K8" s="21">
        <v>25.3297990035353</v>
      </c>
      <c r="L8" s="21">
        <v>35.466328769999997</v>
      </c>
      <c r="M8" s="21">
        <v>37.751056959999993</v>
      </c>
      <c r="N8" s="22">
        <f t="shared" ref="N8:N30" si="1">IFERROR(K8/I8,0)</f>
        <v>4.5497089324476631E-2</v>
      </c>
      <c r="O8" s="22">
        <f t="shared" ref="O8:O30" si="2">IFERROR(SUM(K8,L8)/I8,0)</f>
        <v>0.10920129510339859</v>
      </c>
      <c r="P8" s="23">
        <f t="shared" ref="P8:P30" si="3">IFERROR(SUM(K8,L8,M8)/I8,0)</f>
        <v>0.17700930299018849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5002089</v>
      </c>
      <c r="C9" s="19" t="s">
        <v>2209</v>
      </c>
      <c r="D9" s="68">
        <v>3000717</v>
      </c>
      <c r="E9" s="19" t="s">
        <v>2199</v>
      </c>
      <c r="F9" s="69">
        <v>112</v>
      </c>
      <c r="G9" s="19" t="s">
        <v>715</v>
      </c>
      <c r="H9" s="20">
        <v>265.13711900000004</v>
      </c>
      <c r="I9" s="21">
        <v>381.93129299999998</v>
      </c>
      <c r="J9" s="21">
        <f t="shared" si="0"/>
        <v>27.031490040256113</v>
      </c>
      <c r="K9" s="21">
        <v>2.5000000256113708E-2</v>
      </c>
      <c r="L9" s="21">
        <v>14.08037302</v>
      </c>
      <c r="M9" s="21">
        <v>12.92611702</v>
      </c>
      <c r="N9" s="22">
        <f t="shared" si="1"/>
        <v>6.5456799990760924E-5</v>
      </c>
      <c r="O9" s="22">
        <f t="shared" si="2"/>
        <v>3.6931702844930581E-2</v>
      </c>
      <c r="P9" s="23">
        <f t="shared" si="3"/>
        <v>7.0775792755625594E-2</v>
      </c>
      <c r="Q9" s="70">
        <v>6</v>
      </c>
      <c r="R9" s="21">
        <v>0</v>
      </c>
      <c r="S9" s="23">
        <f t="shared" ref="S9:S29" si="4">IFERROR(R9/Q9,0)</f>
        <v>0</v>
      </c>
    </row>
    <row r="10" spans="1:19" ht="25.5" x14ac:dyDescent="0.25">
      <c r="A10" s="17"/>
      <c r="B10" s="19">
        <v>5003032</v>
      </c>
      <c r="C10" s="19" t="s">
        <v>513</v>
      </c>
      <c r="D10" s="68">
        <v>3000001</v>
      </c>
      <c r="E10" s="19" t="s">
        <v>275</v>
      </c>
      <c r="F10" s="69">
        <v>60</v>
      </c>
      <c r="G10" s="19" t="s">
        <v>309</v>
      </c>
      <c r="H10" s="20">
        <v>1.02135</v>
      </c>
      <c r="I10" s="21">
        <v>0.84157800000000005</v>
      </c>
      <c r="J10" s="21">
        <f t="shared" si="0"/>
        <v>0</v>
      </c>
      <c r="K10" s="21">
        <v>0</v>
      </c>
      <c r="L10" s="21">
        <v>0</v>
      </c>
      <c r="M10" s="21">
        <v>0</v>
      </c>
      <c r="N10" s="22">
        <f t="shared" si="1"/>
        <v>0</v>
      </c>
      <c r="O10" s="22">
        <f t="shared" si="2"/>
        <v>0</v>
      </c>
      <c r="P10" s="23">
        <f t="shared" si="3"/>
        <v>0</v>
      </c>
      <c r="Q10" s="70">
        <v>0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5005245</v>
      </c>
      <c r="C11" s="19" t="s">
        <v>2210</v>
      </c>
      <c r="D11" s="68">
        <v>3000717</v>
      </c>
      <c r="E11" s="19" t="s">
        <v>2199</v>
      </c>
      <c r="F11" s="69">
        <v>86</v>
      </c>
      <c r="G11" s="19" t="s">
        <v>500</v>
      </c>
      <c r="H11" s="20">
        <v>2300.026738</v>
      </c>
      <c r="I11" s="21">
        <v>2308.9042790000003</v>
      </c>
      <c r="J11" s="21">
        <f t="shared" si="0"/>
        <v>610.72711767520218</v>
      </c>
      <c r="K11" s="21">
        <v>199.43444895520224</v>
      </c>
      <c r="L11" s="21">
        <v>206.15113957</v>
      </c>
      <c r="M11" s="21">
        <v>205.14152915</v>
      </c>
      <c r="N11" s="22">
        <f t="shared" si="1"/>
        <v>8.6376230824769598E-2</v>
      </c>
      <c r="O11" s="22">
        <f t="shared" si="2"/>
        <v>0.17566149979195486</v>
      </c>
      <c r="P11" s="23">
        <f t="shared" si="3"/>
        <v>0.26450950055829581</v>
      </c>
      <c r="Q11" s="70">
        <v>0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5005246</v>
      </c>
      <c r="C12" s="19" t="s">
        <v>2211</v>
      </c>
      <c r="D12" s="68">
        <v>3000717</v>
      </c>
      <c r="E12" s="19" t="s">
        <v>2199</v>
      </c>
      <c r="F12" s="69">
        <v>86</v>
      </c>
      <c r="G12" s="19" t="s">
        <v>500</v>
      </c>
      <c r="H12" s="20">
        <v>3.7200259999999998</v>
      </c>
      <c r="I12" s="21">
        <v>3.632962</v>
      </c>
      <c r="J12" s="21">
        <f t="shared" si="0"/>
        <v>1.4337877196525275</v>
      </c>
      <c r="K12" s="21">
        <v>0.29045399965252727</v>
      </c>
      <c r="L12" s="21">
        <v>0.45639672000000003</v>
      </c>
      <c r="M12" s="21">
        <v>0.68693700000000002</v>
      </c>
      <c r="N12" s="22">
        <f t="shared" si="1"/>
        <v>7.9949638794054895E-2</v>
      </c>
      <c r="O12" s="22">
        <f t="shared" si="2"/>
        <v>0.20557625421144712</v>
      </c>
      <c r="P12" s="23">
        <f t="shared" si="3"/>
        <v>0.39466080835762318</v>
      </c>
      <c r="Q12" s="70">
        <v>0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5005247</v>
      </c>
      <c r="C13" s="19" t="s">
        <v>2212</v>
      </c>
      <c r="D13" s="68">
        <v>3000717</v>
      </c>
      <c r="E13" s="19" t="s">
        <v>2199</v>
      </c>
      <c r="F13" s="69">
        <v>86</v>
      </c>
      <c r="G13" s="19" t="s">
        <v>500</v>
      </c>
      <c r="H13" s="20">
        <v>5.8</v>
      </c>
      <c r="I13" s="21">
        <v>5.8</v>
      </c>
      <c r="J13" s="21">
        <f t="shared" si="0"/>
        <v>0.33528489</v>
      </c>
      <c r="K13" s="21">
        <v>0</v>
      </c>
      <c r="L13" s="21">
        <v>4.15E-3</v>
      </c>
      <c r="M13" s="21">
        <v>0.33113489000000002</v>
      </c>
      <c r="N13" s="22">
        <f t="shared" si="1"/>
        <v>0</v>
      </c>
      <c r="O13" s="22">
        <f t="shared" si="2"/>
        <v>7.1551724137931035E-4</v>
      </c>
      <c r="P13" s="23">
        <f t="shared" si="3"/>
        <v>5.7807739655172413E-2</v>
      </c>
      <c r="Q13" s="70">
        <v>0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5005248</v>
      </c>
      <c r="C14" s="19" t="s">
        <v>2213</v>
      </c>
      <c r="D14" s="68">
        <v>3000717</v>
      </c>
      <c r="E14" s="19" t="s">
        <v>2199</v>
      </c>
      <c r="F14" s="69">
        <v>86</v>
      </c>
      <c r="G14" s="19" t="s">
        <v>500</v>
      </c>
      <c r="H14" s="20">
        <v>29.362286000000001</v>
      </c>
      <c r="I14" s="21">
        <v>34.485680000000002</v>
      </c>
      <c r="J14" s="21">
        <f t="shared" si="0"/>
        <v>17.384764119783746</v>
      </c>
      <c r="K14" s="21">
        <v>7.6412968197837472</v>
      </c>
      <c r="L14" s="21">
        <v>4.8894173400000005</v>
      </c>
      <c r="M14" s="21">
        <v>4.8540499599999993</v>
      </c>
      <c r="N14" s="22">
        <f t="shared" si="1"/>
        <v>0.22157883561477537</v>
      </c>
      <c r="O14" s="22">
        <f t="shared" si="2"/>
        <v>0.36335992678073181</v>
      </c>
      <c r="P14" s="23">
        <f t="shared" si="3"/>
        <v>0.50411545081273579</v>
      </c>
      <c r="Q14" s="70">
        <v>0</v>
      </c>
      <c r="R14" s="21">
        <v>0</v>
      </c>
      <c r="S14" s="23">
        <f t="shared" si="4"/>
        <v>0</v>
      </c>
    </row>
    <row r="15" spans="1:19" ht="25.5" x14ac:dyDescent="0.25">
      <c r="A15" s="17"/>
      <c r="B15" s="19">
        <v>5005251</v>
      </c>
      <c r="C15" s="19" t="s">
        <v>2214</v>
      </c>
      <c r="D15" s="68">
        <v>3000719</v>
      </c>
      <c r="E15" s="19" t="s">
        <v>2201</v>
      </c>
      <c r="F15" s="69">
        <v>86</v>
      </c>
      <c r="G15" s="19" t="s">
        <v>500</v>
      </c>
      <c r="H15" s="20">
        <v>49.996448999999998</v>
      </c>
      <c r="I15" s="21">
        <v>50.194040999999999</v>
      </c>
      <c r="J15" s="21">
        <f t="shared" si="0"/>
        <v>13.283788515545274</v>
      </c>
      <c r="K15" s="21">
        <v>4.719284665545274</v>
      </c>
      <c r="L15" s="21">
        <v>4.3042366900000006</v>
      </c>
      <c r="M15" s="21">
        <v>4.2602671599999997</v>
      </c>
      <c r="N15" s="22">
        <f t="shared" si="1"/>
        <v>9.4020815449891243E-2</v>
      </c>
      <c r="O15" s="22">
        <f t="shared" si="2"/>
        <v>0.17977276138307483</v>
      </c>
      <c r="P15" s="23">
        <f t="shared" si="3"/>
        <v>0.26464871627979253</v>
      </c>
      <c r="Q15" s="70">
        <v>0</v>
      </c>
      <c r="R15" s="21">
        <v>0</v>
      </c>
      <c r="S15" s="23">
        <f t="shared" si="4"/>
        <v>0</v>
      </c>
    </row>
    <row r="16" spans="1:19" ht="25.5" x14ac:dyDescent="0.25">
      <c r="A16" s="17"/>
      <c r="B16" s="19">
        <v>5005252</v>
      </c>
      <c r="C16" s="19" t="s">
        <v>2215</v>
      </c>
      <c r="D16" s="68">
        <v>3000719</v>
      </c>
      <c r="E16" s="19" t="s">
        <v>2201</v>
      </c>
      <c r="F16" s="69">
        <v>181</v>
      </c>
      <c r="G16" s="19" t="s">
        <v>2228</v>
      </c>
      <c r="H16" s="20">
        <v>23.706320000000002</v>
      </c>
      <c r="I16" s="21">
        <v>25.874057999999998</v>
      </c>
      <c r="J16" s="21">
        <f t="shared" si="0"/>
        <v>0.18341000000000002</v>
      </c>
      <c r="K16" s="21">
        <v>0</v>
      </c>
      <c r="L16" s="21">
        <v>0</v>
      </c>
      <c r="M16" s="21">
        <v>0.18341000000000002</v>
      </c>
      <c r="N16" s="22">
        <f t="shared" si="1"/>
        <v>0</v>
      </c>
      <c r="O16" s="22">
        <f t="shared" si="2"/>
        <v>0</v>
      </c>
      <c r="P16" s="23">
        <f t="shared" si="3"/>
        <v>7.088567243684776E-3</v>
      </c>
      <c r="Q16" s="70">
        <v>0</v>
      </c>
      <c r="R16" s="21">
        <v>0</v>
      </c>
      <c r="S16" s="23">
        <f t="shared" si="4"/>
        <v>0</v>
      </c>
    </row>
    <row r="17" spans="1:19" ht="25.5" x14ac:dyDescent="0.25">
      <c r="A17" s="17"/>
      <c r="B17" s="19">
        <v>5005253</v>
      </c>
      <c r="C17" s="19" t="s">
        <v>2216</v>
      </c>
      <c r="D17" s="68">
        <v>3000719</v>
      </c>
      <c r="E17" s="19" t="s">
        <v>2201</v>
      </c>
      <c r="F17" s="69">
        <v>607</v>
      </c>
      <c r="G17" s="19" t="s">
        <v>2229</v>
      </c>
      <c r="H17" s="20">
        <v>2.3720000000000003</v>
      </c>
      <c r="I17" s="21">
        <v>2.4556519999999997</v>
      </c>
      <c r="J17" s="21">
        <f t="shared" si="0"/>
        <v>1.2E-2</v>
      </c>
      <c r="K17" s="21">
        <v>0</v>
      </c>
      <c r="L17" s="21">
        <v>0</v>
      </c>
      <c r="M17" s="21">
        <v>1.2E-2</v>
      </c>
      <c r="N17" s="22">
        <f t="shared" si="1"/>
        <v>0</v>
      </c>
      <c r="O17" s="22">
        <f t="shared" si="2"/>
        <v>0</v>
      </c>
      <c r="P17" s="23">
        <f t="shared" si="3"/>
        <v>4.8866858984905033E-3</v>
      </c>
      <c r="Q17" s="70">
        <v>0</v>
      </c>
      <c r="R17" s="21">
        <v>0</v>
      </c>
      <c r="S17" s="23">
        <f t="shared" si="4"/>
        <v>0</v>
      </c>
    </row>
    <row r="18" spans="1:19" ht="25.5" x14ac:dyDescent="0.25">
      <c r="A18" s="17"/>
      <c r="B18" s="19">
        <v>5005254</v>
      </c>
      <c r="C18" s="19" t="s">
        <v>2217</v>
      </c>
      <c r="D18" s="68">
        <v>3000719</v>
      </c>
      <c r="E18" s="19" t="s">
        <v>2201</v>
      </c>
      <c r="F18" s="69">
        <v>82</v>
      </c>
      <c r="G18" s="19" t="s">
        <v>539</v>
      </c>
      <c r="H18" s="20">
        <v>3</v>
      </c>
      <c r="I18" s="21">
        <v>0.16057399999999999</v>
      </c>
      <c r="J18" s="21">
        <f t="shared" si="0"/>
        <v>0</v>
      </c>
      <c r="K18" s="21">
        <v>0</v>
      </c>
      <c r="L18" s="21">
        <v>0</v>
      </c>
      <c r="M18" s="21">
        <v>0</v>
      </c>
      <c r="N18" s="22">
        <f t="shared" si="1"/>
        <v>0</v>
      </c>
      <c r="O18" s="22">
        <f t="shared" si="2"/>
        <v>0</v>
      </c>
      <c r="P18" s="23">
        <f t="shared" si="3"/>
        <v>0</v>
      </c>
      <c r="Q18" s="70">
        <v>0</v>
      </c>
      <c r="R18" s="21">
        <v>0</v>
      </c>
      <c r="S18" s="23">
        <f t="shared" si="4"/>
        <v>0</v>
      </c>
    </row>
    <row r="19" spans="1:19" ht="25.5" x14ac:dyDescent="0.25">
      <c r="A19" s="17"/>
      <c r="B19" s="19">
        <v>5005255</v>
      </c>
      <c r="C19" s="19" t="s">
        <v>2218</v>
      </c>
      <c r="D19" s="68">
        <v>3000719</v>
      </c>
      <c r="E19" s="19" t="s">
        <v>2201</v>
      </c>
      <c r="F19" s="69">
        <v>82</v>
      </c>
      <c r="G19" s="19" t="s">
        <v>539</v>
      </c>
      <c r="H19" s="20">
        <v>14.215975000000006</v>
      </c>
      <c r="I19" s="21">
        <v>17.864010999999998</v>
      </c>
      <c r="J19" s="21">
        <f t="shared" si="0"/>
        <v>3.1537376600000004</v>
      </c>
      <c r="K19" s="21">
        <v>0</v>
      </c>
      <c r="L19" s="21">
        <v>2.0226385400000004</v>
      </c>
      <c r="M19" s="21">
        <v>1.13109912</v>
      </c>
      <c r="N19" s="22">
        <f t="shared" si="1"/>
        <v>0</v>
      </c>
      <c r="O19" s="22">
        <f t="shared" si="2"/>
        <v>0.11322421039709395</v>
      </c>
      <c r="P19" s="23">
        <f t="shared" si="3"/>
        <v>0.17654140830970161</v>
      </c>
      <c r="Q19" s="70">
        <v>0</v>
      </c>
      <c r="R19" s="21">
        <v>0</v>
      </c>
      <c r="S19" s="23">
        <f t="shared" si="4"/>
        <v>0</v>
      </c>
    </row>
    <row r="20" spans="1:19" x14ac:dyDescent="0.25">
      <c r="A20" s="17"/>
      <c r="B20" s="19">
        <v>5005261</v>
      </c>
      <c r="C20" s="19" t="s">
        <v>2219</v>
      </c>
      <c r="D20" s="68">
        <v>3000722</v>
      </c>
      <c r="E20" s="19" t="s">
        <v>2204</v>
      </c>
      <c r="F20" s="69">
        <v>107</v>
      </c>
      <c r="G20" s="19" t="s">
        <v>1305</v>
      </c>
      <c r="H20" s="20">
        <v>5.2</v>
      </c>
      <c r="I20" s="21">
        <v>5.2</v>
      </c>
      <c r="J20" s="21">
        <f t="shared" si="0"/>
        <v>1.4140864099999999</v>
      </c>
      <c r="K20" s="21">
        <v>0</v>
      </c>
      <c r="L20" s="21">
        <v>0.129834</v>
      </c>
      <c r="M20" s="21">
        <v>1.2842524099999999</v>
      </c>
      <c r="N20" s="22">
        <f t="shared" si="1"/>
        <v>0</v>
      </c>
      <c r="O20" s="22">
        <f t="shared" si="2"/>
        <v>2.4968076923076923E-2</v>
      </c>
      <c r="P20" s="23">
        <f t="shared" si="3"/>
        <v>0.27193969423076919</v>
      </c>
      <c r="Q20" s="70">
        <v>0</v>
      </c>
      <c r="R20" s="21">
        <v>0</v>
      </c>
      <c r="S20" s="23">
        <f t="shared" si="4"/>
        <v>0</v>
      </c>
    </row>
    <row r="21" spans="1:19" x14ac:dyDescent="0.25">
      <c r="A21" s="17"/>
      <c r="B21" s="19">
        <v>5005262</v>
      </c>
      <c r="C21" s="19" t="s">
        <v>2220</v>
      </c>
      <c r="D21" s="68">
        <v>3000722</v>
      </c>
      <c r="E21" s="19" t="s">
        <v>2204</v>
      </c>
      <c r="F21" s="69">
        <v>107</v>
      </c>
      <c r="G21" s="19" t="s">
        <v>1305</v>
      </c>
      <c r="H21" s="20">
        <v>2.6758839999999999</v>
      </c>
      <c r="I21" s="21">
        <v>2.6758839999999999</v>
      </c>
      <c r="J21" s="21">
        <f t="shared" si="0"/>
        <v>0.27611447</v>
      </c>
      <c r="K21" s="21">
        <v>0</v>
      </c>
      <c r="L21" s="21">
        <v>0</v>
      </c>
      <c r="M21" s="21">
        <v>0.27611447</v>
      </c>
      <c r="N21" s="22">
        <f t="shared" si="1"/>
        <v>0</v>
      </c>
      <c r="O21" s="22">
        <f t="shared" si="2"/>
        <v>0</v>
      </c>
      <c r="P21" s="23">
        <f t="shared" si="3"/>
        <v>0.10318626293217494</v>
      </c>
      <c r="Q21" s="70">
        <v>0</v>
      </c>
      <c r="R21" s="21">
        <v>0</v>
      </c>
      <c r="S21" s="23">
        <f t="shared" si="4"/>
        <v>0</v>
      </c>
    </row>
    <row r="22" spans="1:19" x14ac:dyDescent="0.25">
      <c r="A22" s="17"/>
      <c r="B22" s="19">
        <v>5005267</v>
      </c>
      <c r="C22" s="19" t="s">
        <v>2221</v>
      </c>
      <c r="D22" s="68">
        <v>3000725</v>
      </c>
      <c r="E22" s="19" t="s">
        <v>2207</v>
      </c>
      <c r="F22" s="69">
        <v>6</v>
      </c>
      <c r="G22" s="19" t="s">
        <v>634</v>
      </c>
      <c r="H22" s="20">
        <v>218.45247000000001</v>
      </c>
      <c r="I22" s="21">
        <v>219.33624000000003</v>
      </c>
      <c r="J22" s="21">
        <f t="shared" si="0"/>
        <v>48.024690640861898</v>
      </c>
      <c r="K22" s="21">
        <v>16.313111410861893</v>
      </c>
      <c r="L22" s="21">
        <v>14.606058520000001</v>
      </c>
      <c r="M22" s="21">
        <v>17.105520710000004</v>
      </c>
      <c r="N22" s="22">
        <f t="shared" si="1"/>
        <v>7.4374902254465067E-2</v>
      </c>
      <c r="O22" s="22">
        <f t="shared" si="2"/>
        <v>0.14096699173315769</v>
      </c>
      <c r="P22" s="23">
        <f t="shared" si="3"/>
        <v>0.21895465446504367</v>
      </c>
      <c r="Q22" s="70">
        <v>0</v>
      </c>
      <c r="R22" s="21">
        <v>0</v>
      </c>
      <c r="S22" s="23">
        <f t="shared" si="4"/>
        <v>0</v>
      </c>
    </row>
    <row r="23" spans="1:19" x14ac:dyDescent="0.25">
      <c r="A23" s="17"/>
      <c r="B23" s="19">
        <v>5005268</v>
      </c>
      <c r="C23" s="19" t="s">
        <v>2222</v>
      </c>
      <c r="D23" s="68">
        <v>3000725</v>
      </c>
      <c r="E23" s="19" t="s">
        <v>2207</v>
      </c>
      <c r="F23" s="69">
        <v>6</v>
      </c>
      <c r="G23" s="19" t="s">
        <v>634</v>
      </c>
      <c r="H23" s="20">
        <v>95.93814900000001</v>
      </c>
      <c r="I23" s="21">
        <v>96.214150000000018</v>
      </c>
      <c r="J23" s="21">
        <f t="shared" si="0"/>
        <v>15.738229573824352</v>
      </c>
      <c r="K23" s="21">
        <v>4.9992180038243532</v>
      </c>
      <c r="L23" s="21">
        <v>5.1747737300000001</v>
      </c>
      <c r="M23" s="21">
        <v>5.5642378399999988</v>
      </c>
      <c r="N23" s="22">
        <f t="shared" si="1"/>
        <v>5.1959280457441574E-2</v>
      </c>
      <c r="O23" s="22">
        <f t="shared" si="2"/>
        <v>0.10574319612888906</v>
      </c>
      <c r="P23" s="23">
        <f t="shared" si="3"/>
        <v>0.16357499987085422</v>
      </c>
      <c r="Q23" s="70">
        <v>0</v>
      </c>
      <c r="R23" s="21">
        <v>0</v>
      </c>
      <c r="S23" s="23">
        <f t="shared" si="4"/>
        <v>0</v>
      </c>
    </row>
    <row r="24" spans="1:19" ht="25.5" x14ac:dyDescent="0.25">
      <c r="A24" s="17"/>
      <c r="B24" s="19">
        <v>5005269</v>
      </c>
      <c r="C24" s="19" t="s">
        <v>2223</v>
      </c>
      <c r="D24" s="68">
        <v>3000725</v>
      </c>
      <c r="E24" s="19" t="s">
        <v>2207</v>
      </c>
      <c r="F24" s="69">
        <v>455</v>
      </c>
      <c r="G24" s="19" t="s">
        <v>1542</v>
      </c>
      <c r="H24" s="20">
        <v>3.1826240000000001</v>
      </c>
      <c r="I24" s="21">
        <v>3.2118920000000002</v>
      </c>
      <c r="J24" s="21">
        <f t="shared" si="0"/>
        <v>9.7322399999999996E-3</v>
      </c>
      <c r="K24" s="21">
        <v>0</v>
      </c>
      <c r="L24" s="21">
        <v>1.3224000000000002E-4</v>
      </c>
      <c r="M24" s="21">
        <v>9.5999999999999992E-3</v>
      </c>
      <c r="N24" s="22">
        <f t="shared" si="1"/>
        <v>0</v>
      </c>
      <c r="O24" s="22">
        <f t="shared" si="2"/>
        <v>4.1171994575160066E-5</v>
      </c>
      <c r="P24" s="23">
        <f t="shared" si="3"/>
        <v>3.0300645227174508E-3</v>
      </c>
      <c r="Q24" s="70">
        <v>0</v>
      </c>
      <c r="R24" s="21">
        <v>0</v>
      </c>
      <c r="S24" s="23">
        <f t="shared" si="4"/>
        <v>0</v>
      </c>
    </row>
    <row r="25" spans="1:19" ht="25.5" x14ac:dyDescent="0.25">
      <c r="A25" s="17"/>
      <c r="B25" s="19">
        <v>5005270</v>
      </c>
      <c r="C25" s="19" t="s">
        <v>2224</v>
      </c>
      <c r="D25" s="68">
        <v>3000726</v>
      </c>
      <c r="E25" s="19" t="s">
        <v>2208</v>
      </c>
      <c r="F25" s="69">
        <v>86</v>
      </c>
      <c r="G25" s="19" t="s">
        <v>500</v>
      </c>
      <c r="H25" s="20">
        <v>113.74141800000005</v>
      </c>
      <c r="I25" s="21">
        <v>113.53896900000004</v>
      </c>
      <c r="J25" s="21">
        <f t="shared" si="0"/>
        <v>25.137923996779591</v>
      </c>
      <c r="K25" s="21">
        <v>9.5586427567795909</v>
      </c>
      <c r="L25" s="21">
        <v>7.1919397599999995</v>
      </c>
      <c r="M25" s="21">
        <v>8.3873414800000017</v>
      </c>
      <c r="N25" s="22">
        <f t="shared" si="1"/>
        <v>8.4188211685977066E-2</v>
      </c>
      <c r="O25" s="22">
        <f t="shared" si="2"/>
        <v>0.14753157144468684</v>
      </c>
      <c r="P25" s="23">
        <f t="shared" si="3"/>
        <v>0.22140349008083368</v>
      </c>
      <c r="Q25" s="70">
        <v>0</v>
      </c>
      <c r="R25" s="21">
        <v>0</v>
      </c>
      <c r="S25" s="23">
        <f t="shared" si="4"/>
        <v>0</v>
      </c>
    </row>
    <row r="26" spans="1:19" ht="25.5" x14ac:dyDescent="0.25">
      <c r="A26" s="17"/>
      <c r="B26" s="19">
        <v>5005271</v>
      </c>
      <c r="C26" s="19" t="s">
        <v>2225</v>
      </c>
      <c r="D26" s="68">
        <v>3000726</v>
      </c>
      <c r="E26" s="19" t="s">
        <v>2208</v>
      </c>
      <c r="F26" s="69">
        <v>86</v>
      </c>
      <c r="G26" s="19" t="s">
        <v>500</v>
      </c>
      <c r="H26" s="20">
        <v>34.966661999999992</v>
      </c>
      <c r="I26" s="21">
        <v>35.574359999999999</v>
      </c>
      <c r="J26" s="21">
        <f t="shared" si="0"/>
        <v>1.3088461930795026</v>
      </c>
      <c r="K26" s="21">
        <v>0.21019222307950258</v>
      </c>
      <c r="L26" s="21">
        <v>0.31117587999999996</v>
      </c>
      <c r="M26" s="21">
        <v>0.78747808999999991</v>
      </c>
      <c r="N26" s="22">
        <f t="shared" si="1"/>
        <v>5.9085313995670642E-3</v>
      </c>
      <c r="O26" s="22">
        <f t="shared" si="2"/>
        <v>1.4655726851572385E-2</v>
      </c>
      <c r="P26" s="23">
        <f t="shared" si="3"/>
        <v>3.6791840895507397E-2</v>
      </c>
      <c r="Q26" s="70">
        <v>0</v>
      </c>
      <c r="R26" s="21">
        <v>0</v>
      </c>
      <c r="S26" s="23">
        <f t="shared" si="4"/>
        <v>0</v>
      </c>
    </row>
    <row r="27" spans="1:19" ht="25.5" x14ac:dyDescent="0.25">
      <c r="A27" s="17"/>
      <c r="B27" s="19">
        <v>5005272</v>
      </c>
      <c r="C27" s="19" t="s">
        <v>2226</v>
      </c>
      <c r="D27" s="68">
        <v>3000726</v>
      </c>
      <c r="E27" s="19" t="s">
        <v>2208</v>
      </c>
      <c r="F27" s="69">
        <v>86</v>
      </c>
      <c r="G27" s="19" t="s">
        <v>500</v>
      </c>
      <c r="H27" s="20">
        <v>53.804435000000005</v>
      </c>
      <c r="I27" s="21">
        <v>54.452607000000008</v>
      </c>
      <c r="J27" s="21">
        <f t="shared" si="0"/>
        <v>4.2078138066357607</v>
      </c>
      <c r="K27" s="21">
        <v>1.0447621266357601</v>
      </c>
      <c r="L27" s="21">
        <v>1.30965837</v>
      </c>
      <c r="M27" s="21">
        <v>1.85339331</v>
      </c>
      <c r="N27" s="22">
        <f t="shared" si="1"/>
        <v>1.9186631902413046E-2</v>
      </c>
      <c r="O27" s="22">
        <f t="shared" si="2"/>
        <v>4.3237975670031001E-2</v>
      </c>
      <c r="P27" s="23">
        <f t="shared" si="3"/>
        <v>7.7274790656685369E-2</v>
      </c>
      <c r="Q27" s="70">
        <v>0</v>
      </c>
      <c r="R27" s="21">
        <v>0</v>
      </c>
      <c r="S27" s="23">
        <f t="shared" si="4"/>
        <v>0</v>
      </c>
    </row>
    <row r="28" spans="1:19" ht="25.5" x14ac:dyDescent="0.25">
      <c r="A28" s="17"/>
      <c r="B28" s="19">
        <v>5005273</v>
      </c>
      <c r="C28" s="19" t="s">
        <v>2227</v>
      </c>
      <c r="D28" s="68">
        <v>3000726</v>
      </c>
      <c r="E28" s="19" t="s">
        <v>2208</v>
      </c>
      <c r="F28" s="69">
        <v>86</v>
      </c>
      <c r="G28" s="19" t="s">
        <v>500</v>
      </c>
      <c r="H28" s="20">
        <v>0.62399800000000005</v>
      </c>
      <c r="I28" s="21">
        <v>0.59001999999999999</v>
      </c>
      <c r="J28" s="21">
        <f t="shared" si="0"/>
        <v>0</v>
      </c>
      <c r="K28" s="21">
        <v>0</v>
      </c>
      <c r="L28" s="21">
        <v>0</v>
      </c>
      <c r="M28" s="21">
        <v>0</v>
      </c>
      <c r="N28" s="22">
        <f t="shared" si="1"/>
        <v>0</v>
      </c>
      <c r="O28" s="22">
        <f t="shared" si="2"/>
        <v>0</v>
      </c>
      <c r="P28" s="23">
        <f t="shared" si="3"/>
        <v>0</v>
      </c>
      <c r="Q28" s="70">
        <v>0</v>
      </c>
      <c r="R28" s="21">
        <v>0</v>
      </c>
      <c r="S28" s="23">
        <f t="shared" si="4"/>
        <v>0</v>
      </c>
    </row>
    <row r="29" spans="1:19" x14ac:dyDescent="0.25">
      <c r="A29" s="17"/>
      <c r="B29" s="19">
        <v>9000000</v>
      </c>
      <c r="C29" s="19" t="s">
        <v>303</v>
      </c>
      <c r="D29" s="68">
        <v>9000000</v>
      </c>
      <c r="E29" s="19" t="s">
        <v>304</v>
      </c>
      <c r="F29" s="69"/>
      <c r="G29" s="19" t="s">
        <v>311</v>
      </c>
      <c r="H29" s="20">
        <v>74.366070999999977</v>
      </c>
      <c r="I29" s="21">
        <v>74.544226999999992</v>
      </c>
      <c r="J29" s="21">
        <f t="shared" si="0"/>
        <v>9.2396359983789829</v>
      </c>
      <c r="K29" s="21">
        <v>2.1083059483789839</v>
      </c>
      <c r="L29" s="21">
        <v>2.2771400499999999</v>
      </c>
      <c r="M29" s="21">
        <v>4.8541899999999991</v>
      </c>
      <c r="N29" s="22">
        <f t="shared" si="1"/>
        <v>2.8282618698011103E-2</v>
      </c>
      <c r="O29" s="22">
        <f t="shared" si="2"/>
        <v>5.8830122396721404E-2</v>
      </c>
      <c r="P29" s="23">
        <f t="shared" si="3"/>
        <v>0.12394837763062436</v>
      </c>
      <c r="Q29" s="70"/>
      <c r="R29" s="21"/>
      <c r="S29" s="23">
        <f t="shared" si="4"/>
        <v>0</v>
      </c>
    </row>
    <row r="30" spans="1:19" ht="15.75" thickBot="1" x14ac:dyDescent="0.3">
      <c r="A30" s="41" t="s">
        <v>293</v>
      </c>
      <c r="B30" s="43"/>
      <c r="C30" s="43"/>
      <c r="D30" s="65"/>
      <c r="E30" s="43"/>
      <c r="F30" s="66"/>
      <c r="G30" s="43"/>
      <c r="H30" s="44">
        <f ca="1">OFFSET(H30,-MATCH("PROYECTOS",$A$8:$A$30,0)-1,0)-(OFFSET(H30,-MATCH("PROYECTOS",$A$8:$A$30,0),0))</f>
        <v>677.72314700000152</v>
      </c>
      <c r="I30" s="44">
        <f t="shared" ref="I30:J30" ca="1" si="5">OFFSET(I30,-MATCH("PROYECTOS",$A$8:$A$30,0)-1,0)-(OFFSET(I30,-MATCH("PROYECTOS",$A$8:$A$30,0),0))</f>
        <v>1382.6379719999986</v>
      </c>
      <c r="J30" s="44">
        <f t="shared" ca="1" si="5"/>
        <v>317.60444586000085</v>
      </c>
      <c r="K30" s="45">
        <f>K6-K7</f>
        <v>0</v>
      </c>
      <c r="L30" s="45">
        <f>L6-L7</f>
        <v>163.2917731899999</v>
      </c>
      <c r="M30" s="45">
        <f>M6-M7</f>
        <v>154.3126726700001</v>
      </c>
      <c r="N30" s="46">
        <f t="shared" ca="1" si="1"/>
        <v>0</v>
      </c>
      <c r="O30" s="46">
        <f t="shared" ca="1" si="2"/>
        <v>0.11810161191638389</v>
      </c>
      <c r="P30" s="47">
        <f t="shared" ca="1" si="3"/>
        <v>0.22970904335903797</v>
      </c>
      <c r="Q30" s="67"/>
      <c r="R30" s="45"/>
      <c r="S30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136</v>
      </c>
      <c r="B1" s="50" t="s">
        <v>96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2232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6.1979999999999995</v>
      </c>
      <c r="E6" s="14">
        <v>5.3231969999999995</v>
      </c>
      <c r="F6" s="14">
        <v>0.34691970999999999</v>
      </c>
      <c r="G6" s="14">
        <v>0</v>
      </c>
      <c r="H6" s="14">
        <v>9.6000000000000002E-4</v>
      </c>
      <c r="I6" s="14">
        <v>0.34595970999999998</v>
      </c>
      <c r="J6" s="15">
        <v>0</v>
      </c>
      <c r="K6" s="15">
        <v>1.8034275267287685E-4</v>
      </c>
      <c r="L6" s="16">
        <v>6.5171307768620998E-2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3.8479999999999994</v>
      </c>
      <c r="E7" s="38">
        <f ca="1">SUM(E8:OFFSET(E6,MATCH("GOBIERNOS REGIONALES",$A$8:$A$50,0),0))</f>
        <v>3.8479999999999999</v>
      </c>
      <c r="F7" s="38">
        <f ca="1">SUM(F8:OFFSET(F6,MATCH("GOBIERNOS REGIONALES",$A$8:$A$50,0),0))</f>
        <v>3.7769710000000005E-2</v>
      </c>
      <c r="G7" s="38">
        <f ca="1">SUM(G8:OFFSET(G6,MATCH("GOBIERNOS REGIONALES",$A$8:$A$50,0),0))</f>
        <v>0</v>
      </c>
      <c r="H7" s="38">
        <f ca="1">SUM(H8:OFFSET(H6,MATCH("GOBIERNOS REGIONALES",$A$8:$A$50,0),0))</f>
        <v>9.6000000000000002E-4</v>
      </c>
      <c r="I7" s="38">
        <f ca="1">SUM(I8:OFFSET(I6,MATCH("GOBIERNOS REGIONALES",$A$8:$A$50,0),0))</f>
        <v>3.6809710000000002E-2</v>
      </c>
      <c r="J7" s="39">
        <f ca="1">IFERROR(G7/E7,0)</f>
        <v>0</v>
      </c>
      <c r="K7" s="39">
        <f ca="1">IFERROR(SUM(G7,H7)/E7,0)</f>
        <v>2.494802494802495E-4</v>
      </c>
      <c r="L7" s="40">
        <f ca="1">IFERROR(SUM(G7,H7,I7)/E7,0)</f>
        <v>9.8154132016632038E-3</v>
      </c>
      <c r="M7" s="4"/>
    </row>
    <row r="8" spans="1:13" x14ac:dyDescent="0.25">
      <c r="A8" s="17"/>
      <c r="B8" s="18">
        <v>5</v>
      </c>
      <c r="C8" s="19" t="s">
        <v>104</v>
      </c>
      <c r="D8" s="20">
        <v>3.8479999999999994</v>
      </c>
      <c r="E8" s="21">
        <v>3.8479999999999999</v>
      </c>
      <c r="F8" s="21">
        <f t="shared" ref="F8:F10" si="0">SUM(G8,H8,I8)</f>
        <v>3.7769710000000005E-2</v>
      </c>
      <c r="G8" s="21">
        <v>0</v>
      </c>
      <c r="H8" s="21">
        <v>9.6000000000000002E-4</v>
      </c>
      <c r="I8" s="21">
        <v>3.6809710000000002E-2</v>
      </c>
      <c r="J8" s="22">
        <f t="shared" ref="J8:J10" si="1">IFERROR(G8/E8,0)</f>
        <v>0</v>
      </c>
      <c r="K8" s="22">
        <f t="shared" ref="K8:K10" si="2">IFERROR(SUM(G8,H8)/E8,0)</f>
        <v>2.494802494802495E-4</v>
      </c>
      <c r="L8" s="23">
        <f t="shared" ref="L8:L10" si="3">IFERROR(SUM(G8,H8,I8)/E8,0)</f>
        <v>9.8154132016632038E-3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0</v>
      </c>
      <c r="E9" s="38">
        <f ca="1">SUM(E10:OFFSET(E8,(MATCH("GOBIERNOS LOCALES",$A$8:$A$50,0)-MATCH("GOBIERNOS REGIONALES",$A$8:$A$50,0)),0))</f>
        <v>0</v>
      </c>
      <c r="F9" s="38">
        <f ca="1">SUM(F10:OFFSET(F8,(MATCH("GOBIERNOS LOCALES",$A$8:$A$50,0)-MATCH("GOBIERNOS REGIONALES",$A$8:$A$50,0)),0))</f>
        <v>0</v>
      </c>
      <c r="G9" s="38">
        <f ca="1">SUM(G10:OFFSET(G8,(MATCH("GOBIERNOS LOCALES",$A$8:$A$50,0)-MATCH("GOBIERNOS REGIONALES",$A$8:$A$50,0)),0))</f>
        <v>0</v>
      </c>
      <c r="H9" s="38">
        <f ca="1">SUM(H10:OFFSET(H8,(MATCH("GOBIERNOS LOCALES",$A$8:$A$50,0)-MATCH("GOBIERNOS REGIONALES",$A$8:$A$50,0)),0))</f>
        <v>0</v>
      </c>
      <c r="I9" s="38">
        <f ca="1">SUM(I10:OFFSET(I8,(MATCH("GOBIERNOS LOCALES",$A$8:$A$50,0)-MATCH("GOBIERNOS REGIONALES",$A$8:$A$50,0)),0))</f>
        <v>0</v>
      </c>
      <c r="J9" s="39">
        <f ca="1">IFERROR(G9/E9,0)</f>
        <v>0</v>
      </c>
      <c r="K9" s="39">
        <f ca="1">IFERROR(SUM(G9,H9)/E9,0)</f>
        <v>0</v>
      </c>
      <c r="L9" s="40">
        <f ca="1">IFERROR(SUM(G9,H9,I9)/E9,0)</f>
        <v>0</v>
      </c>
      <c r="M9" s="4"/>
    </row>
    <row r="10" spans="1:13" ht="15.75" thickBot="1" x14ac:dyDescent="0.3">
      <c r="A10" s="41" t="s">
        <v>232</v>
      </c>
      <c r="B10" s="58"/>
      <c r="C10" s="43"/>
      <c r="D10" s="44">
        <v>2.35</v>
      </c>
      <c r="E10" s="45">
        <v>1.4751970000000001</v>
      </c>
      <c r="F10" s="45">
        <f t="shared" si="0"/>
        <v>0.30914999999999998</v>
      </c>
      <c r="G10" s="45">
        <v>0</v>
      </c>
      <c r="H10" s="45">
        <v>0</v>
      </c>
      <c r="I10" s="45">
        <v>0.30914999999999998</v>
      </c>
      <c r="J10" s="46">
        <f t="shared" si="1"/>
        <v>0</v>
      </c>
      <c r="K10" s="46">
        <f t="shared" si="2"/>
        <v>0</v>
      </c>
      <c r="L10" s="47">
        <f t="shared" si="3"/>
        <v>0.20956523094881563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136</v>
      </c>
      <c r="B1" s="51" t="s">
        <v>96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2233</v>
      </c>
      <c r="N2" s="72" t="s">
        <v>2244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6.1979999999999995</v>
      </c>
      <c r="E6" s="14">
        <f ca="1">SUM(E7:OFFSET(E7,50,0))</f>
        <v>5.3231969999999995</v>
      </c>
      <c r="F6" s="14">
        <f ca="1">SUM(F7:OFFSET(F7,50,0))</f>
        <v>0.34691970999999999</v>
      </c>
      <c r="G6" s="14">
        <f ca="1">SUM(G7:OFFSET(G7,50,0))</f>
        <v>0</v>
      </c>
      <c r="H6" s="14">
        <f ca="1">SUM(H7:OFFSET(H7,50,0))</f>
        <v>9.6000000000000002E-4</v>
      </c>
      <c r="I6" s="14">
        <f ca="1">SUM(I7:OFFSET(I7,50,0))</f>
        <v>0.34595970999999998</v>
      </c>
      <c r="J6" s="15">
        <f ca="1">IFERROR(G6/E6,0)</f>
        <v>0</v>
      </c>
      <c r="K6" s="15">
        <f ca="1">IFERROR(SUM(G6,H6)/E6,0)</f>
        <v>1.8034275267287685E-4</v>
      </c>
      <c r="L6" s="16">
        <f ca="1">IFERROR(SUM(G6,H6,I6)/E6,0)</f>
        <v>6.5171307768620998E-2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2</v>
      </c>
      <c r="C7" s="19" t="s">
        <v>250</v>
      </c>
      <c r="D7" s="20">
        <v>0</v>
      </c>
      <c r="E7" s="21">
        <v>0.7</v>
      </c>
      <c r="F7" s="21">
        <f t="shared" ref="F7:F14" si="0">SUM(G7,H7,I7)</f>
        <v>0.30914999999999998</v>
      </c>
      <c r="G7" s="21">
        <v>0</v>
      </c>
      <c r="H7" s="21">
        <v>0</v>
      </c>
      <c r="I7" s="21">
        <v>0.30914999999999998</v>
      </c>
      <c r="J7" s="22">
        <f t="shared" ref="J7:J14" si="1">IFERROR(G7/E7,0)</f>
        <v>0</v>
      </c>
      <c r="K7" s="22">
        <f t="shared" ref="K7:K14" si="2">IFERROR(SUM(G7,H7)/E7,0)</f>
        <v>0</v>
      </c>
      <c r="L7" s="23">
        <f t="shared" ref="L7:L14" si="3">IFERROR(SUM(G7,H7,I7)/E7,0)</f>
        <v>0.44164285714285717</v>
      </c>
      <c r="M7" s="4"/>
      <c r="N7" t="s">
        <v>250</v>
      </c>
      <c r="O7" s="5">
        <v>0.30914999999999998</v>
      </c>
      <c r="P7" s="71">
        <v>0.44164285714285717</v>
      </c>
    </row>
    <row r="8" spans="1:16" x14ac:dyDescent="0.25">
      <c r="A8" s="17"/>
      <c r="B8" s="55">
        <v>8</v>
      </c>
      <c r="C8" s="19" t="s">
        <v>256</v>
      </c>
      <c r="D8" s="20">
        <v>2</v>
      </c>
      <c r="E8" s="21">
        <v>0.32564800000000005</v>
      </c>
      <c r="F8" s="21">
        <f t="shared" si="0"/>
        <v>0</v>
      </c>
      <c r="G8" s="21">
        <v>0</v>
      </c>
      <c r="H8" s="21">
        <v>0</v>
      </c>
      <c r="I8" s="21">
        <v>0</v>
      </c>
      <c r="J8" s="22">
        <f t="shared" si="1"/>
        <v>0</v>
      </c>
      <c r="K8" s="22">
        <f t="shared" si="2"/>
        <v>0</v>
      </c>
      <c r="L8" s="23">
        <f t="shared" si="3"/>
        <v>0</v>
      </c>
      <c r="M8" s="4"/>
      <c r="N8" t="s">
        <v>263</v>
      </c>
      <c r="O8" s="5">
        <v>3.7769710000000005E-2</v>
      </c>
      <c r="P8" s="71">
        <v>9.8154132016632038E-3</v>
      </c>
    </row>
    <row r="9" spans="1:16" x14ac:dyDescent="0.25">
      <c r="A9" s="17"/>
      <c r="B9" s="55">
        <v>11</v>
      </c>
      <c r="C9" s="19" t="s">
        <v>259</v>
      </c>
      <c r="D9" s="20">
        <v>0.04</v>
      </c>
      <c r="E9" s="21">
        <v>3.9874E-2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  <c r="N9" t="s">
        <v>256</v>
      </c>
      <c r="O9" s="5">
        <v>0</v>
      </c>
      <c r="P9" s="71">
        <v>0</v>
      </c>
    </row>
    <row r="10" spans="1:16" x14ac:dyDescent="0.25">
      <c r="A10" s="17"/>
      <c r="B10" s="55">
        <v>15</v>
      </c>
      <c r="C10" s="19" t="s">
        <v>263</v>
      </c>
      <c r="D10" s="20">
        <v>3.8479999999999999</v>
      </c>
      <c r="E10" s="21">
        <v>3.8479999999999999</v>
      </c>
      <c r="F10" s="21">
        <f t="shared" si="0"/>
        <v>3.7769710000000005E-2</v>
      </c>
      <c r="G10" s="21">
        <v>0</v>
      </c>
      <c r="H10" s="21">
        <v>9.6000000000000002E-4</v>
      </c>
      <c r="I10" s="21">
        <v>3.6809710000000002E-2</v>
      </c>
      <c r="J10" s="22">
        <f t="shared" si="1"/>
        <v>0</v>
      </c>
      <c r="K10" s="22">
        <f t="shared" si="2"/>
        <v>2.494802494802495E-4</v>
      </c>
      <c r="L10" s="23">
        <f t="shared" si="3"/>
        <v>9.8154132016632038E-3</v>
      </c>
      <c r="M10" s="4"/>
      <c r="N10" t="s">
        <v>259</v>
      </c>
      <c r="O10" s="5">
        <v>0</v>
      </c>
      <c r="P10" s="71">
        <v>0</v>
      </c>
    </row>
    <row r="11" spans="1:16" x14ac:dyDescent="0.25">
      <c r="A11" s="17"/>
      <c r="B11" s="55">
        <v>19</v>
      </c>
      <c r="C11" s="19" t="s">
        <v>267</v>
      </c>
      <c r="D11" s="20">
        <v>0.223</v>
      </c>
      <c r="E11" s="21">
        <v>0.28299999999999997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  <c r="N11" t="s">
        <v>267</v>
      </c>
      <c r="O11" s="5">
        <v>0</v>
      </c>
      <c r="P11" s="71">
        <v>0</v>
      </c>
    </row>
    <row r="12" spans="1:16" x14ac:dyDescent="0.25">
      <c r="A12" s="17"/>
      <c r="B12" s="55">
        <v>22</v>
      </c>
      <c r="C12" s="19" t="s">
        <v>270</v>
      </c>
      <c r="D12" s="20">
        <v>0</v>
      </c>
      <c r="E12" s="21">
        <v>2.3599999999999999E-2</v>
      </c>
      <c r="F12" s="21">
        <f t="shared" si="0"/>
        <v>0</v>
      </c>
      <c r="G12" s="21">
        <v>0</v>
      </c>
      <c r="H12" s="21">
        <v>0</v>
      </c>
      <c r="I12" s="21">
        <v>0</v>
      </c>
      <c r="J12" s="22">
        <f t="shared" si="1"/>
        <v>0</v>
      </c>
      <c r="K12" s="22">
        <f t="shared" si="2"/>
        <v>0</v>
      </c>
      <c r="L12" s="23">
        <f t="shared" si="3"/>
        <v>0</v>
      </c>
      <c r="M12" s="4"/>
      <c r="N12" t="s">
        <v>270</v>
      </c>
      <c r="O12" s="5">
        <v>0</v>
      </c>
      <c r="P12" s="71">
        <v>0</v>
      </c>
    </row>
    <row r="13" spans="1:16" x14ac:dyDescent="0.25">
      <c r="A13" s="17"/>
      <c r="B13" s="55">
        <v>23</v>
      </c>
      <c r="C13" s="19" t="s">
        <v>271</v>
      </c>
      <c r="D13" s="20">
        <v>0</v>
      </c>
      <c r="E13" s="21">
        <v>1.6074999999999999E-2</v>
      </c>
      <c r="F13" s="21">
        <f t="shared" si="0"/>
        <v>0</v>
      </c>
      <c r="G13" s="21">
        <v>0</v>
      </c>
      <c r="H13" s="21">
        <v>0</v>
      </c>
      <c r="I13" s="21">
        <v>0</v>
      </c>
      <c r="J13" s="22">
        <f t="shared" si="1"/>
        <v>0</v>
      </c>
      <c r="K13" s="22">
        <f t="shared" si="2"/>
        <v>0</v>
      </c>
      <c r="L13" s="23">
        <f t="shared" si="3"/>
        <v>0</v>
      </c>
      <c r="M13" s="4"/>
      <c r="N13" t="s">
        <v>271</v>
      </c>
      <c r="O13" s="5">
        <v>0</v>
      </c>
      <c r="P13" s="71">
        <v>0</v>
      </c>
    </row>
    <row r="14" spans="1:16" ht="15.75" thickBot="1" x14ac:dyDescent="0.3">
      <c r="A14" s="24"/>
      <c r="B14" s="56">
        <v>24</v>
      </c>
      <c r="C14" s="26" t="s">
        <v>272</v>
      </c>
      <c r="D14" s="27">
        <v>8.6999999999999994E-2</v>
      </c>
      <c r="E14" s="28">
        <v>8.7000000000000008E-2</v>
      </c>
      <c r="F14" s="28">
        <f t="shared" si="0"/>
        <v>0</v>
      </c>
      <c r="G14" s="28">
        <v>0</v>
      </c>
      <c r="H14" s="28">
        <v>0</v>
      </c>
      <c r="I14" s="28">
        <v>0</v>
      </c>
      <c r="J14" s="29">
        <f t="shared" si="1"/>
        <v>0</v>
      </c>
      <c r="K14" s="29">
        <f t="shared" si="2"/>
        <v>0</v>
      </c>
      <c r="L14" s="30">
        <f t="shared" si="3"/>
        <v>0</v>
      </c>
      <c r="M14" s="4"/>
      <c r="N14" t="s">
        <v>272</v>
      </c>
      <c r="O14" s="5">
        <v>0</v>
      </c>
      <c r="P14" s="71">
        <v>0</v>
      </c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topLeftCell="A11"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136</v>
      </c>
      <c r="B1" s="49" t="s">
        <v>96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2234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6.1979999999999995</v>
      </c>
      <c r="E6" s="14">
        <v>5.3231969999999995</v>
      </c>
      <c r="F6" s="14">
        <v>0.34691970999999999</v>
      </c>
      <c r="G6" s="14">
        <v>0</v>
      </c>
      <c r="H6" s="14">
        <v>9.6000000000000002E-4</v>
      </c>
      <c r="I6" s="14">
        <v>0.34595970999999998</v>
      </c>
      <c r="J6" s="15">
        <v>0</v>
      </c>
      <c r="K6" s="15">
        <v>1.8034275267287685E-4</v>
      </c>
      <c r="L6" s="16">
        <v>6.5171307768620998E-2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3.8879999999999995</v>
      </c>
      <c r="E7" s="38">
        <f ca="1">SUM(E8:OFFSET(E6,MATCH("PROYECTOS",$A$8:$A$50,0),0))</f>
        <v>3.927549</v>
      </c>
      <c r="F7" s="38">
        <f ca="1">SUM(F8:OFFSET(F6,MATCH("PROYECTOS",$A$8:$A$50,0),0))</f>
        <v>3.7769709999999998E-2</v>
      </c>
      <c r="G7" s="38">
        <f ca="1">SUM(G8:OFFSET(G6,MATCH("PROYECTOS",$A$8:$A$50,0),0))</f>
        <v>0</v>
      </c>
      <c r="H7" s="38">
        <f ca="1">SUM(H8:OFFSET(H6,MATCH("PROYECTOS",$A$8:$A$50,0),0))</f>
        <v>9.6000000000000002E-4</v>
      </c>
      <c r="I7" s="38">
        <f ca="1">SUM(I8:OFFSET(I6,MATCH("PROYECTOS",$A$8:$A$50,0),0))</f>
        <v>3.6809710000000002E-2</v>
      </c>
      <c r="J7" s="39">
        <f ca="1">IFERROR(G7/E7,0)</f>
        <v>0</v>
      </c>
      <c r="K7" s="39">
        <f ca="1">IFERROR(SUM(G7,H7)/E7,0)</f>
        <v>2.44427249666395E-4</v>
      </c>
      <c r="L7" s="40">
        <f ca="1">IFERROR(SUM(G7,H7,I7)/E7,0)</f>
        <v>9.6166107666638932E-3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0.14278000000000002</v>
      </c>
      <c r="E8" s="21">
        <v>0.14278000000000002</v>
      </c>
      <c r="F8" s="21">
        <f t="shared" ref="F8:F10" si="0">SUM(G8,H8,I8)</f>
        <v>2.0000009999999999E-2</v>
      </c>
      <c r="G8" s="21">
        <v>0</v>
      </c>
      <c r="H8" s="21">
        <v>0</v>
      </c>
      <c r="I8" s="21">
        <v>2.0000009999999999E-2</v>
      </c>
      <c r="J8" s="22">
        <f t="shared" ref="J8:J11" si="1">IFERROR(G8/E8,0)</f>
        <v>0</v>
      </c>
      <c r="K8" s="22">
        <f t="shared" ref="K8:K11" si="2">IFERROR(SUM(G8,H8)/E8,0)</f>
        <v>0</v>
      </c>
      <c r="L8" s="23">
        <f t="shared" ref="L8:L11" si="3">IFERROR(SUM(G8,H8,I8)/E8,0)</f>
        <v>0.14007571088387727</v>
      </c>
      <c r="M8" s="4"/>
    </row>
    <row r="9" spans="1:13" ht="51" x14ac:dyDescent="0.25">
      <c r="A9" s="17"/>
      <c r="B9" s="19">
        <v>3000727</v>
      </c>
      <c r="C9" s="19" t="s">
        <v>2236</v>
      </c>
      <c r="D9" s="20">
        <v>1.0229999999999999</v>
      </c>
      <c r="E9" s="21">
        <v>1.039075</v>
      </c>
      <c r="F9" s="21">
        <f t="shared" si="0"/>
        <v>1.2623999999999999E-3</v>
      </c>
      <c r="G9" s="21">
        <v>0</v>
      </c>
      <c r="H9" s="21">
        <v>9.6000000000000002E-4</v>
      </c>
      <c r="I9" s="21">
        <v>3.0239999999999998E-4</v>
      </c>
      <c r="J9" s="22">
        <f t="shared" si="1"/>
        <v>0</v>
      </c>
      <c r="K9" s="22">
        <f t="shared" si="2"/>
        <v>9.2389865986574607E-4</v>
      </c>
      <c r="L9" s="23">
        <f t="shared" si="3"/>
        <v>1.214926737723456E-3</v>
      </c>
      <c r="M9" s="4"/>
    </row>
    <row r="10" spans="1:13" ht="38.25" x14ac:dyDescent="0.25">
      <c r="A10" s="17"/>
      <c r="B10" s="19">
        <v>3000728</v>
      </c>
      <c r="C10" s="19" t="s">
        <v>2237</v>
      </c>
      <c r="D10" s="20">
        <v>2.7222199999999996</v>
      </c>
      <c r="E10" s="21">
        <v>2.7456939999999999</v>
      </c>
      <c r="F10" s="21">
        <f t="shared" si="0"/>
        <v>1.6507300000000003E-2</v>
      </c>
      <c r="G10" s="21">
        <v>0</v>
      </c>
      <c r="H10" s="21">
        <v>0</v>
      </c>
      <c r="I10" s="21">
        <v>1.6507300000000003E-2</v>
      </c>
      <c r="J10" s="22">
        <f t="shared" si="1"/>
        <v>0</v>
      </c>
      <c r="K10" s="22">
        <f t="shared" si="2"/>
        <v>0</v>
      </c>
      <c r="L10" s="23">
        <f t="shared" si="3"/>
        <v>6.0120683513894858E-3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2.31</v>
      </c>
      <c r="E11" s="45">
        <f t="shared" ref="E11:I11" ca="1" si="4">OFFSET(E11,-MATCH("PROYECTOS",$A$8:$A$50,0)-1,0)-(OFFSET(E11,-MATCH("PROYECTOS",$A$8:$A$50,0),0))</f>
        <v>1.3956479999999996</v>
      </c>
      <c r="F11" s="45">
        <f t="shared" ca="1" si="4"/>
        <v>0.30914999999999998</v>
      </c>
      <c r="G11" s="45">
        <f t="shared" ca="1" si="4"/>
        <v>0</v>
      </c>
      <c r="H11" s="45">
        <f t="shared" ca="1" si="4"/>
        <v>0</v>
      </c>
      <c r="I11" s="45">
        <f t="shared" ca="1" si="4"/>
        <v>0.30914999999999998</v>
      </c>
      <c r="J11" s="46">
        <f t="shared" ca="1" si="1"/>
        <v>0</v>
      </c>
      <c r="K11" s="46">
        <f t="shared" ca="1" si="2"/>
        <v>0</v>
      </c>
      <c r="L11" s="47">
        <f t="shared" ca="1" si="3"/>
        <v>0.22151000825423034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2245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90"/>
      <c r="B16" s="91"/>
      <c r="C16" s="91"/>
      <c r="D16" s="93"/>
    </row>
    <row r="17" spans="1:4" x14ac:dyDescent="0.25">
      <c r="A17" s="17"/>
      <c r="B17" s="19">
        <v>3000001</v>
      </c>
      <c r="C17" s="19" t="s">
        <v>275</v>
      </c>
      <c r="D17" s="23">
        <v>0.14007571088387727</v>
      </c>
    </row>
    <row r="18" spans="1:4" ht="51" x14ac:dyDescent="0.25">
      <c r="A18" s="17"/>
      <c r="B18" s="19">
        <v>3000727</v>
      </c>
      <c r="C18" s="19" t="s">
        <v>2236</v>
      </c>
      <c r="D18" s="23">
        <v>1.214926737723456E-3</v>
      </c>
    </row>
    <row r="19" spans="1:4" ht="39" thickBot="1" x14ac:dyDescent="0.3">
      <c r="A19" s="24"/>
      <c r="B19" s="26">
        <v>3000728</v>
      </c>
      <c r="C19" s="26" t="s">
        <v>2237</v>
      </c>
      <c r="D19" s="30">
        <v>6.0120683513894858E-3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topLeftCell="A12" workbookViewId="0">
      <selection activeCell="A3" sqref="A3:P1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136</v>
      </c>
      <c r="B1" s="49" t="s">
        <v>96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2235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6.1979999999999995</v>
      </c>
      <c r="I6" s="14">
        <v>5.3231969999999995</v>
      </c>
      <c r="J6" s="14">
        <v>0.34691970999999999</v>
      </c>
      <c r="K6" s="14">
        <v>0</v>
      </c>
      <c r="L6" s="14">
        <v>9.6000000000000002E-4</v>
      </c>
      <c r="M6" s="14">
        <v>0.34595970999999998</v>
      </c>
      <c r="N6" s="15">
        <v>0</v>
      </c>
      <c r="O6" s="15">
        <v>1.8034275267287685E-4</v>
      </c>
      <c r="P6" s="16">
        <v>6.5171307768620998E-2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SUM(H8:OFFSET(H6,MATCH("PROYECTOS",$A$8:$A$15,0),0))</f>
        <v>3.8879999999999995</v>
      </c>
      <c r="I7" s="37">
        <f ca="1">SUM(I8:OFFSET(I6,MATCH("PROYECTOS",$A$8:$A$15,0),0))</f>
        <v>3.9275489999999995</v>
      </c>
      <c r="J7" s="37">
        <f ca="1">SUM(J8:OFFSET(J6,MATCH("PROYECTOS",$A$8:$A$15,0),0))</f>
        <v>3.7769709999999998E-2</v>
      </c>
      <c r="K7" s="38">
        <f>SUM(K8:K14)</f>
        <v>0</v>
      </c>
      <c r="L7" s="38">
        <f>SUM(L8:L14)</f>
        <v>9.6000000000000002E-4</v>
      </c>
      <c r="M7" s="38">
        <f>SUM(M8:M14)</f>
        <v>3.6809710000000002E-2</v>
      </c>
      <c r="N7" s="39">
        <f ca="1">IFERROR(K7/I7,0)</f>
        <v>0</v>
      </c>
      <c r="O7" s="39">
        <f ca="1">IFERROR(SUM(K7,L7)/I7,0)</f>
        <v>2.4442724966639506E-4</v>
      </c>
      <c r="P7" s="40">
        <f ca="1">IFERROR(SUM(K7,L7,M7)/I7,0)</f>
        <v>9.6166107666638932E-3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0.14278000000000002</v>
      </c>
      <c r="I8" s="21">
        <v>0.14278000000000002</v>
      </c>
      <c r="J8" s="21">
        <f t="shared" ref="J8:J14" si="0">SUM(K8,L8,M8)</f>
        <v>2.0000009999999999E-2</v>
      </c>
      <c r="K8" s="21">
        <v>0</v>
      </c>
      <c r="L8" s="21">
        <v>0</v>
      </c>
      <c r="M8" s="21">
        <v>2.0000009999999999E-2</v>
      </c>
      <c r="N8" s="22">
        <f t="shared" ref="N8:N15" si="1">IFERROR(K8/I8,0)</f>
        <v>0</v>
      </c>
      <c r="O8" s="22">
        <f t="shared" ref="O8:O15" si="2">IFERROR(SUM(K8,L8)/I8,0)</f>
        <v>0</v>
      </c>
      <c r="P8" s="23">
        <f t="shared" ref="P8:P15" si="3">IFERROR(SUM(K8,L8,M8)/I8,0)</f>
        <v>0.14007571088387727</v>
      </c>
      <c r="Q8" s="70">
        <v>0</v>
      </c>
      <c r="R8" s="21">
        <v>0</v>
      </c>
      <c r="S8" s="23">
        <f>IFERROR(R8/Q8,0)</f>
        <v>0</v>
      </c>
    </row>
    <row r="9" spans="1:19" ht="51" x14ac:dyDescent="0.25">
      <c r="A9" s="17"/>
      <c r="B9" s="19">
        <v>5005277</v>
      </c>
      <c r="C9" s="19" t="s">
        <v>2238</v>
      </c>
      <c r="D9" s="68">
        <v>3000727</v>
      </c>
      <c r="E9" s="19" t="s">
        <v>2236</v>
      </c>
      <c r="F9" s="69">
        <v>88</v>
      </c>
      <c r="G9" s="19" t="s">
        <v>755</v>
      </c>
      <c r="H9" s="20">
        <v>3.5000000000000003E-2</v>
      </c>
      <c r="I9" s="21">
        <v>3.5000000000000003E-2</v>
      </c>
      <c r="J9" s="21">
        <f t="shared" si="0"/>
        <v>1.2623999999999999E-3</v>
      </c>
      <c r="K9" s="21">
        <v>0</v>
      </c>
      <c r="L9" s="21">
        <v>9.6000000000000002E-4</v>
      </c>
      <c r="M9" s="21">
        <v>3.0239999999999998E-4</v>
      </c>
      <c r="N9" s="22">
        <f t="shared" si="1"/>
        <v>0</v>
      </c>
      <c r="O9" s="22">
        <f t="shared" si="2"/>
        <v>2.7428571428571427E-2</v>
      </c>
      <c r="P9" s="23">
        <f t="shared" si="3"/>
        <v>3.6068571428571422E-2</v>
      </c>
      <c r="Q9" s="70">
        <v>0</v>
      </c>
      <c r="R9" s="21">
        <v>0</v>
      </c>
      <c r="S9" s="23">
        <f t="shared" ref="S9:S14" si="4">IFERROR(R9/Q9,0)</f>
        <v>0</v>
      </c>
    </row>
    <row r="10" spans="1:19" ht="51" x14ac:dyDescent="0.25">
      <c r="A10" s="17"/>
      <c r="B10" s="19">
        <v>5005278</v>
      </c>
      <c r="C10" s="19" t="s">
        <v>2239</v>
      </c>
      <c r="D10" s="68">
        <v>3000727</v>
      </c>
      <c r="E10" s="19" t="s">
        <v>2236</v>
      </c>
      <c r="F10" s="69">
        <v>215</v>
      </c>
      <c r="G10" s="19" t="s">
        <v>688</v>
      </c>
      <c r="H10" s="20">
        <v>0.98799999999999999</v>
      </c>
      <c r="I10" s="21">
        <v>1.0040750000000001</v>
      </c>
      <c r="J10" s="21">
        <f t="shared" si="0"/>
        <v>0</v>
      </c>
      <c r="K10" s="21">
        <v>0</v>
      </c>
      <c r="L10" s="21">
        <v>0</v>
      </c>
      <c r="M10" s="21">
        <v>0</v>
      </c>
      <c r="N10" s="22">
        <f t="shared" si="1"/>
        <v>0</v>
      </c>
      <c r="O10" s="22">
        <f t="shared" si="2"/>
        <v>0</v>
      </c>
      <c r="P10" s="23">
        <f t="shared" si="3"/>
        <v>0</v>
      </c>
      <c r="Q10" s="70">
        <v>0</v>
      </c>
      <c r="R10" s="21">
        <v>0</v>
      </c>
      <c r="S10" s="23">
        <f t="shared" si="4"/>
        <v>0</v>
      </c>
    </row>
    <row r="11" spans="1:19" ht="51" x14ac:dyDescent="0.25">
      <c r="A11" s="17"/>
      <c r="B11" s="19">
        <v>5005279</v>
      </c>
      <c r="C11" s="19" t="s">
        <v>2240</v>
      </c>
      <c r="D11" s="68">
        <v>3000728</v>
      </c>
      <c r="E11" s="19" t="s">
        <v>2237</v>
      </c>
      <c r="F11" s="69">
        <v>59</v>
      </c>
      <c r="G11" s="19" t="s">
        <v>577</v>
      </c>
      <c r="H11" s="20">
        <v>2.6472199999999999</v>
      </c>
      <c r="I11" s="21">
        <v>2.6472199999999999</v>
      </c>
      <c r="J11" s="21">
        <f t="shared" si="0"/>
        <v>1.6507300000000003E-2</v>
      </c>
      <c r="K11" s="21">
        <v>0</v>
      </c>
      <c r="L11" s="21">
        <v>0</v>
      </c>
      <c r="M11" s="21">
        <v>1.6507300000000003E-2</v>
      </c>
      <c r="N11" s="22">
        <f t="shared" si="1"/>
        <v>0</v>
      </c>
      <c r="O11" s="22">
        <f t="shared" si="2"/>
        <v>0</v>
      </c>
      <c r="P11" s="23">
        <f t="shared" si="3"/>
        <v>6.2357114255709774E-3</v>
      </c>
      <c r="Q11" s="70">
        <v>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5005280</v>
      </c>
      <c r="C12" s="19" t="s">
        <v>2241</v>
      </c>
      <c r="D12" s="68">
        <v>3000728</v>
      </c>
      <c r="E12" s="19" t="s">
        <v>2237</v>
      </c>
      <c r="F12" s="69">
        <v>46</v>
      </c>
      <c r="G12" s="19" t="s">
        <v>736</v>
      </c>
      <c r="H12" s="20">
        <v>0.01</v>
      </c>
      <c r="I12" s="21">
        <v>9.9999999999999985E-3</v>
      </c>
      <c r="J12" s="21">
        <f t="shared" si="0"/>
        <v>0</v>
      </c>
      <c r="K12" s="21">
        <v>0</v>
      </c>
      <c r="L12" s="21">
        <v>0</v>
      </c>
      <c r="M12" s="21">
        <v>0</v>
      </c>
      <c r="N12" s="22">
        <f t="shared" si="1"/>
        <v>0</v>
      </c>
      <c r="O12" s="22">
        <f t="shared" si="2"/>
        <v>0</v>
      </c>
      <c r="P12" s="23">
        <f t="shared" si="3"/>
        <v>0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5005281</v>
      </c>
      <c r="C13" s="19" t="s">
        <v>2242</v>
      </c>
      <c r="D13" s="68">
        <v>3000728</v>
      </c>
      <c r="E13" s="19" t="s">
        <v>2237</v>
      </c>
      <c r="F13" s="69">
        <v>46</v>
      </c>
      <c r="G13" s="19" t="s">
        <v>736</v>
      </c>
      <c r="H13" s="20">
        <v>2.5000000000000001E-2</v>
      </c>
      <c r="I13" s="21">
        <v>2.4999999999999998E-2</v>
      </c>
      <c r="J13" s="21">
        <f t="shared" si="0"/>
        <v>0</v>
      </c>
      <c r="K13" s="21">
        <v>0</v>
      </c>
      <c r="L13" s="21">
        <v>0</v>
      </c>
      <c r="M13" s="21">
        <v>0</v>
      </c>
      <c r="N13" s="22">
        <f t="shared" si="1"/>
        <v>0</v>
      </c>
      <c r="O13" s="22">
        <f t="shared" si="2"/>
        <v>0</v>
      </c>
      <c r="P13" s="23">
        <f t="shared" si="3"/>
        <v>0</v>
      </c>
      <c r="Q13" s="70">
        <v>0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5005282</v>
      </c>
      <c r="C14" s="19" t="s">
        <v>2243</v>
      </c>
      <c r="D14" s="68">
        <v>3000728</v>
      </c>
      <c r="E14" s="19" t="s">
        <v>2237</v>
      </c>
      <c r="F14" s="69">
        <v>59</v>
      </c>
      <c r="G14" s="19" t="s">
        <v>577</v>
      </c>
      <c r="H14" s="20">
        <v>0.04</v>
      </c>
      <c r="I14" s="21">
        <v>6.3474000000000003E-2</v>
      </c>
      <c r="J14" s="21">
        <f t="shared" si="0"/>
        <v>0</v>
      </c>
      <c r="K14" s="21">
        <v>0</v>
      </c>
      <c r="L14" s="21">
        <v>0</v>
      </c>
      <c r="M14" s="21">
        <v>0</v>
      </c>
      <c r="N14" s="22">
        <f t="shared" si="1"/>
        <v>0</v>
      </c>
      <c r="O14" s="22">
        <f t="shared" si="2"/>
        <v>0</v>
      </c>
      <c r="P14" s="23">
        <f t="shared" si="3"/>
        <v>0</v>
      </c>
      <c r="Q14" s="70">
        <v>0</v>
      </c>
      <c r="R14" s="21">
        <v>0</v>
      </c>
      <c r="S14" s="23">
        <f t="shared" si="4"/>
        <v>0</v>
      </c>
    </row>
    <row r="15" spans="1:19" ht="15.75" thickBot="1" x14ac:dyDescent="0.3">
      <c r="A15" s="41" t="s">
        <v>293</v>
      </c>
      <c r="B15" s="43"/>
      <c r="C15" s="43"/>
      <c r="D15" s="65"/>
      <c r="E15" s="43"/>
      <c r="F15" s="66"/>
      <c r="G15" s="43"/>
      <c r="H15" s="44">
        <f ca="1">OFFSET(H15,-MATCH("PROYECTOS",$A$8:$A$15,0)-1,0)-(OFFSET(H15,-MATCH("PROYECTOS",$A$8:$A$15,0),0))</f>
        <v>2.31</v>
      </c>
      <c r="I15" s="44">
        <f t="shared" ref="I15:J15" ca="1" si="5">OFFSET(I15,-MATCH("PROYECTOS",$A$8:$A$15,0)-1,0)-(OFFSET(I15,-MATCH("PROYECTOS",$A$8:$A$15,0),0))</f>
        <v>1.395648</v>
      </c>
      <c r="J15" s="44">
        <f t="shared" ca="1" si="5"/>
        <v>0.30914999999999998</v>
      </c>
      <c r="K15" s="45">
        <f>K6-K7</f>
        <v>0</v>
      </c>
      <c r="L15" s="45">
        <f t="shared" ref="L15:M15" si="6">L6-L7</f>
        <v>0</v>
      </c>
      <c r="M15" s="45">
        <f t="shared" si="6"/>
        <v>0.30914999999999998</v>
      </c>
      <c r="N15" s="46">
        <f t="shared" ca="1" si="1"/>
        <v>0</v>
      </c>
      <c r="O15" s="46">
        <f t="shared" ca="1" si="2"/>
        <v>0</v>
      </c>
      <c r="P15" s="47">
        <f t="shared" ca="1" si="3"/>
        <v>0.22151000825423028</v>
      </c>
      <c r="Q15" s="67"/>
      <c r="R15" s="45"/>
      <c r="S15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137</v>
      </c>
      <c r="B1" s="50" t="s">
        <v>97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2246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62.750074000000005</v>
      </c>
      <c r="E6" s="14">
        <v>62.931542999999991</v>
      </c>
      <c r="F6" s="14">
        <v>1.7730609507982622</v>
      </c>
      <c r="G6" s="14">
        <v>7.653375079826219E-2</v>
      </c>
      <c r="H6" s="14">
        <v>0.60706886000000004</v>
      </c>
      <c r="I6" s="14">
        <v>1.08945834</v>
      </c>
      <c r="J6" s="15">
        <v>1.2161429253095258E-3</v>
      </c>
      <c r="K6" s="15">
        <v>1.0862638642091809E-2</v>
      </c>
      <c r="L6" s="16">
        <v>2.8174439498460453E-2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62.750073999999998</v>
      </c>
      <c r="E7" s="38">
        <f ca="1">SUM(E8:OFFSET(E6,MATCH("GOBIERNOS REGIONALES",$A$8:$A$50,0),0))</f>
        <v>62.931543000000005</v>
      </c>
      <c r="F7" s="38">
        <f ca="1">SUM(F8:OFFSET(F6,MATCH("GOBIERNOS REGIONALES",$A$8:$A$50,0),0))</f>
        <v>1.7730609507982622</v>
      </c>
      <c r="G7" s="38">
        <f ca="1">SUM(G8:OFFSET(G6,MATCH("GOBIERNOS REGIONALES",$A$8:$A$50,0),0))</f>
        <v>7.653375079826219E-2</v>
      </c>
      <c r="H7" s="38">
        <f ca="1">SUM(H8:OFFSET(H6,MATCH("GOBIERNOS REGIONALES",$A$8:$A$50,0),0))</f>
        <v>0.60706886000000004</v>
      </c>
      <c r="I7" s="38">
        <f ca="1">SUM(I8:OFFSET(I6,MATCH("GOBIERNOS REGIONALES",$A$8:$A$50,0),0))</f>
        <v>1.08945834</v>
      </c>
      <c r="J7" s="39">
        <f ca="1">IFERROR(G7/E7,0)</f>
        <v>1.2161429253095253E-3</v>
      </c>
      <c r="K7" s="39">
        <f ca="1">IFERROR(SUM(G7,H7)/E7,0)</f>
        <v>1.0862638642091808E-2</v>
      </c>
      <c r="L7" s="40">
        <f ca="1">IFERROR(SUM(G7,H7,I7)/E7,0)</f>
        <v>2.8174439498460446E-2</v>
      </c>
      <c r="M7" s="4"/>
    </row>
    <row r="8" spans="1:13" ht="25.5" x14ac:dyDescent="0.25">
      <c r="A8" s="17"/>
      <c r="B8" s="18">
        <v>114</v>
      </c>
      <c r="C8" s="19" t="s">
        <v>140</v>
      </c>
      <c r="D8" s="20">
        <v>62.750073999999998</v>
      </c>
      <c r="E8" s="21">
        <v>62.931543000000005</v>
      </c>
      <c r="F8" s="21">
        <f t="shared" ref="F8:F10" si="0">SUM(G8,H8,I8)</f>
        <v>1.7730609507982622</v>
      </c>
      <c r="G8" s="21">
        <v>7.653375079826219E-2</v>
      </c>
      <c r="H8" s="21">
        <v>0.60706886000000004</v>
      </c>
      <c r="I8" s="21">
        <v>1.08945834</v>
      </c>
      <c r="J8" s="22">
        <f t="shared" ref="J8:J10" si="1">IFERROR(G8/E8,0)</f>
        <v>1.2161429253095253E-3</v>
      </c>
      <c r="K8" s="22">
        <f t="shared" ref="K8:K10" si="2">IFERROR(SUM(G8,H8)/E8,0)</f>
        <v>1.0862638642091808E-2</v>
      </c>
      <c r="L8" s="23">
        <f t="shared" ref="L8:L10" si="3">IFERROR(SUM(G8,H8,I8)/E8,0)</f>
        <v>2.8174439498460446E-2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1"/>
  <sheetViews>
    <sheetView topLeftCell="A22" workbookViewId="0">
      <selection activeCell="E12" sqref="E12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31</v>
      </c>
      <c r="B1" s="49" t="s">
        <v>20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545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299.35990500000003</v>
      </c>
      <c r="I6" s="14">
        <v>321.06634299999996</v>
      </c>
      <c r="J6" s="14">
        <v>47.410843129031399</v>
      </c>
      <c r="K6" s="14">
        <v>3.6156401690313942</v>
      </c>
      <c r="L6" s="14">
        <v>22.041335260000004</v>
      </c>
      <c r="M6" s="14">
        <v>21.753867699999997</v>
      </c>
      <c r="N6" s="15">
        <v>1.1261349088314108E-2</v>
      </c>
      <c r="O6" s="15">
        <v>7.9911756521397204E-2</v>
      </c>
      <c r="P6" s="16">
        <v>0.14766681143227584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SUM(H8:OFFSET(H6,MATCH("PROYECTOS",$A$8:$A$50,0),0))</f>
        <v>273.23990500000002</v>
      </c>
      <c r="I7" s="38">
        <f ca="1">SUM(I8:OFFSET(I6,MATCH("PROYECTOS",$A$8:$A$50,0),0))</f>
        <v>273.28265500000003</v>
      </c>
      <c r="J7" s="38">
        <f ca="1">SUM(J8:OFFSET(J6,MATCH("PROYECTOS",$A$8:$A$50,0),0))</f>
        <v>47.01853312903139</v>
      </c>
      <c r="K7" s="38">
        <f ca="1">SUM(K8:OFFSET(K6,MATCH("PROYECTOS",$A$8:$A$50,0),0))</f>
        <v>3.6156401690313942</v>
      </c>
      <c r="L7" s="38">
        <f ca="1">SUM(L8:OFFSET(L6,MATCH("PROYECTOS",$A$8:$A$50,0),0))</f>
        <v>21.649025259999998</v>
      </c>
      <c r="M7" s="38">
        <f ca="1">SUM(M8:OFFSET(M6,MATCH("PROYECTOS",$A$8:$A$50,0),0))</f>
        <v>21.753867699999994</v>
      </c>
      <c r="N7" s="39">
        <f ca="1">IFERROR(K7/I7,0)</f>
        <v>1.3230404867924726E-2</v>
      </c>
      <c r="O7" s="39">
        <f ca="1">IFERROR(SUM(K7,L7)/I7,0)</f>
        <v>9.2448843593938998E-2</v>
      </c>
      <c r="P7" s="40">
        <f ca="1">IFERROR(SUM(K7,L7,M7)/I7,0)</f>
        <v>0.17205092335271471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13.332446000000003</v>
      </c>
      <c r="I8" s="21">
        <v>13.217446000000002</v>
      </c>
      <c r="J8" s="21">
        <f t="shared" ref="J8:J30" si="0">SUM(K8,L8,M8)</f>
        <v>2.6316090968896653</v>
      </c>
      <c r="K8" s="21">
        <v>0.61407751688966528</v>
      </c>
      <c r="L8" s="21">
        <v>0.75835805000000012</v>
      </c>
      <c r="M8" s="21">
        <v>1.25917353</v>
      </c>
      <c r="N8" s="22">
        <f t="shared" ref="N8:N31" si="1">IFERROR(K8/I8,0)</f>
        <v>4.6459619875856888E-2</v>
      </c>
      <c r="O8" s="22">
        <f t="shared" ref="O8:O31" si="2">IFERROR(SUM(K8,L8)/I8,0)</f>
        <v>0.10383515596656609</v>
      </c>
      <c r="P8" s="23">
        <f t="shared" ref="P8:P31" si="3">IFERROR(SUM(K8,L8,M8)/I8,0)</f>
        <v>0.19910118012887398</v>
      </c>
      <c r="Q8" s="70">
        <v>0</v>
      </c>
      <c r="R8" s="21">
        <v>0</v>
      </c>
      <c r="S8" s="23">
        <f>IFERROR(R8/Q8,0)</f>
        <v>0</v>
      </c>
    </row>
    <row r="9" spans="1:19" ht="51" x14ac:dyDescent="0.25">
      <c r="A9" s="17"/>
      <c r="B9" s="19">
        <v>5002762</v>
      </c>
      <c r="C9" s="19" t="s">
        <v>551</v>
      </c>
      <c r="D9" s="68">
        <v>3000294</v>
      </c>
      <c r="E9" s="19" t="s">
        <v>546</v>
      </c>
      <c r="F9" s="69">
        <v>66</v>
      </c>
      <c r="G9" s="19" t="s">
        <v>573</v>
      </c>
      <c r="H9" s="20">
        <v>0.104543</v>
      </c>
      <c r="I9" s="21">
        <v>9.4143000000000004E-2</v>
      </c>
      <c r="J9" s="21">
        <f t="shared" si="0"/>
        <v>5.4199999999999998E-2</v>
      </c>
      <c r="K9" s="21">
        <v>0</v>
      </c>
      <c r="L9" s="21">
        <v>5.4199999999999998E-2</v>
      </c>
      <c r="M9" s="21">
        <v>0</v>
      </c>
      <c r="N9" s="22">
        <f t="shared" si="1"/>
        <v>0</v>
      </c>
      <c r="O9" s="22">
        <f t="shared" si="2"/>
        <v>0.57571991544777623</v>
      </c>
      <c r="P9" s="23">
        <f t="shared" si="3"/>
        <v>0.57571991544777623</v>
      </c>
      <c r="Q9" s="70">
        <v>0</v>
      </c>
      <c r="R9" s="21">
        <v>0</v>
      </c>
      <c r="S9" s="23">
        <f t="shared" ref="S9:S30" si="4">IFERROR(R9/Q9,0)</f>
        <v>0</v>
      </c>
    </row>
    <row r="10" spans="1:19" ht="38.25" x14ac:dyDescent="0.25">
      <c r="A10" s="17"/>
      <c r="B10" s="19">
        <v>5002765</v>
      </c>
      <c r="C10" s="19" t="s">
        <v>552</v>
      </c>
      <c r="D10" s="68">
        <v>3000294</v>
      </c>
      <c r="E10" s="19" t="s">
        <v>546</v>
      </c>
      <c r="F10" s="69">
        <v>85</v>
      </c>
      <c r="G10" s="19" t="s">
        <v>574</v>
      </c>
      <c r="H10" s="20">
        <v>0.48670000000000002</v>
      </c>
      <c r="I10" s="21">
        <v>0.45700000000000002</v>
      </c>
      <c r="J10" s="21">
        <f t="shared" si="0"/>
        <v>0.36249999999999999</v>
      </c>
      <c r="K10" s="21">
        <v>0</v>
      </c>
      <c r="L10" s="21">
        <v>0.341366</v>
      </c>
      <c r="M10" s="21">
        <v>2.1134E-2</v>
      </c>
      <c r="N10" s="22">
        <f t="shared" si="1"/>
        <v>0</v>
      </c>
      <c r="O10" s="22">
        <f t="shared" si="2"/>
        <v>0.74697155361050327</v>
      </c>
      <c r="P10" s="23">
        <f t="shared" si="3"/>
        <v>0.79321663019693645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5002769</v>
      </c>
      <c r="C11" s="19" t="s">
        <v>553</v>
      </c>
      <c r="D11" s="68">
        <v>3000491</v>
      </c>
      <c r="E11" s="19" t="s">
        <v>549</v>
      </c>
      <c r="F11" s="69">
        <v>85</v>
      </c>
      <c r="G11" s="19" t="s">
        <v>574</v>
      </c>
      <c r="H11" s="20">
        <v>0.65975000000000006</v>
      </c>
      <c r="I11" s="21">
        <v>0.65975000000000006</v>
      </c>
      <c r="J11" s="21">
        <f t="shared" si="0"/>
        <v>1.70893E-3</v>
      </c>
      <c r="K11" s="21">
        <v>0</v>
      </c>
      <c r="L11" s="21">
        <v>0</v>
      </c>
      <c r="M11" s="21">
        <v>1.70893E-3</v>
      </c>
      <c r="N11" s="22">
        <f t="shared" si="1"/>
        <v>0</v>
      </c>
      <c r="O11" s="22">
        <f t="shared" si="2"/>
        <v>0</v>
      </c>
      <c r="P11" s="23">
        <f t="shared" si="3"/>
        <v>2.5902690413035236E-3</v>
      </c>
      <c r="Q11" s="70">
        <v>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5003057</v>
      </c>
      <c r="C12" s="19" t="s">
        <v>554</v>
      </c>
      <c r="D12" s="68">
        <v>3000490</v>
      </c>
      <c r="E12" s="19" t="s">
        <v>548</v>
      </c>
      <c r="F12" s="69">
        <v>82</v>
      </c>
      <c r="G12" s="19" t="s">
        <v>539</v>
      </c>
      <c r="H12" s="20">
        <v>28.455912999999995</v>
      </c>
      <c r="I12" s="21">
        <v>28.455912999999999</v>
      </c>
      <c r="J12" s="21">
        <f t="shared" si="0"/>
        <v>1.7473199999999998E-2</v>
      </c>
      <c r="K12" s="21">
        <v>0</v>
      </c>
      <c r="L12" s="21">
        <v>1.4599999999999999E-3</v>
      </c>
      <c r="M12" s="21">
        <v>1.6013199999999998E-2</v>
      </c>
      <c r="N12" s="22">
        <f t="shared" si="1"/>
        <v>0</v>
      </c>
      <c r="O12" s="22">
        <f t="shared" si="2"/>
        <v>5.1307438281808072E-5</v>
      </c>
      <c r="P12" s="23">
        <f t="shared" si="3"/>
        <v>6.1404460999019779E-4</v>
      </c>
      <c r="Q12" s="70">
        <v>0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5003059</v>
      </c>
      <c r="C13" s="19" t="s">
        <v>555</v>
      </c>
      <c r="D13" s="68">
        <v>3000491</v>
      </c>
      <c r="E13" s="19" t="s">
        <v>549</v>
      </c>
      <c r="F13" s="69">
        <v>66</v>
      </c>
      <c r="G13" s="19" t="s">
        <v>573</v>
      </c>
      <c r="H13" s="20">
        <v>0.83350000000000002</v>
      </c>
      <c r="I13" s="21">
        <v>0.83350000000000002</v>
      </c>
      <c r="J13" s="21">
        <f t="shared" si="0"/>
        <v>2.4939100012665985E-2</v>
      </c>
      <c r="K13" s="21">
        <v>5.475000012665987E-3</v>
      </c>
      <c r="L13" s="21">
        <v>1.9464099999999998E-2</v>
      </c>
      <c r="M13" s="21">
        <v>0</v>
      </c>
      <c r="N13" s="22">
        <f t="shared" si="1"/>
        <v>6.5686862779435959E-3</v>
      </c>
      <c r="O13" s="22">
        <f t="shared" si="2"/>
        <v>2.9920935828033575E-2</v>
      </c>
      <c r="P13" s="23">
        <f t="shared" si="3"/>
        <v>2.9920935828033575E-2</v>
      </c>
      <c r="Q13" s="70">
        <v>0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5004063</v>
      </c>
      <c r="C14" s="19" t="s">
        <v>556</v>
      </c>
      <c r="D14" s="68">
        <v>3000294</v>
      </c>
      <c r="E14" s="19" t="s">
        <v>546</v>
      </c>
      <c r="F14" s="69">
        <v>36</v>
      </c>
      <c r="G14" s="19" t="s">
        <v>533</v>
      </c>
      <c r="H14" s="20">
        <v>8.2648109999999999</v>
      </c>
      <c r="I14" s="21">
        <v>7.5704260000000003</v>
      </c>
      <c r="J14" s="21">
        <f t="shared" si="0"/>
        <v>1.870425988079071</v>
      </c>
      <c r="K14" s="21">
        <v>0.44999998807907104</v>
      </c>
      <c r="L14" s="21">
        <v>0.97042600000000001</v>
      </c>
      <c r="M14" s="21">
        <v>0.45</v>
      </c>
      <c r="N14" s="22">
        <f t="shared" si="1"/>
        <v>5.944183168543897E-2</v>
      </c>
      <c r="O14" s="22">
        <f t="shared" si="2"/>
        <v>0.18762827720382855</v>
      </c>
      <c r="P14" s="23">
        <f t="shared" si="3"/>
        <v>0.24707011046393834</v>
      </c>
      <c r="Q14" s="70">
        <v>0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5004064</v>
      </c>
      <c r="C15" s="19" t="s">
        <v>557</v>
      </c>
      <c r="D15" s="68">
        <v>3000294</v>
      </c>
      <c r="E15" s="19" t="s">
        <v>546</v>
      </c>
      <c r="F15" s="69">
        <v>82</v>
      </c>
      <c r="G15" s="19" t="s">
        <v>539</v>
      </c>
      <c r="H15" s="20">
        <v>27.731023000000004</v>
      </c>
      <c r="I15" s="21">
        <v>27.408418000000001</v>
      </c>
      <c r="J15" s="21">
        <f t="shared" si="0"/>
        <v>1.024473806113777</v>
      </c>
      <c r="K15" s="21">
        <v>0.21719999611377716</v>
      </c>
      <c r="L15" s="21">
        <v>0.20810149999999999</v>
      </c>
      <c r="M15" s="21">
        <v>0.59917230999999993</v>
      </c>
      <c r="N15" s="22">
        <f t="shared" si="1"/>
        <v>7.9245725205218751E-3</v>
      </c>
      <c r="O15" s="22">
        <f t="shared" si="2"/>
        <v>1.5517185125890051E-2</v>
      </c>
      <c r="P15" s="23">
        <f t="shared" si="3"/>
        <v>3.7378071441911645E-2</v>
      </c>
      <c r="Q15" s="70">
        <v>0</v>
      </c>
      <c r="R15" s="21">
        <v>0</v>
      </c>
      <c r="S15" s="23">
        <f t="shared" si="4"/>
        <v>0</v>
      </c>
    </row>
    <row r="16" spans="1:19" ht="25.5" x14ac:dyDescent="0.25">
      <c r="A16" s="17"/>
      <c r="B16" s="19">
        <v>5004065</v>
      </c>
      <c r="C16" s="19" t="s">
        <v>558</v>
      </c>
      <c r="D16" s="68">
        <v>3000294</v>
      </c>
      <c r="E16" s="19" t="s">
        <v>546</v>
      </c>
      <c r="F16" s="69">
        <v>82</v>
      </c>
      <c r="G16" s="19" t="s">
        <v>539</v>
      </c>
      <c r="H16" s="20">
        <v>5.5399999999999998E-2</v>
      </c>
      <c r="I16" s="21">
        <v>1.11249</v>
      </c>
      <c r="J16" s="21">
        <f t="shared" si="0"/>
        <v>1.1124000000000001</v>
      </c>
      <c r="K16" s="21">
        <v>0</v>
      </c>
      <c r="L16" s="21">
        <v>0</v>
      </c>
      <c r="M16" s="21">
        <v>1.1124000000000001</v>
      </c>
      <c r="N16" s="22">
        <f t="shared" si="1"/>
        <v>0</v>
      </c>
      <c r="O16" s="22">
        <f t="shared" si="2"/>
        <v>0</v>
      </c>
      <c r="P16" s="23">
        <f t="shared" si="3"/>
        <v>0.99991910039640808</v>
      </c>
      <c r="Q16" s="70">
        <v>0</v>
      </c>
      <c r="R16" s="21">
        <v>0</v>
      </c>
      <c r="S16" s="23">
        <f t="shared" si="4"/>
        <v>0</v>
      </c>
    </row>
    <row r="17" spans="1:19" ht="38.25" x14ac:dyDescent="0.25">
      <c r="A17" s="17"/>
      <c r="B17" s="19">
        <v>5004066</v>
      </c>
      <c r="C17" s="19" t="s">
        <v>559</v>
      </c>
      <c r="D17" s="68">
        <v>3000294</v>
      </c>
      <c r="E17" s="19" t="s">
        <v>546</v>
      </c>
      <c r="F17" s="69">
        <v>66</v>
      </c>
      <c r="G17" s="19" t="s">
        <v>573</v>
      </c>
      <c r="H17" s="20">
        <v>141.94890700000002</v>
      </c>
      <c r="I17" s="21">
        <v>141.991657</v>
      </c>
      <c r="J17" s="21">
        <f t="shared" si="0"/>
        <v>30.88488119728796</v>
      </c>
      <c r="K17" s="21">
        <v>1.6845738072879612</v>
      </c>
      <c r="L17" s="21">
        <v>14.580416979999999</v>
      </c>
      <c r="M17" s="21">
        <v>14.61989041</v>
      </c>
      <c r="N17" s="22">
        <f t="shared" si="1"/>
        <v>1.1863892871452026E-2</v>
      </c>
      <c r="O17" s="22">
        <f t="shared" si="2"/>
        <v>0.11454891879519344</v>
      </c>
      <c r="P17" s="23">
        <f t="shared" si="3"/>
        <v>0.21751194295371848</v>
      </c>
      <c r="Q17" s="70">
        <v>0</v>
      </c>
      <c r="R17" s="21">
        <v>0</v>
      </c>
      <c r="S17" s="23">
        <f t="shared" si="4"/>
        <v>0</v>
      </c>
    </row>
    <row r="18" spans="1:19" ht="25.5" x14ac:dyDescent="0.25">
      <c r="A18" s="17"/>
      <c r="B18" s="19">
        <v>5004067</v>
      </c>
      <c r="C18" s="19" t="s">
        <v>560</v>
      </c>
      <c r="D18" s="68">
        <v>3000294</v>
      </c>
      <c r="E18" s="19" t="s">
        <v>546</v>
      </c>
      <c r="F18" s="69">
        <v>448</v>
      </c>
      <c r="G18" s="19" t="s">
        <v>575</v>
      </c>
      <c r="H18" s="20">
        <v>11.021917000000002</v>
      </c>
      <c r="I18" s="21">
        <v>11.021917000000002</v>
      </c>
      <c r="J18" s="21">
        <f t="shared" si="0"/>
        <v>6.5214786793056057</v>
      </c>
      <c r="K18" s="21">
        <v>2.6587499305605888E-2</v>
      </c>
      <c r="L18" s="21">
        <v>3.7804219900000002</v>
      </c>
      <c r="M18" s="21">
        <v>2.71446919</v>
      </c>
      <c r="N18" s="22">
        <f t="shared" si="1"/>
        <v>2.412239114630049E-3</v>
      </c>
      <c r="O18" s="22">
        <f t="shared" si="2"/>
        <v>0.34540357084031803</v>
      </c>
      <c r="P18" s="23">
        <f t="shared" si="3"/>
        <v>0.59168279704026117</v>
      </c>
      <c r="Q18" s="70">
        <v>0</v>
      </c>
      <c r="R18" s="21">
        <v>0</v>
      </c>
      <c r="S18" s="23">
        <f t="shared" si="4"/>
        <v>0</v>
      </c>
    </row>
    <row r="19" spans="1:19" ht="38.25" x14ac:dyDescent="0.25">
      <c r="A19" s="17"/>
      <c r="B19" s="19">
        <v>5004068</v>
      </c>
      <c r="C19" s="19" t="s">
        <v>561</v>
      </c>
      <c r="D19" s="68">
        <v>3000489</v>
      </c>
      <c r="E19" s="19" t="s">
        <v>547</v>
      </c>
      <c r="F19" s="69">
        <v>128</v>
      </c>
      <c r="G19" s="19" t="s">
        <v>576</v>
      </c>
      <c r="H19" s="20">
        <v>1.1655</v>
      </c>
      <c r="I19" s="21">
        <v>1.1655</v>
      </c>
      <c r="J19" s="21">
        <f t="shared" si="0"/>
        <v>3.6239999999999994E-2</v>
      </c>
      <c r="K19" s="21">
        <v>0</v>
      </c>
      <c r="L19" s="21">
        <v>8.5799999999999991E-3</v>
      </c>
      <c r="M19" s="21">
        <v>2.7659999999999997E-2</v>
      </c>
      <c r="N19" s="22">
        <f t="shared" si="1"/>
        <v>0</v>
      </c>
      <c r="O19" s="22">
        <f t="shared" si="2"/>
        <v>7.3616473616473612E-3</v>
      </c>
      <c r="P19" s="23">
        <f t="shared" si="3"/>
        <v>3.1093951093951088E-2</v>
      </c>
      <c r="Q19" s="70">
        <v>0</v>
      </c>
      <c r="R19" s="21">
        <v>0</v>
      </c>
      <c r="S19" s="23">
        <f t="shared" si="4"/>
        <v>0</v>
      </c>
    </row>
    <row r="20" spans="1:19" ht="38.25" x14ac:dyDescent="0.25">
      <c r="A20" s="17"/>
      <c r="B20" s="19">
        <v>5004070</v>
      </c>
      <c r="C20" s="19" t="s">
        <v>562</v>
      </c>
      <c r="D20" s="68">
        <v>3000490</v>
      </c>
      <c r="E20" s="19" t="s">
        <v>548</v>
      </c>
      <c r="F20" s="69">
        <v>59</v>
      </c>
      <c r="G20" s="19" t="s">
        <v>577</v>
      </c>
      <c r="H20" s="20">
        <v>1.76</v>
      </c>
      <c r="I20" s="21">
        <v>1.778243</v>
      </c>
      <c r="J20" s="21">
        <f t="shared" si="0"/>
        <v>0</v>
      </c>
      <c r="K20" s="21">
        <v>0</v>
      </c>
      <c r="L20" s="21">
        <v>0</v>
      </c>
      <c r="M20" s="21">
        <v>0</v>
      </c>
      <c r="N20" s="22">
        <f t="shared" si="1"/>
        <v>0</v>
      </c>
      <c r="O20" s="22">
        <f t="shared" si="2"/>
        <v>0</v>
      </c>
      <c r="P20" s="23">
        <f t="shared" si="3"/>
        <v>0</v>
      </c>
      <c r="Q20" s="70">
        <v>0</v>
      </c>
      <c r="R20" s="21">
        <v>0</v>
      </c>
      <c r="S20" s="23">
        <f t="shared" si="4"/>
        <v>0</v>
      </c>
    </row>
    <row r="21" spans="1:19" ht="38.25" x14ac:dyDescent="0.25">
      <c r="A21" s="17"/>
      <c r="B21" s="19">
        <v>5004072</v>
      </c>
      <c r="C21" s="19" t="s">
        <v>563</v>
      </c>
      <c r="D21" s="68">
        <v>3000490</v>
      </c>
      <c r="E21" s="19" t="s">
        <v>548</v>
      </c>
      <c r="F21" s="69">
        <v>448</v>
      </c>
      <c r="G21" s="19" t="s">
        <v>575</v>
      </c>
      <c r="H21" s="20">
        <v>16.788896000000001</v>
      </c>
      <c r="I21" s="21">
        <v>16.788896000000001</v>
      </c>
      <c r="J21" s="21">
        <f t="shared" si="0"/>
        <v>0.31912339000000001</v>
      </c>
      <c r="K21" s="21">
        <v>0</v>
      </c>
      <c r="L21" s="21">
        <v>0.21472339000000001</v>
      </c>
      <c r="M21" s="21">
        <v>0.10440000000000001</v>
      </c>
      <c r="N21" s="22">
        <f t="shared" si="1"/>
        <v>0</v>
      </c>
      <c r="O21" s="22">
        <f t="shared" si="2"/>
        <v>1.2789607488187431E-2</v>
      </c>
      <c r="P21" s="23">
        <f t="shared" si="3"/>
        <v>1.9008003265968174E-2</v>
      </c>
      <c r="Q21" s="70">
        <v>0</v>
      </c>
      <c r="R21" s="21">
        <v>0</v>
      </c>
      <c r="S21" s="23">
        <f t="shared" si="4"/>
        <v>0</v>
      </c>
    </row>
    <row r="22" spans="1:19" ht="63.75" x14ac:dyDescent="0.25">
      <c r="A22" s="17"/>
      <c r="B22" s="19">
        <v>5004073</v>
      </c>
      <c r="C22" s="19" t="s">
        <v>564</v>
      </c>
      <c r="D22" s="68">
        <v>3000492</v>
      </c>
      <c r="E22" s="19" t="s">
        <v>550</v>
      </c>
      <c r="F22" s="69">
        <v>60</v>
      </c>
      <c r="G22" s="19" t="s">
        <v>309</v>
      </c>
      <c r="H22" s="20">
        <v>2.014052</v>
      </c>
      <c r="I22" s="21">
        <v>2.014052</v>
      </c>
      <c r="J22" s="21">
        <f t="shared" si="0"/>
        <v>0.3699332496999711</v>
      </c>
      <c r="K22" s="21">
        <v>0.12765139969997108</v>
      </c>
      <c r="L22" s="21">
        <v>0.12174272999999999</v>
      </c>
      <c r="M22" s="21">
        <v>0.12053912</v>
      </c>
      <c r="N22" s="22">
        <f t="shared" si="1"/>
        <v>6.3380389235218895E-2</v>
      </c>
      <c r="O22" s="22">
        <f t="shared" si="2"/>
        <v>0.12382705595484679</v>
      </c>
      <c r="P22" s="23">
        <f t="shared" si="3"/>
        <v>0.18367611645576734</v>
      </c>
      <c r="Q22" s="70">
        <v>0</v>
      </c>
      <c r="R22" s="21">
        <v>0</v>
      </c>
      <c r="S22" s="23">
        <f t="shared" si="4"/>
        <v>0</v>
      </c>
    </row>
    <row r="23" spans="1:19" ht="51" x14ac:dyDescent="0.25">
      <c r="A23" s="17"/>
      <c r="B23" s="19">
        <v>5004074</v>
      </c>
      <c r="C23" s="19" t="s">
        <v>565</v>
      </c>
      <c r="D23" s="68">
        <v>3000492</v>
      </c>
      <c r="E23" s="19" t="s">
        <v>550</v>
      </c>
      <c r="F23" s="69">
        <v>60</v>
      </c>
      <c r="G23" s="19" t="s">
        <v>309</v>
      </c>
      <c r="H23" s="20">
        <v>2.1107049999999998</v>
      </c>
      <c r="I23" s="21">
        <v>2.1107049999999998</v>
      </c>
      <c r="J23" s="21">
        <f t="shared" si="0"/>
        <v>0.38676859771834315</v>
      </c>
      <c r="K23" s="21">
        <v>0.12989084771834314</v>
      </c>
      <c r="L23" s="21">
        <v>0.12989085</v>
      </c>
      <c r="M23" s="21">
        <v>0.12698690000000001</v>
      </c>
      <c r="N23" s="22">
        <f t="shared" si="1"/>
        <v>6.1539081832062345E-2</v>
      </c>
      <c r="O23" s="22">
        <f t="shared" si="2"/>
        <v>0.12307816474511747</v>
      </c>
      <c r="P23" s="23">
        <f t="shared" si="3"/>
        <v>0.18324142773070759</v>
      </c>
      <c r="Q23" s="70">
        <v>0</v>
      </c>
      <c r="R23" s="21">
        <v>0</v>
      </c>
      <c r="S23" s="23">
        <f t="shared" si="4"/>
        <v>0</v>
      </c>
    </row>
    <row r="24" spans="1:19" ht="51" x14ac:dyDescent="0.25">
      <c r="A24" s="17"/>
      <c r="B24" s="19">
        <v>5004075</v>
      </c>
      <c r="C24" s="19" t="s">
        <v>566</v>
      </c>
      <c r="D24" s="68">
        <v>3000492</v>
      </c>
      <c r="E24" s="19" t="s">
        <v>550</v>
      </c>
      <c r="F24" s="69">
        <v>60</v>
      </c>
      <c r="G24" s="19" t="s">
        <v>309</v>
      </c>
      <c r="H24" s="20">
        <v>8.9710339999999995</v>
      </c>
      <c r="I24" s="21">
        <v>8.9710339999999995</v>
      </c>
      <c r="J24" s="21">
        <f t="shared" si="0"/>
        <v>1.1190437939509201</v>
      </c>
      <c r="K24" s="21">
        <v>0.3429601639509201</v>
      </c>
      <c r="L24" s="21">
        <v>0.36748007000000005</v>
      </c>
      <c r="M24" s="21">
        <v>0.40860355999999998</v>
      </c>
      <c r="N24" s="22">
        <f t="shared" si="1"/>
        <v>3.8229725129892513E-2</v>
      </c>
      <c r="O24" s="22">
        <f t="shared" si="2"/>
        <v>7.9192681016582944E-2</v>
      </c>
      <c r="P24" s="23">
        <f t="shared" si="3"/>
        <v>0.12473966701619013</v>
      </c>
      <c r="Q24" s="70">
        <v>0</v>
      </c>
      <c r="R24" s="21">
        <v>0</v>
      </c>
      <c r="S24" s="23">
        <f t="shared" si="4"/>
        <v>0</v>
      </c>
    </row>
    <row r="25" spans="1:19" ht="25.5" x14ac:dyDescent="0.25">
      <c r="A25" s="17"/>
      <c r="B25" s="19">
        <v>5004076</v>
      </c>
      <c r="C25" s="19" t="s">
        <v>567</v>
      </c>
      <c r="D25" s="68">
        <v>3000001</v>
      </c>
      <c r="E25" s="19" t="s">
        <v>275</v>
      </c>
      <c r="F25" s="69">
        <v>421</v>
      </c>
      <c r="G25" s="19" t="s">
        <v>538</v>
      </c>
      <c r="H25" s="20">
        <v>0.95545000000000002</v>
      </c>
      <c r="I25" s="21">
        <v>0.95545000000000002</v>
      </c>
      <c r="J25" s="21">
        <f t="shared" si="0"/>
        <v>0</v>
      </c>
      <c r="K25" s="21">
        <v>0</v>
      </c>
      <c r="L25" s="21">
        <v>0</v>
      </c>
      <c r="M25" s="21">
        <v>0</v>
      </c>
      <c r="N25" s="22">
        <f t="shared" si="1"/>
        <v>0</v>
      </c>
      <c r="O25" s="22">
        <f t="shared" si="2"/>
        <v>0</v>
      </c>
      <c r="P25" s="23">
        <f t="shared" si="3"/>
        <v>0</v>
      </c>
      <c r="Q25" s="70">
        <v>0</v>
      </c>
      <c r="R25" s="21">
        <v>0</v>
      </c>
      <c r="S25" s="23">
        <f t="shared" si="4"/>
        <v>0</v>
      </c>
    </row>
    <row r="26" spans="1:19" ht="38.25" x14ac:dyDescent="0.25">
      <c r="A26" s="17"/>
      <c r="B26" s="19">
        <v>5004077</v>
      </c>
      <c r="C26" s="19" t="s">
        <v>568</v>
      </c>
      <c r="D26" s="68">
        <v>3000001</v>
      </c>
      <c r="E26" s="19" t="s">
        <v>275</v>
      </c>
      <c r="F26" s="69">
        <v>182</v>
      </c>
      <c r="G26" s="19" t="s">
        <v>578</v>
      </c>
      <c r="H26" s="20">
        <v>1.47</v>
      </c>
      <c r="I26" s="21">
        <v>1.47</v>
      </c>
      <c r="J26" s="21">
        <f t="shared" si="0"/>
        <v>0</v>
      </c>
      <c r="K26" s="21">
        <v>0</v>
      </c>
      <c r="L26" s="21">
        <v>0</v>
      </c>
      <c r="M26" s="21">
        <v>0</v>
      </c>
      <c r="N26" s="22">
        <f t="shared" si="1"/>
        <v>0</v>
      </c>
      <c r="O26" s="22">
        <f t="shared" si="2"/>
        <v>0</v>
      </c>
      <c r="P26" s="23">
        <f t="shared" si="3"/>
        <v>0</v>
      </c>
      <c r="Q26" s="70">
        <v>0</v>
      </c>
      <c r="R26" s="21">
        <v>0</v>
      </c>
      <c r="S26" s="23">
        <f t="shared" si="4"/>
        <v>0</v>
      </c>
    </row>
    <row r="27" spans="1:19" ht="25.5" x14ac:dyDescent="0.25">
      <c r="A27" s="17"/>
      <c r="B27" s="19">
        <v>5004078</v>
      </c>
      <c r="C27" s="19" t="s">
        <v>569</v>
      </c>
      <c r="D27" s="68">
        <v>3000001</v>
      </c>
      <c r="E27" s="19" t="s">
        <v>275</v>
      </c>
      <c r="F27" s="69">
        <v>42</v>
      </c>
      <c r="G27" s="19" t="s">
        <v>534</v>
      </c>
      <c r="H27" s="20">
        <v>0.327482</v>
      </c>
      <c r="I27" s="21">
        <v>0.44248199999999993</v>
      </c>
      <c r="J27" s="21">
        <f t="shared" si="0"/>
        <v>0</v>
      </c>
      <c r="K27" s="21">
        <v>0</v>
      </c>
      <c r="L27" s="21">
        <v>0</v>
      </c>
      <c r="M27" s="21">
        <v>0</v>
      </c>
      <c r="N27" s="22">
        <f t="shared" si="1"/>
        <v>0</v>
      </c>
      <c r="O27" s="22">
        <f t="shared" si="2"/>
        <v>0</v>
      </c>
      <c r="P27" s="23">
        <f t="shared" si="3"/>
        <v>0</v>
      </c>
      <c r="Q27" s="70">
        <v>0</v>
      </c>
      <c r="R27" s="21">
        <v>0</v>
      </c>
      <c r="S27" s="23">
        <f t="shared" si="4"/>
        <v>0</v>
      </c>
    </row>
    <row r="28" spans="1:19" ht="38.25" x14ac:dyDescent="0.25">
      <c r="A28" s="17"/>
      <c r="B28" s="19">
        <v>5004968</v>
      </c>
      <c r="C28" s="19" t="s">
        <v>570</v>
      </c>
      <c r="D28" s="68">
        <v>3000489</v>
      </c>
      <c r="E28" s="19" t="s">
        <v>547</v>
      </c>
      <c r="F28" s="69">
        <v>128</v>
      </c>
      <c r="G28" s="19" t="s">
        <v>576</v>
      </c>
      <c r="H28" s="20">
        <v>1.209187</v>
      </c>
      <c r="I28" s="21">
        <v>1.7842150000000001</v>
      </c>
      <c r="J28" s="21">
        <f t="shared" si="0"/>
        <v>3.7491099999999999E-2</v>
      </c>
      <c r="K28" s="21">
        <v>0</v>
      </c>
      <c r="L28" s="21">
        <v>9.4030099999999998E-3</v>
      </c>
      <c r="M28" s="21">
        <v>2.808809E-2</v>
      </c>
      <c r="N28" s="22">
        <f t="shared" si="1"/>
        <v>0</v>
      </c>
      <c r="O28" s="22">
        <f t="shared" si="2"/>
        <v>5.2701103846789759E-3</v>
      </c>
      <c r="P28" s="23">
        <f t="shared" si="3"/>
        <v>2.1012658227848098E-2</v>
      </c>
      <c r="Q28" s="70">
        <v>0</v>
      </c>
      <c r="R28" s="21">
        <v>0</v>
      </c>
      <c r="S28" s="23">
        <f t="shared" si="4"/>
        <v>0</v>
      </c>
    </row>
    <row r="29" spans="1:19" ht="51" x14ac:dyDescent="0.25">
      <c r="A29" s="17"/>
      <c r="B29" s="19">
        <v>5004969</v>
      </c>
      <c r="C29" s="19" t="s">
        <v>571</v>
      </c>
      <c r="D29" s="68">
        <v>3000489</v>
      </c>
      <c r="E29" s="19" t="s">
        <v>547</v>
      </c>
      <c r="F29" s="69">
        <v>128</v>
      </c>
      <c r="G29" s="19" t="s">
        <v>576</v>
      </c>
      <c r="H29" s="20">
        <v>1.9602099999999998</v>
      </c>
      <c r="I29" s="21">
        <v>1.3669390000000001</v>
      </c>
      <c r="J29" s="21">
        <f t="shared" si="0"/>
        <v>0.24384299997341322</v>
      </c>
      <c r="K29" s="21">
        <v>1.7223949973413255E-2</v>
      </c>
      <c r="L29" s="21">
        <v>8.2990590000000003E-2</v>
      </c>
      <c r="M29" s="21">
        <v>0.14362845999999996</v>
      </c>
      <c r="N29" s="22">
        <f t="shared" si="1"/>
        <v>1.260037936836483E-2</v>
      </c>
      <c r="O29" s="22">
        <f t="shared" si="2"/>
        <v>7.3313103198762525E-2</v>
      </c>
      <c r="P29" s="23">
        <f t="shared" si="3"/>
        <v>0.17838616059196</v>
      </c>
      <c r="Q29" s="70">
        <v>0</v>
      </c>
      <c r="R29" s="21">
        <v>0</v>
      </c>
      <c r="S29" s="23">
        <f t="shared" si="4"/>
        <v>0</v>
      </c>
    </row>
    <row r="30" spans="1:19" ht="25.5" x14ac:dyDescent="0.25">
      <c r="A30" s="17"/>
      <c r="B30" s="19">
        <v>5004970</v>
      </c>
      <c r="C30" s="19" t="s">
        <v>572</v>
      </c>
      <c r="D30" s="68">
        <v>3000490</v>
      </c>
      <c r="E30" s="19" t="s">
        <v>548</v>
      </c>
      <c r="F30" s="69">
        <v>86</v>
      </c>
      <c r="G30" s="19" t="s">
        <v>500</v>
      </c>
      <c r="H30" s="20">
        <v>1.612479</v>
      </c>
      <c r="I30" s="21">
        <v>1.612479</v>
      </c>
      <c r="J30" s="21">
        <f t="shared" si="0"/>
        <v>0</v>
      </c>
      <c r="K30" s="21">
        <v>0</v>
      </c>
      <c r="L30" s="21">
        <v>0</v>
      </c>
      <c r="M30" s="21">
        <v>0</v>
      </c>
      <c r="N30" s="22">
        <f t="shared" si="1"/>
        <v>0</v>
      </c>
      <c r="O30" s="22">
        <f t="shared" si="2"/>
        <v>0</v>
      </c>
      <c r="P30" s="23">
        <f t="shared" si="3"/>
        <v>0</v>
      </c>
      <c r="Q30" s="70">
        <v>0</v>
      </c>
      <c r="R30" s="21">
        <v>0</v>
      </c>
      <c r="S30" s="23">
        <f t="shared" si="4"/>
        <v>0</v>
      </c>
    </row>
    <row r="31" spans="1:19" ht="15.75" thickBot="1" x14ac:dyDescent="0.3">
      <c r="A31" s="41" t="s">
        <v>293</v>
      </c>
      <c r="B31" s="43"/>
      <c r="C31" s="43"/>
      <c r="D31" s="65"/>
      <c r="E31" s="43"/>
      <c r="F31" s="66"/>
      <c r="G31" s="43"/>
      <c r="H31" s="44">
        <f ca="1">OFFSET(H31,-MATCH("PROYECTOS",$A$8:$A$50,0)-1,0)-(OFFSET(H31,-MATCH("PROYECTOS",$A$8:$A$50,0),0))</f>
        <v>26.120000000000005</v>
      </c>
      <c r="I31" s="45">
        <f t="shared" ref="I31:M31" ca="1" si="5">OFFSET(I31,-MATCH("PROYECTOS",$A$8:$A$50,0)-1,0)-(OFFSET(I31,-MATCH("PROYECTOS",$A$8:$A$50,0),0))</f>
        <v>47.783687999999927</v>
      </c>
      <c r="J31" s="45">
        <f t="shared" ca="1" si="5"/>
        <v>0.39231000000000904</v>
      </c>
      <c r="K31" s="45">
        <f t="shared" ca="1" si="5"/>
        <v>0</v>
      </c>
      <c r="L31" s="45">
        <f t="shared" ca="1" si="5"/>
        <v>0.39231000000000549</v>
      </c>
      <c r="M31" s="45">
        <f t="shared" ca="1" si="5"/>
        <v>0</v>
      </c>
      <c r="N31" s="46">
        <f t="shared" ca="1" si="1"/>
        <v>0</v>
      </c>
      <c r="O31" s="46">
        <f t="shared" ca="1" si="2"/>
        <v>8.2101239234612048E-3</v>
      </c>
      <c r="P31" s="47">
        <f t="shared" ca="1" si="3"/>
        <v>8.2101239234612048E-3</v>
      </c>
      <c r="Q31" s="67"/>
      <c r="R31" s="45"/>
      <c r="S31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137</v>
      </c>
      <c r="B1" s="51" t="s">
        <v>97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2247</v>
      </c>
      <c r="N2" s="72" t="s">
        <v>2267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62.750074000000005</v>
      </c>
      <c r="E6" s="14">
        <f ca="1">SUM(E7:OFFSET(E7,50,0))</f>
        <v>62.931542999999991</v>
      </c>
      <c r="F6" s="14">
        <f ca="1">SUM(F7:OFFSET(F7,50,0))</f>
        <v>1.7730609507982622</v>
      </c>
      <c r="G6" s="14">
        <f ca="1">SUM(G7:OFFSET(G7,50,0))</f>
        <v>7.653375079826219E-2</v>
      </c>
      <c r="H6" s="14">
        <f ca="1">SUM(H7:OFFSET(H7,50,0))</f>
        <v>0.60706886000000004</v>
      </c>
      <c r="I6" s="14">
        <f ca="1">SUM(I7:OFFSET(I7,50,0))</f>
        <v>1.08945834</v>
      </c>
      <c r="J6" s="15">
        <f ca="1">IFERROR(G6/E6,0)</f>
        <v>1.2161429253095258E-3</v>
      </c>
      <c r="K6" s="15">
        <f ca="1">IFERROR(SUM(G6,H6)/E6,0)</f>
        <v>1.0862638642091809E-2</v>
      </c>
      <c r="L6" s="16">
        <f ca="1">IFERROR(SUM(G6,H6,I6)/E6,0)</f>
        <v>2.8174439498460453E-2</v>
      </c>
      <c r="M6" s="4"/>
      <c r="O6" s="5" t="s">
        <v>312</v>
      </c>
      <c r="P6" s="71" t="s">
        <v>313</v>
      </c>
    </row>
    <row r="7" spans="1:16" ht="15.75" thickBot="1" x14ac:dyDescent="0.3">
      <c r="A7" s="24"/>
      <c r="B7" s="56">
        <v>15</v>
      </c>
      <c r="C7" s="26" t="s">
        <v>263</v>
      </c>
      <c r="D7" s="27">
        <v>62.750074000000005</v>
      </c>
      <c r="E7" s="28">
        <v>62.931542999999991</v>
      </c>
      <c r="F7" s="28">
        <f>SUM(G7,H7,I7)</f>
        <v>1.7730609507982622</v>
      </c>
      <c r="G7" s="28">
        <v>7.653375079826219E-2</v>
      </c>
      <c r="H7" s="28">
        <v>0.60706886000000004</v>
      </c>
      <c r="I7" s="28">
        <v>1.08945834</v>
      </c>
      <c r="J7" s="29">
        <f>IFERROR(G7/E7,0)</f>
        <v>1.2161429253095258E-3</v>
      </c>
      <c r="K7" s="29">
        <f>IFERROR(SUM(G7,H7)/E7,0)</f>
        <v>1.0862638642091809E-2</v>
      </c>
      <c r="L7" s="30">
        <f>IFERROR(SUM(G7,H7,I7)/E7,0)</f>
        <v>2.8174439498460453E-2</v>
      </c>
      <c r="M7" s="4"/>
      <c r="N7" t="s">
        <v>263</v>
      </c>
      <c r="O7" s="5">
        <v>1.7730609507982622</v>
      </c>
      <c r="P7" s="71">
        <v>2.8174439498460453E-2</v>
      </c>
    </row>
    <row r="8" spans="1:16" x14ac:dyDescent="0.25">
      <c r="O8" s="5"/>
      <c r="P8" s="71"/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topLeftCell="A18" workbookViewId="0">
      <selection activeCell="A23" sqref="A23:D2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137</v>
      </c>
      <c r="B1" s="49" t="s">
        <v>97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2248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62.750074000000005</v>
      </c>
      <c r="E6" s="14">
        <v>62.931542999999991</v>
      </c>
      <c r="F6" s="14">
        <v>1.7730609507982622</v>
      </c>
      <c r="G6" s="14">
        <v>7.653375079826219E-2</v>
      </c>
      <c r="H6" s="14">
        <v>0.60706886000000004</v>
      </c>
      <c r="I6" s="14">
        <v>1.08945834</v>
      </c>
      <c r="J6" s="15">
        <v>1.2161429253095258E-3</v>
      </c>
      <c r="K6" s="15">
        <v>1.0862638642091809E-2</v>
      </c>
      <c r="L6" s="16">
        <v>2.8174439498460453E-2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62.750073999999998</v>
      </c>
      <c r="E7" s="38">
        <f ca="1">SUM(E8:OFFSET(E6,MATCH("PROYECTOS",$A$8:$A$50,0),0))</f>
        <v>62.931542999999991</v>
      </c>
      <c r="F7" s="38">
        <f ca="1">SUM(F8:OFFSET(F6,MATCH("PROYECTOS",$A$8:$A$50,0),0))</f>
        <v>1.7730609507982622</v>
      </c>
      <c r="G7" s="38">
        <f ca="1">SUM(G8:OFFSET(G6,MATCH("PROYECTOS",$A$8:$A$50,0),0))</f>
        <v>7.653375079826219E-2</v>
      </c>
      <c r="H7" s="38">
        <f ca="1">SUM(H8:OFFSET(H6,MATCH("PROYECTOS",$A$8:$A$50,0),0))</f>
        <v>0.60706886000000004</v>
      </c>
      <c r="I7" s="38">
        <f ca="1">SUM(I8:OFFSET(I6,MATCH("PROYECTOS",$A$8:$A$50,0),0))</f>
        <v>1.08945834</v>
      </c>
      <c r="J7" s="39">
        <f ca="1">IFERROR(G7/E7,0)</f>
        <v>1.2161429253095258E-3</v>
      </c>
      <c r="K7" s="39">
        <f ca="1">IFERROR(SUM(G7,H7)/E7,0)</f>
        <v>1.0862638642091809E-2</v>
      </c>
      <c r="L7" s="40">
        <f ca="1">IFERROR(SUM(G7,H7,I7)/E7,0)</f>
        <v>2.8174439498460453E-2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0.01</v>
      </c>
      <c r="E8" s="21">
        <v>4.9104500000000009</v>
      </c>
      <c r="F8" s="21">
        <f t="shared" ref="F8:F12" si="0">SUM(G8,H8,I8)</f>
        <v>4.8629069897755221E-2</v>
      </c>
      <c r="G8" s="21">
        <v>7.0967498977552168E-3</v>
      </c>
      <c r="H8" s="21">
        <v>4.4176190000000004E-2</v>
      </c>
      <c r="I8" s="21">
        <v>-2.6438699999999996E-3</v>
      </c>
      <c r="J8" s="22">
        <f t="shared" ref="J8:J13" si="1">IFERROR(G8/E8,0)</f>
        <v>1.4452341226883923E-3</v>
      </c>
      <c r="K8" s="22">
        <f t="shared" ref="K8:K13" si="2">IFERROR(SUM(G8,H8)/E8,0)</f>
        <v>1.0441596981489519E-2</v>
      </c>
      <c r="L8" s="23">
        <f t="shared" ref="L8:L13" si="3">IFERROR(SUM(G8,H8,I8)/E8,0)</f>
        <v>9.9031799321355907E-3</v>
      </c>
      <c r="M8" s="4"/>
    </row>
    <row r="9" spans="1:13" ht="51" x14ac:dyDescent="0.25">
      <c r="A9" s="17"/>
      <c r="B9" s="19">
        <v>3000729</v>
      </c>
      <c r="C9" s="19" t="s">
        <v>2250</v>
      </c>
      <c r="D9" s="20">
        <v>7.4619999999999997</v>
      </c>
      <c r="E9" s="21">
        <v>25.515315000000001</v>
      </c>
      <c r="F9" s="21">
        <f t="shared" si="0"/>
        <v>0.94335937961256977</v>
      </c>
      <c r="G9" s="21">
        <v>8.999999612569809E-3</v>
      </c>
      <c r="H9" s="21">
        <v>1.44E-2</v>
      </c>
      <c r="I9" s="21">
        <v>0.91995937999999999</v>
      </c>
      <c r="J9" s="22">
        <f t="shared" si="1"/>
        <v>3.527293161996945E-4</v>
      </c>
      <c r="K9" s="22">
        <f t="shared" si="2"/>
        <v>9.1709624641395993E-4</v>
      </c>
      <c r="L9" s="23">
        <f t="shared" si="3"/>
        <v>3.697228035838749E-2</v>
      </c>
      <c r="M9" s="4"/>
    </row>
    <row r="10" spans="1:13" ht="51" x14ac:dyDescent="0.25">
      <c r="A10" s="17"/>
      <c r="B10" s="19">
        <v>3000730</v>
      </c>
      <c r="C10" s="19" t="s">
        <v>2251</v>
      </c>
      <c r="D10" s="20">
        <v>1.21</v>
      </c>
      <c r="E10" s="21">
        <v>1.720353</v>
      </c>
      <c r="F10" s="21">
        <f t="shared" si="0"/>
        <v>9.634862000000001E-2</v>
      </c>
      <c r="G10" s="21">
        <v>0</v>
      </c>
      <c r="H10" s="21">
        <v>2.1864669999999999E-2</v>
      </c>
      <c r="I10" s="21">
        <v>7.4483950000000007E-2</v>
      </c>
      <c r="J10" s="22">
        <f t="shared" si="1"/>
        <v>0</v>
      </c>
      <c r="K10" s="22">
        <f t="shared" si="2"/>
        <v>1.2709409057327188E-2</v>
      </c>
      <c r="L10" s="23">
        <f t="shared" si="3"/>
        <v>5.6005145455612894E-2</v>
      </c>
      <c r="M10" s="4"/>
    </row>
    <row r="11" spans="1:13" ht="51" x14ac:dyDescent="0.25">
      <c r="A11" s="17"/>
      <c r="B11" s="19">
        <v>3000731</v>
      </c>
      <c r="C11" s="19" t="s">
        <v>2252</v>
      </c>
      <c r="D11" s="20">
        <v>11.27</v>
      </c>
      <c r="E11" s="21">
        <v>9.0095980000000004</v>
      </c>
      <c r="F11" s="21">
        <f t="shared" si="0"/>
        <v>0.20026188</v>
      </c>
      <c r="G11" s="21">
        <v>0</v>
      </c>
      <c r="H11" s="21">
        <v>0.102603</v>
      </c>
      <c r="I11" s="21">
        <v>9.7658880000000003E-2</v>
      </c>
      <c r="J11" s="22">
        <f t="shared" si="1"/>
        <v>0</v>
      </c>
      <c r="K11" s="22">
        <f t="shared" si="2"/>
        <v>1.1388188463014665E-2</v>
      </c>
      <c r="L11" s="23">
        <f t="shared" si="3"/>
        <v>2.2227615482954953E-2</v>
      </c>
      <c r="M11" s="4"/>
    </row>
    <row r="12" spans="1:13" ht="38.25" x14ac:dyDescent="0.25">
      <c r="A12" s="17"/>
      <c r="B12" s="19">
        <v>3000732</v>
      </c>
      <c r="C12" s="19" t="s">
        <v>2253</v>
      </c>
      <c r="D12" s="20">
        <v>42.798074</v>
      </c>
      <c r="E12" s="21">
        <v>21.775826999999996</v>
      </c>
      <c r="F12" s="21">
        <f t="shared" si="0"/>
        <v>0.48446200128793721</v>
      </c>
      <c r="G12" s="21">
        <v>6.0437001287937164E-2</v>
      </c>
      <c r="H12" s="21">
        <v>0.42402500000000004</v>
      </c>
      <c r="I12" s="21">
        <v>0</v>
      </c>
      <c r="J12" s="22">
        <f t="shared" si="1"/>
        <v>2.7754170387162412E-3</v>
      </c>
      <c r="K12" s="22">
        <f t="shared" si="2"/>
        <v>2.2247697012285104E-2</v>
      </c>
      <c r="L12" s="23">
        <f t="shared" si="3"/>
        <v>2.2247697012285104E-2</v>
      </c>
      <c r="M12" s="4"/>
    </row>
    <row r="13" spans="1:13" ht="15.75" thickBot="1" x14ac:dyDescent="0.3">
      <c r="A13" s="41" t="s">
        <v>293</v>
      </c>
      <c r="B13" s="43"/>
      <c r="C13" s="43"/>
      <c r="D13" s="44">
        <f ca="1">OFFSET(D13,-MATCH("PROYECTOS",$A$8:$A$50,0)-1,0)-(OFFSET(D13,-MATCH("PROYECTOS",$A$8:$A$50,0),0))</f>
        <v>0</v>
      </c>
      <c r="E13" s="45">
        <f t="shared" ref="E13:I13" ca="1" si="4">OFFSET(E13,-MATCH("PROYECTOS",$A$8:$A$50,0)-1,0)-(OFFSET(E13,-MATCH("PROYECTOS",$A$8:$A$50,0),0))</f>
        <v>0</v>
      </c>
      <c r="F13" s="45">
        <f t="shared" ca="1" si="4"/>
        <v>0</v>
      </c>
      <c r="G13" s="45">
        <f t="shared" ca="1" si="4"/>
        <v>0</v>
      </c>
      <c r="H13" s="45">
        <f t="shared" ca="1" si="4"/>
        <v>0</v>
      </c>
      <c r="I13" s="45">
        <f t="shared" ca="1" si="4"/>
        <v>0</v>
      </c>
      <c r="J13" s="46">
        <f t="shared" ca="1" si="1"/>
        <v>0</v>
      </c>
      <c r="K13" s="46">
        <f t="shared" ca="1" si="2"/>
        <v>0</v>
      </c>
      <c r="L13" s="47">
        <f t="shared" ca="1" si="3"/>
        <v>0</v>
      </c>
      <c r="M13" s="4"/>
    </row>
    <row r="14" spans="1:13" ht="15.75" thickBot="1" x14ac:dyDescent="0.3"/>
    <row r="15" spans="1:13" ht="15.75" thickBot="1" x14ac:dyDescent="0.3">
      <c r="A15" s="87" t="s">
        <v>315</v>
      </c>
      <c r="B15" s="88"/>
      <c r="C15" s="88"/>
      <c r="D15" s="89"/>
    </row>
    <row r="16" spans="1:13" ht="15.75" thickBot="1" x14ac:dyDescent="0.3">
      <c r="A16" s="1" t="s">
        <v>2268</v>
      </c>
    </row>
    <row r="17" spans="1:4" ht="45" customHeight="1" x14ac:dyDescent="0.25">
      <c r="A17" s="80" t="s">
        <v>317</v>
      </c>
      <c r="B17" s="81"/>
      <c r="C17" s="81"/>
      <c r="D17" s="92" t="s">
        <v>318</v>
      </c>
    </row>
    <row r="18" spans="1:4" ht="15.75" thickBot="1" x14ac:dyDescent="0.3">
      <c r="A18" s="90"/>
      <c r="B18" s="91"/>
      <c r="C18" s="91"/>
      <c r="D18" s="93"/>
    </row>
    <row r="19" spans="1:4" x14ac:dyDescent="0.25">
      <c r="A19" s="17"/>
      <c r="B19" s="19">
        <v>3000001</v>
      </c>
      <c r="C19" s="19" t="s">
        <v>275</v>
      </c>
      <c r="D19" s="23">
        <v>9.9031799321355907E-3</v>
      </c>
    </row>
    <row r="20" spans="1:4" ht="51" x14ac:dyDescent="0.25">
      <c r="A20" s="17"/>
      <c r="B20" s="19">
        <v>3000729</v>
      </c>
      <c r="C20" s="19" t="s">
        <v>2250</v>
      </c>
      <c r="D20" s="23">
        <v>3.697228035838749E-2</v>
      </c>
    </row>
    <row r="21" spans="1:4" ht="51" x14ac:dyDescent="0.25">
      <c r="A21" s="17"/>
      <c r="B21" s="19">
        <v>3000730</v>
      </c>
      <c r="C21" s="19" t="s">
        <v>2251</v>
      </c>
      <c r="D21" s="23">
        <v>5.6005145455612894E-2</v>
      </c>
    </row>
    <row r="22" spans="1:4" ht="51" x14ac:dyDescent="0.25">
      <c r="A22" s="17"/>
      <c r="B22" s="19">
        <v>3000731</v>
      </c>
      <c r="C22" s="19" t="s">
        <v>2252</v>
      </c>
      <c r="D22" s="23">
        <v>2.2227615482954953E-2</v>
      </c>
    </row>
    <row r="23" spans="1:4" ht="39" thickBot="1" x14ac:dyDescent="0.3">
      <c r="A23" s="24"/>
      <c r="B23" s="26">
        <v>3000732</v>
      </c>
      <c r="C23" s="26" t="s">
        <v>2253</v>
      </c>
      <c r="D23" s="30">
        <v>2.2247697012285104E-2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1"/>
  <sheetViews>
    <sheetView tabSelected="1" workbookViewId="0">
      <selection activeCell="A3" sqref="A3:P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137</v>
      </c>
      <c r="B1" s="49" t="s">
        <v>97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2249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62.750074000000005</v>
      </c>
      <c r="I6" s="14">
        <v>62.931542999999991</v>
      </c>
      <c r="J6" s="14">
        <v>1.7730609507982622</v>
      </c>
      <c r="K6" s="14">
        <v>7.653375079826219E-2</v>
      </c>
      <c r="L6" s="14">
        <v>0.60706886000000004</v>
      </c>
      <c r="M6" s="14">
        <v>1.08945834</v>
      </c>
      <c r="N6" s="15">
        <v>1.2161429253095258E-3</v>
      </c>
      <c r="O6" s="15">
        <v>1.0862638642091809E-2</v>
      </c>
      <c r="P6" s="16">
        <v>2.8174439498460453E-2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SUM(H8:OFFSET(H6,MATCH("PROYECTOS",$A$8:$A$21,0),0))</f>
        <v>19.962000000000003</v>
      </c>
      <c r="I7" s="37">
        <f ca="1">SUM(I8:OFFSET(I6,MATCH("PROYECTOS",$A$8:$A$21,0),0))</f>
        <v>42.042915000000008</v>
      </c>
      <c r="J7" s="37">
        <f ca="1">SUM(J8:OFFSET(J6,MATCH("PROYECTOS",$A$8:$A$21,0),0))</f>
        <v>1.2915739495103251</v>
      </c>
      <c r="K7" s="38">
        <f>SUM(K8:K20)</f>
        <v>1.6096749510325026E-2</v>
      </c>
      <c r="L7" s="38">
        <f>SUM(L8:L20)</f>
        <v>0.18601886000000001</v>
      </c>
      <c r="M7" s="38">
        <f>SUM(M8:M20)</f>
        <v>1.08945834</v>
      </c>
      <c r="N7" s="39">
        <f ca="1">IFERROR(K7/I7,0)</f>
        <v>3.8286473500529216E-4</v>
      </c>
      <c r="O7" s="39">
        <f ca="1">IFERROR(SUM(K7,L7)/I7,0)</f>
        <v>4.8073643207262153E-3</v>
      </c>
      <c r="P7" s="40">
        <f ca="1">IFERROR(SUM(K7,L7,M7)/I7,0)</f>
        <v>3.0720371066333647E-2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0.01</v>
      </c>
      <c r="I8" s="21">
        <v>4.9104500000000009</v>
      </c>
      <c r="J8" s="21">
        <f t="shared" ref="J8:J20" si="0">SUM(K8,L8,M8)</f>
        <v>4.8629069897755221E-2</v>
      </c>
      <c r="K8" s="21">
        <v>7.0967498977552168E-3</v>
      </c>
      <c r="L8" s="21">
        <v>4.4176190000000004E-2</v>
      </c>
      <c r="M8" s="21">
        <v>-2.6438699999999996E-3</v>
      </c>
      <c r="N8" s="22">
        <f t="shared" ref="N8:N21" si="1">IFERROR(K8/I8,0)</f>
        <v>1.4452341226883923E-3</v>
      </c>
      <c r="O8" s="22">
        <f t="shared" ref="O8:O21" si="2">IFERROR(SUM(K8,L8)/I8,0)</f>
        <v>1.0441596981489519E-2</v>
      </c>
      <c r="P8" s="23">
        <f t="shared" ref="P8:P21" si="3">IFERROR(SUM(K8,L8,M8)/I8,0)</f>
        <v>9.9031799321355907E-3</v>
      </c>
      <c r="Q8" s="70">
        <v>6</v>
      </c>
      <c r="R8" s="21">
        <v>0</v>
      </c>
      <c r="S8" s="23">
        <f>IFERROR(R8/Q8,0)</f>
        <v>0</v>
      </c>
    </row>
    <row r="9" spans="1:19" ht="51" x14ac:dyDescent="0.25">
      <c r="A9" s="17"/>
      <c r="B9" s="19">
        <v>5005284</v>
      </c>
      <c r="C9" s="19" t="s">
        <v>2254</v>
      </c>
      <c r="D9" s="68">
        <v>3000729</v>
      </c>
      <c r="E9" s="19" t="s">
        <v>2250</v>
      </c>
      <c r="F9" s="69">
        <v>86</v>
      </c>
      <c r="G9" s="19" t="s">
        <v>500</v>
      </c>
      <c r="H9" s="20">
        <v>0.01</v>
      </c>
      <c r="I9" s="21">
        <v>0.40219100000000002</v>
      </c>
      <c r="J9" s="21">
        <f t="shared" si="0"/>
        <v>0</v>
      </c>
      <c r="K9" s="21">
        <v>0</v>
      </c>
      <c r="L9" s="21">
        <v>0</v>
      </c>
      <c r="M9" s="21">
        <v>0</v>
      </c>
      <c r="N9" s="22">
        <f t="shared" si="1"/>
        <v>0</v>
      </c>
      <c r="O9" s="22">
        <f t="shared" si="2"/>
        <v>0</v>
      </c>
      <c r="P9" s="23">
        <f t="shared" si="3"/>
        <v>0</v>
      </c>
      <c r="Q9" s="70">
        <v>0</v>
      </c>
      <c r="R9" s="21">
        <v>0</v>
      </c>
      <c r="S9" s="23">
        <f t="shared" ref="S9:S20" si="4">IFERROR(R9/Q9,0)</f>
        <v>0</v>
      </c>
    </row>
    <row r="10" spans="1:19" ht="51" x14ac:dyDescent="0.25">
      <c r="A10" s="17"/>
      <c r="B10" s="19">
        <v>5005285</v>
      </c>
      <c r="C10" s="19" t="s">
        <v>2255</v>
      </c>
      <c r="D10" s="68">
        <v>3000729</v>
      </c>
      <c r="E10" s="19" t="s">
        <v>2250</v>
      </c>
      <c r="F10" s="69">
        <v>96</v>
      </c>
      <c r="G10" s="19" t="s">
        <v>822</v>
      </c>
      <c r="H10" s="20">
        <v>2.2800000000000002</v>
      </c>
      <c r="I10" s="21">
        <v>15.7401</v>
      </c>
      <c r="J10" s="21">
        <f t="shared" si="0"/>
        <v>7.8599999612569804E-2</v>
      </c>
      <c r="K10" s="21">
        <v>8.999999612569809E-3</v>
      </c>
      <c r="L10" s="21">
        <v>1.44E-2</v>
      </c>
      <c r="M10" s="21">
        <v>5.5199999999999999E-2</v>
      </c>
      <c r="N10" s="22">
        <f t="shared" si="1"/>
        <v>5.7178795640242495E-4</v>
      </c>
      <c r="O10" s="22">
        <f t="shared" si="2"/>
        <v>1.4866487260290473E-3</v>
      </c>
      <c r="P10" s="23">
        <f t="shared" si="3"/>
        <v>4.9936150095977669E-3</v>
      </c>
      <c r="Q10" s="70">
        <v>0</v>
      </c>
      <c r="R10" s="21">
        <v>0</v>
      </c>
      <c r="S10" s="23">
        <f t="shared" si="4"/>
        <v>0</v>
      </c>
    </row>
    <row r="11" spans="1:19" ht="51" x14ac:dyDescent="0.25">
      <c r="A11" s="17"/>
      <c r="B11" s="19">
        <v>5005286</v>
      </c>
      <c r="C11" s="19" t="s">
        <v>2256</v>
      </c>
      <c r="D11" s="68">
        <v>3000729</v>
      </c>
      <c r="E11" s="19" t="s">
        <v>2250</v>
      </c>
      <c r="F11" s="69">
        <v>86</v>
      </c>
      <c r="G11" s="19" t="s">
        <v>500</v>
      </c>
      <c r="H11" s="20">
        <v>1.127</v>
      </c>
      <c r="I11" s="21">
        <v>3.43268</v>
      </c>
      <c r="J11" s="21">
        <f t="shared" si="0"/>
        <v>0</v>
      </c>
      <c r="K11" s="21">
        <v>0</v>
      </c>
      <c r="L11" s="21">
        <v>0</v>
      </c>
      <c r="M11" s="21">
        <v>0</v>
      </c>
      <c r="N11" s="22">
        <f t="shared" si="1"/>
        <v>0</v>
      </c>
      <c r="O11" s="22">
        <f t="shared" si="2"/>
        <v>0</v>
      </c>
      <c r="P11" s="23">
        <f t="shared" si="3"/>
        <v>0</v>
      </c>
      <c r="Q11" s="70">
        <v>0</v>
      </c>
      <c r="R11" s="21">
        <v>0</v>
      </c>
      <c r="S11" s="23">
        <f t="shared" si="4"/>
        <v>0</v>
      </c>
    </row>
    <row r="12" spans="1:19" ht="51" x14ac:dyDescent="0.25">
      <c r="A12" s="17"/>
      <c r="B12" s="19">
        <v>5005287</v>
      </c>
      <c r="C12" s="19" t="s">
        <v>2257</v>
      </c>
      <c r="D12" s="68">
        <v>3000729</v>
      </c>
      <c r="E12" s="19" t="s">
        <v>2250</v>
      </c>
      <c r="F12" s="69">
        <v>86</v>
      </c>
      <c r="G12" s="19" t="s">
        <v>500</v>
      </c>
      <c r="H12" s="20">
        <v>2.78</v>
      </c>
      <c r="I12" s="21">
        <v>3.3903439999999998</v>
      </c>
      <c r="J12" s="21">
        <f t="shared" si="0"/>
        <v>0.86475937999999997</v>
      </c>
      <c r="K12" s="21">
        <v>0</v>
      </c>
      <c r="L12" s="21">
        <v>0</v>
      </c>
      <c r="M12" s="21">
        <v>0.86475937999999997</v>
      </c>
      <c r="N12" s="22">
        <f t="shared" si="1"/>
        <v>0</v>
      </c>
      <c r="O12" s="22">
        <f t="shared" si="2"/>
        <v>0</v>
      </c>
      <c r="P12" s="23">
        <f t="shared" si="3"/>
        <v>0.25506537979626848</v>
      </c>
      <c r="Q12" s="70">
        <v>0</v>
      </c>
      <c r="R12" s="21">
        <v>0</v>
      </c>
      <c r="S12" s="23">
        <f t="shared" si="4"/>
        <v>0</v>
      </c>
    </row>
    <row r="13" spans="1:19" ht="51" x14ac:dyDescent="0.25">
      <c r="A13" s="17"/>
      <c r="B13" s="19">
        <v>5005288</v>
      </c>
      <c r="C13" s="19" t="s">
        <v>2258</v>
      </c>
      <c r="D13" s="68">
        <v>3000729</v>
      </c>
      <c r="E13" s="19" t="s">
        <v>2250</v>
      </c>
      <c r="F13" s="69">
        <v>86</v>
      </c>
      <c r="G13" s="19" t="s">
        <v>500</v>
      </c>
      <c r="H13" s="20">
        <v>0.01</v>
      </c>
      <c r="I13" s="21">
        <v>0</v>
      </c>
      <c r="J13" s="21">
        <f t="shared" si="0"/>
        <v>0</v>
      </c>
      <c r="K13" s="21">
        <v>0</v>
      </c>
      <c r="L13" s="21">
        <v>0</v>
      </c>
      <c r="M13" s="21">
        <v>0</v>
      </c>
      <c r="N13" s="22">
        <f t="shared" si="1"/>
        <v>0</v>
      </c>
      <c r="O13" s="22">
        <f t="shared" si="2"/>
        <v>0</v>
      </c>
      <c r="P13" s="23">
        <f t="shared" si="3"/>
        <v>0</v>
      </c>
      <c r="Q13" s="70">
        <v>0</v>
      </c>
      <c r="R13" s="21">
        <v>0</v>
      </c>
      <c r="S13" s="23">
        <f t="shared" si="4"/>
        <v>0</v>
      </c>
    </row>
    <row r="14" spans="1:19" ht="51" x14ac:dyDescent="0.25">
      <c r="A14" s="17"/>
      <c r="B14" s="19">
        <v>5005289</v>
      </c>
      <c r="C14" s="19" t="s">
        <v>2259</v>
      </c>
      <c r="D14" s="68">
        <v>3000729</v>
      </c>
      <c r="E14" s="19" t="s">
        <v>2250</v>
      </c>
      <c r="F14" s="69">
        <v>117</v>
      </c>
      <c r="G14" s="19" t="s">
        <v>687</v>
      </c>
      <c r="H14" s="20">
        <v>1.2549999999999999</v>
      </c>
      <c r="I14" s="21">
        <v>2.5499999999999998</v>
      </c>
      <c r="J14" s="21">
        <f t="shared" si="0"/>
        <v>0</v>
      </c>
      <c r="K14" s="21">
        <v>0</v>
      </c>
      <c r="L14" s="21">
        <v>0</v>
      </c>
      <c r="M14" s="21">
        <v>0</v>
      </c>
      <c r="N14" s="22">
        <f t="shared" si="1"/>
        <v>0</v>
      </c>
      <c r="O14" s="22">
        <f t="shared" si="2"/>
        <v>0</v>
      </c>
      <c r="P14" s="23">
        <f t="shared" si="3"/>
        <v>0</v>
      </c>
      <c r="Q14" s="70">
        <v>0</v>
      </c>
      <c r="R14" s="21">
        <v>0</v>
      </c>
      <c r="S14" s="23">
        <f t="shared" si="4"/>
        <v>0</v>
      </c>
    </row>
    <row r="15" spans="1:19" ht="51" x14ac:dyDescent="0.25">
      <c r="A15" s="17"/>
      <c r="B15" s="19">
        <v>5005290</v>
      </c>
      <c r="C15" s="19" t="s">
        <v>2260</v>
      </c>
      <c r="D15" s="68">
        <v>3000730</v>
      </c>
      <c r="E15" s="19" t="s">
        <v>2251</v>
      </c>
      <c r="F15" s="69">
        <v>429</v>
      </c>
      <c r="G15" s="19" t="s">
        <v>628</v>
      </c>
      <c r="H15" s="20">
        <v>0.01</v>
      </c>
      <c r="I15" s="21">
        <v>1.5203530000000001</v>
      </c>
      <c r="J15" s="21">
        <f t="shared" si="0"/>
        <v>9.634862000000001E-2</v>
      </c>
      <c r="K15" s="21">
        <v>0</v>
      </c>
      <c r="L15" s="21">
        <v>2.1864669999999999E-2</v>
      </c>
      <c r="M15" s="21">
        <v>7.4483950000000007E-2</v>
      </c>
      <c r="N15" s="22">
        <f t="shared" si="1"/>
        <v>0</v>
      </c>
      <c r="O15" s="22">
        <f t="shared" si="2"/>
        <v>1.4381311445434053E-2</v>
      </c>
      <c r="P15" s="23">
        <f t="shared" si="3"/>
        <v>6.3372532563161318E-2</v>
      </c>
      <c r="Q15" s="70">
        <v>0</v>
      </c>
      <c r="R15" s="21">
        <v>0</v>
      </c>
      <c r="S15" s="23">
        <f t="shared" si="4"/>
        <v>0</v>
      </c>
    </row>
    <row r="16" spans="1:19" ht="51" x14ac:dyDescent="0.25">
      <c r="A16" s="17"/>
      <c r="B16" s="19">
        <v>5005291</v>
      </c>
      <c r="C16" s="19" t="s">
        <v>2261</v>
      </c>
      <c r="D16" s="68">
        <v>3000730</v>
      </c>
      <c r="E16" s="19" t="s">
        <v>2251</v>
      </c>
      <c r="F16" s="69">
        <v>96</v>
      </c>
      <c r="G16" s="19" t="s">
        <v>822</v>
      </c>
      <c r="H16" s="20">
        <v>1.2</v>
      </c>
      <c r="I16" s="21">
        <v>0.2</v>
      </c>
      <c r="J16" s="21">
        <f t="shared" si="0"/>
        <v>0</v>
      </c>
      <c r="K16" s="21">
        <v>0</v>
      </c>
      <c r="L16" s="21">
        <v>0</v>
      </c>
      <c r="M16" s="21">
        <v>0</v>
      </c>
      <c r="N16" s="22">
        <f t="shared" si="1"/>
        <v>0</v>
      </c>
      <c r="O16" s="22">
        <f t="shared" si="2"/>
        <v>0</v>
      </c>
      <c r="P16" s="23">
        <f t="shared" si="3"/>
        <v>0</v>
      </c>
      <c r="Q16" s="70">
        <v>0</v>
      </c>
      <c r="R16" s="21">
        <v>0</v>
      </c>
      <c r="S16" s="23">
        <f t="shared" si="4"/>
        <v>0</v>
      </c>
    </row>
    <row r="17" spans="1:19" ht="51" x14ac:dyDescent="0.25">
      <c r="A17" s="17"/>
      <c r="B17" s="19">
        <v>5005292</v>
      </c>
      <c r="C17" s="19" t="s">
        <v>2262</v>
      </c>
      <c r="D17" s="68">
        <v>3000731</v>
      </c>
      <c r="E17" s="19" t="s">
        <v>2252</v>
      </c>
      <c r="F17" s="69">
        <v>429</v>
      </c>
      <c r="G17" s="19" t="s">
        <v>628</v>
      </c>
      <c r="H17" s="20">
        <v>10.01</v>
      </c>
      <c r="I17" s="21">
        <v>6.5588320000000007</v>
      </c>
      <c r="J17" s="21">
        <f t="shared" si="0"/>
        <v>5.712188E-2</v>
      </c>
      <c r="K17" s="21">
        <v>0</v>
      </c>
      <c r="L17" s="21">
        <v>2.6813E-2</v>
      </c>
      <c r="M17" s="21">
        <v>3.0308880000000003E-2</v>
      </c>
      <c r="N17" s="22">
        <f t="shared" si="1"/>
        <v>0</v>
      </c>
      <c r="O17" s="22">
        <f t="shared" si="2"/>
        <v>4.0880754378218561E-3</v>
      </c>
      <c r="P17" s="23">
        <f t="shared" si="3"/>
        <v>8.7091543128410658E-3</v>
      </c>
      <c r="Q17" s="70">
        <v>0</v>
      </c>
      <c r="R17" s="21">
        <v>0</v>
      </c>
      <c r="S17" s="23">
        <f t="shared" si="4"/>
        <v>0</v>
      </c>
    </row>
    <row r="18" spans="1:19" ht="51" x14ac:dyDescent="0.25">
      <c r="A18" s="17"/>
      <c r="B18" s="19">
        <v>5005293</v>
      </c>
      <c r="C18" s="19" t="s">
        <v>2263</v>
      </c>
      <c r="D18" s="68">
        <v>3000731</v>
      </c>
      <c r="E18" s="19" t="s">
        <v>2252</v>
      </c>
      <c r="F18" s="69">
        <v>46</v>
      </c>
      <c r="G18" s="19" t="s">
        <v>736</v>
      </c>
      <c r="H18" s="20">
        <v>0.01</v>
      </c>
      <c r="I18" s="21">
        <v>0.92557599999999995</v>
      </c>
      <c r="J18" s="21">
        <f t="shared" si="0"/>
        <v>0.14313999999999999</v>
      </c>
      <c r="K18" s="21">
        <v>0</v>
      </c>
      <c r="L18" s="21">
        <v>7.5789999999999996E-2</v>
      </c>
      <c r="M18" s="21">
        <v>6.7349999999999993E-2</v>
      </c>
      <c r="N18" s="22">
        <f t="shared" si="1"/>
        <v>0</v>
      </c>
      <c r="O18" s="22">
        <f t="shared" si="2"/>
        <v>8.1884145656326443E-2</v>
      </c>
      <c r="P18" s="23">
        <f t="shared" si="3"/>
        <v>0.15464964519391167</v>
      </c>
      <c r="Q18" s="70">
        <v>0</v>
      </c>
      <c r="R18" s="21">
        <v>0</v>
      </c>
      <c r="S18" s="23">
        <f t="shared" si="4"/>
        <v>0</v>
      </c>
    </row>
    <row r="19" spans="1:19" ht="51" x14ac:dyDescent="0.25">
      <c r="A19" s="17"/>
      <c r="B19" s="19">
        <v>5005294</v>
      </c>
      <c r="C19" s="19" t="s">
        <v>2264</v>
      </c>
      <c r="D19" s="68">
        <v>3000731</v>
      </c>
      <c r="E19" s="19" t="s">
        <v>2252</v>
      </c>
      <c r="F19" s="69">
        <v>97</v>
      </c>
      <c r="G19" s="19" t="s">
        <v>2266</v>
      </c>
      <c r="H19" s="20">
        <v>1.25</v>
      </c>
      <c r="I19" s="21">
        <v>1.5251899999999998</v>
      </c>
      <c r="J19" s="21">
        <f t="shared" si="0"/>
        <v>0</v>
      </c>
      <c r="K19" s="21">
        <v>0</v>
      </c>
      <c r="L19" s="21">
        <v>0</v>
      </c>
      <c r="M19" s="21">
        <v>0</v>
      </c>
      <c r="N19" s="22">
        <f t="shared" si="1"/>
        <v>0</v>
      </c>
      <c r="O19" s="22">
        <f t="shared" si="2"/>
        <v>0</v>
      </c>
      <c r="P19" s="23">
        <f t="shared" si="3"/>
        <v>0</v>
      </c>
      <c r="Q19" s="70">
        <v>0</v>
      </c>
      <c r="R19" s="21">
        <v>0</v>
      </c>
      <c r="S19" s="23">
        <f t="shared" si="4"/>
        <v>0</v>
      </c>
    </row>
    <row r="20" spans="1:19" ht="38.25" x14ac:dyDescent="0.25">
      <c r="A20" s="17"/>
      <c r="B20" s="19">
        <v>5005295</v>
      </c>
      <c r="C20" s="19" t="s">
        <v>2265</v>
      </c>
      <c r="D20" s="68">
        <v>3000732</v>
      </c>
      <c r="E20" s="19" t="s">
        <v>2253</v>
      </c>
      <c r="F20" s="69">
        <v>96</v>
      </c>
      <c r="G20" s="19" t="s">
        <v>822</v>
      </c>
      <c r="H20" s="20">
        <v>0.01</v>
      </c>
      <c r="I20" s="21">
        <v>0.88719899999999996</v>
      </c>
      <c r="J20" s="21">
        <f t="shared" si="0"/>
        <v>2.9750000000000002E-3</v>
      </c>
      <c r="K20" s="21">
        <v>0</v>
      </c>
      <c r="L20" s="21">
        <v>2.9750000000000002E-3</v>
      </c>
      <c r="M20" s="21">
        <v>0</v>
      </c>
      <c r="N20" s="22">
        <f t="shared" si="1"/>
        <v>0</v>
      </c>
      <c r="O20" s="22">
        <f t="shared" si="2"/>
        <v>3.3532499473060725E-3</v>
      </c>
      <c r="P20" s="23">
        <f t="shared" si="3"/>
        <v>3.3532499473060725E-3</v>
      </c>
      <c r="Q20" s="70">
        <v>0</v>
      </c>
      <c r="R20" s="21">
        <v>0</v>
      </c>
      <c r="S20" s="23">
        <f t="shared" si="4"/>
        <v>0</v>
      </c>
    </row>
    <row r="21" spans="1:19" ht="15.75" thickBot="1" x14ac:dyDescent="0.3">
      <c r="A21" s="41" t="s">
        <v>293</v>
      </c>
      <c r="B21" s="43"/>
      <c r="C21" s="43"/>
      <c r="D21" s="65"/>
      <c r="E21" s="43"/>
      <c r="F21" s="66"/>
      <c r="G21" s="43"/>
      <c r="H21" s="44">
        <f ca="1">OFFSET(H21,-MATCH("PROYECTOS",$A$8:$A$21,0)-1,0)-(OFFSET(H21,-MATCH("PROYECTOS",$A$8:$A$21,0),0))</f>
        <v>42.788074000000002</v>
      </c>
      <c r="I21" s="44">
        <f t="shared" ref="I21:J21" ca="1" si="5">OFFSET(I21,-MATCH("PROYECTOS",$A$8:$A$21,0)-1,0)-(OFFSET(I21,-MATCH("PROYECTOS",$A$8:$A$21,0),0))</f>
        <v>20.888627999999983</v>
      </c>
      <c r="J21" s="44">
        <f t="shared" ca="1" si="5"/>
        <v>0.48148700128793709</v>
      </c>
      <c r="K21" s="45">
        <f>K6-K7</f>
        <v>6.0437001287937164E-2</v>
      </c>
      <c r="L21" s="45">
        <f>L6-L7</f>
        <v>0.42105000000000004</v>
      </c>
      <c r="M21" s="45">
        <f>M6-M7</f>
        <v>0</v>
      </c>
      <c r="N21" s="46">
        <f t="shared" ca="1" si="1"/>
        <v>2.8932968353851296E-3</v>
      </c>
      <c r="O21" s="46">
        <f t="shared" ca="1" si="2"/>
        <v>2.3050197518378786E-2</v>
      </c>
      <c r="P21" s="47">
        <f t="shared" ca="1" si="3"/>
        <v>2.3050197518378786E-2</v>
      </c>
      <c r="Q21" s="67"/>
      <c r="R21" s="45"/>
      <c r="S21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workbookViewId="0">
      <selection activeCell="A9" sqref="A9:L9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32</v>
      </c>
      <c r="B1" s="50" t="s">
        <v>21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581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441.92581300000001</v>
      </c>
      <c r="E6" s="14">
        <v>498.82479100000023</v>
      </c>
      <c r="F6" s="14">
        <v>47.515780417153849</v>
      </c>
      <c r="G6" s="14">
        <v>1.8844529971538577</v>
      </c>
      <c r="H6" s="14">
        <v>11.175481920000003</v>
      </c>
      <c r="I6" s="14">
        <v>34.455845499999995</v>
      </c>
      <c r="J6" s="15">
        <v>3.7777853690392402E-3</v>
      </c>
      <c r="K6" s="15">
        <v>2.6181407084785117E-2</v>
      </c>
      <c r="L6" s="16">
        <v>9.525545096084416E-2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441.92581300000006</v>
      </c>
      <c r="E7" s="38">
        <f ca="1">SUM(E8:OFFSET(E6,MATCH("GOBIERNOS REGIONALES",$A$8:$A$50,0),0))</f>
        <v>498.824791</v>
      </c>
      <c r="F7" s="38">
        <f ca="1">SUM(F8:OFFSET(F6,MATCH("GOBIERNOS REGIONALES",$A$8:$A$50,0),0))</f>
        <v>47.515780417153863</v>
      </c>
      <c r="G7" s="38">
        <f ca="1">SUM(G8:OFFSET(G6,MATCH("GOBIERNOS REGIONALES",$A$8:$A$50,0),0))</f>
        <v>1.8844529971538577</v>
      </c>
      <c r="H7" s="38">
        <f ca="1">SUM(H8:OFFSET(H6,MATCH("GOBIERNOS REGIONALES",$A$8:$A$50,0),0))</f>
        <v>11.175481920000001</v>
      </c>
      <c r="I7" s="38">
        <f ca="1">SUM(I8:OFFSET(I6,MATCH("GOBIERNOS REGIONALES",$A$8:$A$50,0),0))</f>
        <v>34.455845500000002</v>
      </c>
      <c r="J7" s="39">
        <f ca="1">IFERROR(G7/E7,0)</f>
        <v>3.777785369039242E-3</v>
      </c>
      <c r="K7" s="39">
        <f ca="1">IFERROR(SUM(G7,H7)/E7,0)</f>
        <v>2.6181407084785124E-2</v>
      </c>
      <c r="L7" s="40">
        <f ca="1">IFERROR(SUM(G7,H7,I7)/E7,0)</f>
        <v>9.5255450960844215E-2</v>
      </c>
      <c r="M7" s="4"/>
    </row>
    <row r="8" spans="1:13" x14ac:dyDescent="0.25">
      <c r="A8" s="17"/>
      <c r="B8" s="18">
        <v>7</v>
      </c>
      <c r="C8" s="19" t="s">
        <v>107</v>
      </c>
      <c r="D8" s="20">
        <v>158.92581299999998</v>
      </c>
      <c r="E8" s="21">
        <v>180.21485600000003</v>
      </c>
      <c r="F8" s="21">
        <f t="shared" ref="F8:F11" si="0">SUM(G8,H8,I8)</f>
        <v>23.819289386893871</v>
      </c>
      <c r="G8" s="21">
        <v>1.4366769868938718</v>
      </c>
      <c r="H8" s="21">
        <v>10.675276910000001</v>
      </c>
      <c r="I8" s="21">
        <v>11.707335489999998</v>
      </c>
      <c r="J8" s="22">
        <f t="shared" ref="J8:J11" si="1">IFERROR(G8/E8,0)</f>
        <v>7.9720230550464257E-3</v>
      </c>
      <c r="K8" s="22">
        <f t="shared" ref="K8:K11" si="2">IFERROR(SUM(G8,H8)/E8,0)</f>
        <v>6.7208409815525255E-2</v>
      </c>
      <c r="L8" s="23">
        <f t="shared" ref="L8:L11" si="3">IFERROR(SUM(G8,H8,I8)/E8,0)</f>
        <v>0.1321716195633387</v>
      </c>
      <c r="M8" s="4"/>
    </row>
    <row r="9" spans="1:13" x14ac:dyDescent="0.25">
      <c r="A9" s="17"/>
      <c r="B9" s="18">
        <v>26</v>
      </c>
      <c r="C9" s="19" t="s">
        <v>119</v>
      </c>
      <c r="D9" s="20">
        <v>283.00000000000006</v>
      </c>
      <c r="E9" s="21">
        <v>318.60993500000001</v>
      </c>
      <c r="F9" s="21">
        <f t="shared" si="0"/>
        <v>23.696491030259988</v>
      </c>
      <c r="G9" s="21">
        <v>0.44777601025998592</v>
      </c>
      <c r="H9" s="21">
        <v>0.50020501000000006</v>
      </c>
      <c r="I9" s="21">
        <v>22.748510010000004</v>
      </c>
      <c r="J9" s="22">
        <f t="shared" si="1"/>
        <v>1.4054050457026268E-3</v>
      </c>
      <c r="K9" s="22">
        <f t="shared" si="2"/>
        <v>2.9753655367337679E-3</v>
      </c>
      <c r="L9" s="23">
        <f t="shared" si="3"/>
        <v>7.4374614307805523E-2</v>
      </c>
      <c r="M9" s="4"/>
    </row>
    <row r="10" spans="1:13" ht="15.75" thickBot="1" x14ac:dyDescent="0.3">
      <c r="A10" s="41" t="s">
        <v>205</v>
      </c>
      <c r="B10" s="58"/>
      <c r="C10" s="43"/>
      <c r="D10" s="44">
        <f ca="1">SUM(D11:OFFSET(D9,(MATCH("GOBIERNOS LOCALES",$A$8:$A$50,0)-MATCH("GOBIERNOS REGIONALES",$A$8:$A$50,0)),0))</f>
        <v>0</v>
      </c>
      <c r="E10" s="45">
        <f ca="1">SUM(E11:OFFSET(E9,(MATCH("GOBIERNOS LOCALES",$A$8:$A$50,0)-MATCH("GOBIERNOS REGIONALES",$A$8:$A$50,0)),0))</f>
        <v>0</v>
      </c>
      <c r="F10" s="45">
        <f ca="1">SUM(F11:OFFSET(F9,(MATCH("GOBIERNOS LOCALES",$A$8:$A$50,0)-MATCH("GOBIERNOS REGIONALES",$A$8:$A$50,0)),0))</f>
        <v>0</v>
      </c>
      <c r="G10" s="45">
        <f ca="1">SUM(G11:OFFSET(G9,(MATCH("GOBIERNOS LOCALES",$A$8:$A$50,0)-MATCH("GOBIERNOS REGIONALES",$A$8:$A$50,0)),0))</f>
        <v>0</v>
      </c>
      <c r="H10" s="45">
        <f ca="1">SUM(H11:OFFSET(H9,(MATCH("GOBIERNOS LOCALES",$A$8:$A$50,0)-MATCH("GOBIERNOS REGIONALES",$A$8:$A$50,0)),0))</f>
        <v>0</v>
      </c>
      <c r="I10" s="45">
        <f ca="1">SUM(I11:OFFSET(I9,(MATCH("GOBIERNOS LOCALES",$A$8:$A$50,0)-MATCH("GOBIERNOS REGIONALES",$A$8:$A$50,0)),0))</f>
        <v>0</v>
      </c>
      <c r="J10" s="46">
        <f ca="1">IFERROR(G10/E10,0)</f>
        <v>0</v>
      </c>
      <c r="K10" s="46">
        <f ca="1">IFERROR(SUM(G10,H10)/E10,0)</f>
        <v>0</v>
      </c>
      <c r="L10" s="47">
        <f ca="1">IFERROR(SUM(G10,H10,I10)/E10,0)</f>
        <v>0</v>
      </c>
      <c r="M10" s="4"/>
    </row>
    <row r="11" spans="1:13" x14ac:dyDescent="0.25">
      <c r="A11" t="s">
        <v>232</v>
      </c>
      <c r="D11" s="5"/>
      <c r="E11" s="5"/>
      <c r="F11" s="5">
        <f t="shared" si="0"/>
        <v>0</v>
      </c>
      <c r="G11" s="5"/>
      <c r="H11" s="5"/>
      <c r="I11" s="5"/>
      <c r="J11" s="4">
        <f t="shared" si="1"/>
        <v>0</v>
      </c>
      <c r="K11" s="4">
        <f t="shared" si="2"/>
        <v>0</v>
      </c>
      <c r="L11" s="4">
        <f t="shared" si="3"/>
        <v>0</v>
      </c>
      <c r="M11" s="4"/>
    </row>
    <row r="12" spans="1:13" x14ac:dyDescent="0.25">
      <c r="D12" s="5"/>
      <c r="E12" s="5"/>
      <c r="F12" s="5"/>
      <c r="G12" s="5"/>
      <c r="H12" s="5"/>
      <c r="I12" s="5"/>
      <c r="J12" s="4"/>
      <c r="K12" s="4"/>
      <c r="L12" s="4"/>
      <c r="M12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32</v>
      </c>
      <c r="B1" s="51" t="s">
        <v>21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582</v>
      </c>
      <c r="N2" s="72" t="s">
        <v>596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441.92581300000001</v>
      </c>
      <c r="E6" s="14">
        <f ca="1">SUM(E7:OFFSET(E7,50,0))</f>
        <v>498.82479100000023</v>
      </c>
      <c r="F6" s="14">
        <f ca="1">SUM(F7:OFFSET(F7,50,0))</f>
        <v>47.515780417153849</v>
      </c>
      <c r="G6" s="14">
        <f ca="1">SUM(G7:OFFSET(G7,50,0))</f>
        <v>1.8844529971538577</v>
      </c>
      <c r="H6" s="14">
        <f ca="1">SUM(H7:OFFSET(H7,50,0))</f>
        <v>11.175481920000003</v>
      </c>
      <c r="I6" s="14">
        <f ca="1">SUM(I7:OFFSET(I7,50,0))</f>
        <v>34.455845499999995</v>
      </c>
      <c r="J6" s="15">
        <f ca="1">IFERROR(G6/E6,0)</f>
        <v>3.7777853690392402E-3</v>
      </c>
      <c r="K6" s="15">
        <f ca="1">IFERROR(SUM(G6,H6)/E6,0)</f>
        <v>2.6181407084785117E-2</v>
      </c>
      <c r="L6" s="16">
        <f ca="1">IFERROR(SUM(G6,H6,I6)/E6,0)</f>
        <v>9.525545096084416E-2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5</v>
      </c>
      <c r="C7" s="19" t="s">
        <v>253</v>
      </c>
      <c r="D7" s="20">
        <v>4.0246190000000004</v>
      </c>
      <c r="E7" s="21">
        <v>2.09714</v>
      </c>
      <c r="F7" s="21">
        <f t="shared" ref="F7:F13" si="0">SUM(G7,H7,I7)</f>
        <v>0</v>
      </c>
      <c r="G7" s="21">
        <v>0</v>
      </c>
      <c r="H7" s="21">
        <v>0</v>
      </c>
      <c r="I7" s="21">
        <v>0</v>
      </c>
      <c r="J7" s="22">
        <f t="shared" ref="J7:J13" si="1">IFERROR(G7/E7,0)</f>
        <v>0</v>
      </c>
      <c r="K7" s="22">
        <f t="shared" ref="K7:K13" si="2">IFERROR(SUM(G7,H7)/E7,0)</f>
        <v>0</v>
      </c>
      <c r="L7" s="23">
        <f t="shared" ref="L7:L13" si="3">IFERROR(SUM(G7,H7,I7)/E7,0)</f>
        <v>0</v>
      </c>
      <c r="M7" s="4"/>
      <c r="N7" t="s">
        <v>270</v>
      </c>
      <c r="O7" s="5">
        <v>9.1788456274791237</v>
      </c>
      <c r="P7" s="71">
        <v>0.17219548009708549</v>
      </c>
    </row>
    <row r="8" spans="1:16" x14ac:dyDescent="0.25">
      <c r="A8" s="17"/>
      <c r="B8" s="55">
        <v>8</v>
      </c>
      <c r="C8" s="19" t="s">
        <v>256</v>
      </c>
      <c r="D8" s="20">
        <v>346.101406</v>
      </c>
      <c r="E8" s="21">
        <v>403.06406100000015</v>
      </c>
      <c r="F8" s="21">
        <f t="shared" si="0"/>
        <v>33.726853154607738</v>
      </c>
      <c r="G8" s="21">
        <v>0.89409675460774451</v>
      </c>
      <c r="H8" s="21">
        <v>5.1153258900000012</v>
      </c>
      <c r="I8" s="21">
        <v>27.717430509999996</v>
      </c>
      <c r="J8" s="22">
        <f t="shared" si="1"/>
        <v>2.2182497551121142E-3</v>
      </c>
      <c r="K8" s="22">
        <f t="shared" si="2"/>
        <v>1.4909348726597937E-2</v>
      </c>
      <c r="L8" s="23">
        <f t="shared" si="3"/>
        <v>8.367616073467718E-2</v>
      </c>
      <c r="M8" s="4"/>
      <c r="N8" t="s">
        <v>263</v>
      </c>
      <c r="O8" s="5">
        <v>4.5740816366167119</v>
      </c>
      <c r="P8" s="71">
        <v>0.1271857438341516</v>
      </c>
    </row>
    <row r="9" spans="1:16" x14ac:dyDescent="0.25">
      <c r="A9" s="17"/>
      <c r="B9" s="55">
        <v>9</v>
      </c>
      <c r="C9" s="19" t="s">
        <v>257</v>
      </c>
      <c r="D9" s="20">
        <v>0</v>
      </c>
      <c r="E9" s="21">
        <v>1.146E-2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  <c r="N9" t="s">
        <v>256</v>
      </c>
      <c r="O9" s="5">
        <v>33.726853154607738</v>
      </c>
      <c r="P9" s="71">
        <v>8.367616073467718E-2</v>
      </c>
    </row>
    <row r="10" spans="1:16" x14ac:dyDescent="0.25">
      <c r="A10" s="17"/>
      <c r="B10" s="55">
        <v>10</v>
      </c>
      <c r="C10" s="19" t="s">
        <v>258</v>
      </c>
      <c r="D10" s="20">
        <v>4.3803479999999997</v>
      </c>
      <c r="E10" s="21">
        <v>4.3663480000000003</v>
      </c>
      <c r="F10" s="21">
        <f t="shared" si="0"/>
        <v>3.5999998450279236E-2</v>
      </c>
      <c r="G10" s="21">
        <v>3.5999998450279236E-2</v>
      </c>
      <c r="H10" s="21">
        <v>0</v>
      </c>
      <c r="I10" s="21">
        <v>0</v>
      </c>
      <c r="J10" s="22">
        <f t="shared" si="1"/>
        <v>8.2448761414067855E-3</v>
      </c>
      <c r="K10" s="22">
        <f t="shared" si="2"/>
        <v>8.2448761414067855E-3</v>
      </c>
      <c r="L10" s="23">
        <f t="shared" si="3"/>
        <v>8.2448761414067855E-3</v>
      </c>
      <c r="M10" s="4"/>
      <c r="N10" t="s">
        <v>258</v>
      </c>
      <c r="O10" s="5">
        <v>3.5999998450279236E-2</v>
      </c>
      <c r="P10" s="71">
        <v>8.2448761414067855E-3</v>
      </c>
    </row>
    <row r="11" spans="1:16" x14ac:dyDescent="0.25">
      <c r="A11" s="17"/>
      <c r="B11" s="55">
        <v>12</v>
      </c>
      <c r="C11" s="19" t="s">
        <v>260</v>
      </c>
      <c r="D11" s="20">
        <v>0</v>
      </c>
      <c r="E11" s="21">
        <v>1.719E-2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  <c r="N11" t="s">
        <v>253</v>
      </c>
      <c r="O11" s="5">
        <v>0</v>
      </c>
      <c r="P11" s="71">
        <v>0</v>
      </c>
    </row>
    <row r="12" spans="1:16" x14ac:dyDescent="0.25">
      <c r="A12" s="17"/>
      <c r="B12" s="55">
        <v>15</v>
      </c>
      <c r="C12" s="19" t="s">
        <v>263</v>
      </c>
      <c r="D12" s="20">
        <v>34.918004000000003</v>
      </c>
      <c r="E12" s="21">
        <v>35.963792000000012</v>
      </c>
      <c r="F12" s="21">
        <f t="shared" si="0"/>
        <v>4.5740816366167119</v>
      </c>
      <c r="G12" s="21">
        <v>0.46972369661671109</v>
      </c>
      <c r="H12" s="21">
        <v>2.0178665700000002</v>
      </c>
      <c r="I12" s="21">
        <v>2.0864913700000005</v>
      </c>
      <c r="J12" s="22">
        <f t="shared" si="1"/>
        <v>1.3061016942170918E-2</v>
      </c>
      <c r="K12" s="22">
        <f t="shared" si="2"/>
        <v>6.9169298571649801E-2</v>
      </c>
      <c r="L12" s="23">
        <f t="shared" si="3"/>
        <v>0.1271857438341516</v>
      </c>
      <c r="M12" s="4"/>
      <c r="N12" t="s">
        <v>257</v>
      </c>
      <c r="O12" s="5">
        <v>0</v>
      </c>
      <c r="P12" s="71">
        <v>0</v>
      </c>
    </row>
    <row r="13" spans="1:16" ht="15.75" thickBot="1" x14ac:dyDescent="0.3">
      <c r="A13" s="24"/>
      <c r="B13" s="56">
        <v>22</v>
      </c>
      <c r="C13" s="26" t="s">
        <v>270</v>
      </c>
      <c r="D13" s="27">
        <v>52.501435999999998</v>
      </c>
      <c r="E13" s="28">
        <v>53.304800000000007</v>
      </c>
      <c r="F13" s="28">
        <f t="shared" si="0"/>
        <v>9.1788456274791237</v>
      </c>
      <c r="G13" s="28">
        <v>0.48463254747912288</v>
      </c>
      <c r="H13" s="28">
        <v>4.0422894600000001</v>
      </c>
      <c r="I13" s="28">
        <v>4.6519236199999998</v>
      </c>
      <c r="J13" s="29">
        <f t="shared" si="1"/>
        <v>9.0917243377542506E-3</v>
      </c>
      <c r="K13" s="29">
        <f t="shared" si="2"/>
        <v>8.492522263434292E-2</v>
      </c>
      <c r="L13" s="30">
        <f t="shared" si="3"/>
        <v>0.17219548009708549</v>
      </c>
      <c r="M13" s="4"/>
      <c r="N13" t="s">
        <v>260</v>
      </c>
      <c r="O13" s="5">
        <v>0</v>
      </c>
      <c r="P13" s="71">
        <v>0</v>
      </c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32</v>
      </c>
      <c r="B1" s="49" t="s">
        <v>21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583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441.92581300000001</v>
      </c>
      <c r="E6" s="14">
        <v>498.82479100000023</v>
      </c>
      <c r="F6" s="14">
        <v>47.515780417153849</v>
      </c>
      <c r="G6" s="14">
        <v>1.8844529971538577</v>
      </c>
      <c r="H6" s="14">
        <v>11.175481920000003</v>
      </c>
      <c r="I6" s="14">
        <v>34.455845499999995</v>
      </c>
      <c r="J6" s="15">
        <v>3.7777853690392402E-3</v>
      </c>
      <c r="K6" s="15">
        <v>2.6181407084785117E-2</v>
      </c>
      <c r="L6" s="16">
        <v>9.525545096084416E-2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435.19023300000003</v>
      </c>
      <c r="E7" s="38">
        <f ca="1">SUM(E8:OFFSET(E6,MATCH("PROYECTOS",$A$8:$A$50,0),0))</f>
        <v>437.199074</v>
      </c>
      <c r="F7" s="38">
        <f ca="1">SUM(F8:OFFSET(F6,MATCH("PROYECTOS",$A$8:$A$50,0),0))</f>
        <v>47.442112495389196</v>
      </c>
      <c r="G7" s="38">
        <f ca="1">SUM(G8:OFFSET(G6,MATCH("PROYECTOS",$A$8:$A$50,0),0))</f>
        <v>1.8107439953892026</v>
      </c>
      <c r="H7" s="38">
        <f ca="1">SUM(H8:OFFSET(H6,MATCH("PROYECTOS",$A$8:$A$50,0),0))</f>
        <v>11.175481920000001</v>
      </c>
      <c r="I7" s="38">
        <f ca="1">SUM(I8:OFFSET(I6,MATCH("PROYECTOS",$A$8:$A$50,0),0))</f>
        <v>34.455886579999998</v>
      </c>
      <c r="J7" s="39">
        <f ca="1">IFERROR(G7/E7,0)</f>
        <v>4.1416922017296007E-3</v>
      </c>
      <c r="K7" s="39">
        <f ca="1">IFERROR(SUM(G7,H7)/E7,0)</f>
        <v>2.9703232892458513E-2</v>
      </c>
      <c r="L7" s="40">
        <f ca="1">IFERROR(SUM(G7,H7,I7)/E7,0)</f>
        <v>0.10851375338317666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19.487345999999999</v>
      </c>
      <c r="E8" s="21">
        <v>27.209400000000002</v>
      </c>
      <c r="F8" s="21">
        <f t="shared" ref="F8:F10" si="0">SUM(G8,H8,I8)</f>
        <v>4.9369820300521532</v>
      </c>
      <c r="G8" s="21">
        <v>6.0000000521540642E-3</v>
      </c>
      <c r="H8" s="21">
        <v>5.6636000000000013E-3</v>
      </c>
      <c r="I8" s="21">
        <v>4.925318429999999</v>
      </c>
      <c r="J8" s="22">
        <f t="shared" ref="J8:J11" si="1">IFERROR(G8/E8,0)</f>
        <v>2.2051203084794461E-4</v>
      </c>
      <c r="K8" s="22">
        <f t="shared" ref="K8:K11" si="2">IFERROR(SUM(G8,H8)/E8,0)</f>
        <v>4.2866068535704811E-4</v>
      </c>
      <c r="L8" s="23">
        <f t="shared" ref="L8:L11" si="3">IFERROR(SUM(G8,H8,I8)/E8,0)</f>
        <v>0.18144398737392786</v>
      </c>
      <c r="M8" s="4"/>
    </row>
    <row r="9" spans="1:13" ht="25.5" x14ac:dyDescent="0.25">
      <c r="A9" s="17"/>
      <c r="B9" s="19">
        <v>3000595</v>
      </c>
      <c r="C9" s="19" t="s">
        <v>585</v>
      </c>
      <c r="D9" s="20">
        <v>80.866489999999999</v>
      </c>
      <c r="E9" s="21">
        <v>73.314967999999993</v>
      </c>
      <c r="F9" s="21">
        <f t="shared" si="0"/>
        <v>0.49710356995994565</v>
      </c>
      <c r="G9" s="21">
        <v>1.1766999959945679E-2</v>
      </c>
      <c r="H9" s="21">
        <v>0</v>
      </c>
      <c r="I9" s="21">
        <v>0.48533656999999997</v>
      </c>
      <c r="J9" s="22">
        <f t="shared" si="1"/>
        <v>1.6049928522025243E-4</v>
      </c>
      <c r="K9" s="22">
        <f t="shared" si="2"/>
        <v>1.6049928522025243E-4</v>
      </c>
      <c r="L9" s="23">
        <f t="shared" si="3"/>
        <v>6.7803830993958241E-3</v>
      </c>
      <c r="M9" s="4"/>
    </row>
    <row r="10" spans="1:13" ht="25.5" x14ac:dyDescent="0.25">
      <c r="A10" s="17"/>
      <c r="B10" s="19">
        <v>3000596</v>
      </c>
      <c r="C10" s="19" t="s">
        <v>586</v>
      </c>
      <c r="D10" s="20">
        <v>334.83639700000003</v>
      </c>
      <c r="E10" s="21">
        <v>336.67470600000001</v>
      </c>
      <c r="F10" s="21">
        <f t="shared" si="0"/>
        <v>42.0080268953771</v>
      </c>
      <c r="G10" s="21">
        <v>1.7929769953771029</v>
      </c>
      <c r="H10" s="21">
        <v>11.169818320000001</v>
      </c>
      <c r="I10" s="21">
        <v>29.045231579999999</v>
      </c>
      <c r="J10" s="22">
        <f t="shared" si="1"/>
        <v>5.3255470738484967E-3</v>
      </c>
      <c r="K10" s="22">
        <f t="shared" si="2"/>
        <v>3.8502433014308786E-2</v>
      </c>
      <c r="L10" s="23">
        <f t="shared" si="3"/>
        <v>0.12477333802253947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6.7355799999999704</v>
      </c>
      <c r="E11" s="45">
        <f t="shared" ref="E11:I11" ca="1" si="4">OFFSET(E11,-MATCH("PROYECTOS",$A$8:$A$50,0)-1,0)-(OFFSET(E11,-MATCH("PROYECTOS",$A$8:$A$50,0),0))</f>
        <v>61.625717000000236</v>
      </c>
      <c r="F11" s="45">
        <f t="shared" ca="1" si="4"/>
        <v>7.3667921764652533E-2</v>
      </c>
      <c r="G11" s="45">
        <f t="shared" ca="1" si="4"/>
        <v>7.3709001764655113E-2</v>
      </c>
      <c r="H11" s="45">
        <f t="shared" ca="1" si="4"/>
        <v>0</v>
      </c>
      <c r="I11" s="45">
        <f t="shared" ca="1" si="4"/>
        <v>-4.1080000002580164E-5</v>
      </c>
      <c r="J11" s="46">
        <f t="shared" ca="1" si="1"/>
        <v>1.1960753619248735E-3</v>
      </c>
      <c r="K11" s="46">
        <f t="shared" ca="1" si="2"/>
        <v>1.1960753619248735E-3</v>
      </c>
      <c r="L11" s="47">
        <f t="shared" ca="1" si="3"/>
        <v>1.1954087571046394E-3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597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90"/>
      <c r="B16" s="91"/>
      <c r="C16" s="91"/>
      <c r="D16" s="93"/>
    </row>
    <row r="17" spans="1:4" x14ac:dyDescent="0.25">
      <c r="A17" s="17"/>
      <c r="B17" s="19">
        <v>3000001</v>
      </c>
      <c r="C17" s="19" t="s">
        <v>275</v>
      </c>
      <c r="D17" s="23">
        <v>0.18144398737392786</v>
      </c>
    </row>
    <row r="18" spans="1:4" ht="25.5" x14ac:dyDescent="0.25">
      <c r="A18" s="17"/>
      <c r="B18" s="19">
        <v>3000595</v>
      </c>
      <c r="C18" s="19" t="s">
        <v>585</v>
      </c>
      <c r="D18" s="23">
        <v>6.7803830993958241E-3</v>
      </c>
    </row>
    <row r="19" spans="1:4" ht="26.25" thickBot="1" x14ac:dyDescent="0.3">
      <c r="A19" s="24"/>
      <c r="B19" s="26">
        <v>3000596</v>
      </c>
      <c r="C19" s="26" t="s">
        <v>586</v>
      </c>
      <c r="D19" s="30">
        <v>0.12477333802253947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topLeftCell="A4" workbookViewId="0">
      <selection activeCell="J4" sqref="J1:N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32</v>
      </c>
      <c r="B1" s="49" t="s">
        <v>21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584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441.92581300000001</v>
      </c>
      <c r="I6" s="14">
        <v>498.82479100000023</v>
      </c>
      <c r="J6" s="14">
        <v>47.515780417153849</v>
      </c>
      <c r="K6" s="14">
        <v>1.8844529971538577</v>
      </c>
      <c r="L6" s="14">
        <v>11.175481920000003</v>
      </c>
      <c r="M6" s="14">
        <v>34.455845499999995</v>
      </c>
      <c r="N6" s="15">
        <v>3.7777853690392402E-3</v>
      </c>
      <c r="O6" s="15">
        <v>2.6181407084785117E-2</v>
      </c>
      <c r="P6" s="16">
        <v>9.525545096084416E-2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SUM(H8:OFFSET(H6,MATCH("PROYECTOS",$A$8:$A$37,0),0))</f>
        <v>435.19023300000003</v>
      </c>
      <c r="I7" s="38">
        <f ca="1">SUM(I8:OFFSET(I6,MATCH("PROYECTOS",$A$8:$A$37,0),0))</f>
        <v>437.19907400000005</v>
      </c>
      <c r="J7" s="38">
        <f ca="1">SUM(J8:OFFSET(J6,MATCH("PROYECTOS",$A$8:$A$37,0),0))</f>
        <v>47.442112495389203</v>
      </c>
      <c r="K7" s="38">
        <f ca="1">SUM(K8:OFFSET(K6,MATCH("PROYECTOS",$A$8:$A$37,0),0))</f>
        <v>1.8107439953892026</v>
      </c>
      <c r="L7" s="38">
        <f ca="1">SUM(L8:OFFSET(L6,MATCH("PROYECTOS",$A$8:$A$37,0),0))</f>
        <v>11.175481920000003</v>
      </c>
      <c r="M7" s="38">
        <f ca="1">SUM(M8:OFFSET(M6,MATCH("PROYECTOS",$A$8:$A$37,0),0))</f>
        <v>34.455886579999991</v>
      </c>
      <c r="N7" s="39">
        <f ca="1">IFERROR(K7/I7,0)</f>
        <v>4.1416922017295998E-3</v>
      </c>
      <c r="O7" s="39">
        <f ca="1">IFERROR(SUM(K7,L7)/I7,0)</f>
        <v>2.9703232892458513E-2</v>
      </c>
      <c r="P7" s="40">
        <f ca="1">IFERROR(SUM(K7,L7,M7)/I7,0)</f>
        <v>0.10851375338317663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19.304345999999999</v>
      </c>
      <c r="I8" s="21">
        <v>27.026399999999999</v>
      </c>
      <c r="J8" s="21">
        <f t="shared" ref="J8:J17" si="0">SUM(K8,L8,M8)</f>
        <v>4.9189270300521537</v>
      </c>
      <c r="K8" s="21">
        <v>6.0000000521540642E-3</v>
      </c>
      <c r="L8" s="21">
        <v>5.6636000000000013E-3</v>
      </c>
      <c r="M8" s="21">
        <v>4.9072634299999995</v>
      </c>
      <c r="N8" s="22">
        <f t="shared" ref="N8:N18" si="1">IFERROR(K8/I8,0)</f>
        <v>2.2200515244923721E-4</v>
      </c>
      <c r="O8" s="22">
        <f t="shared" ref="O8:O18" si="2">IFERROR(SUM(K8,L8)/I8,0)</f>
        <v>4.3156321419626981E-4</v>
      </c>
      <c r="P8" s="23">
        <f t="shared" ref="P8:P18" si="3">IFERROR(SUM(K8,L8,M8)/I8,0)</f>
        <v>0.1820045226168544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5003032</v>
      </c>
      <c r="C9" s="19" t="s">
        <v>513</v>
      </c>
      <c r="D9" s="68">
        <v>3000001</v>
      </c>
      <c r="E9" s="19" t="s">
        <v>275</v>
      </c>
      <c r="F9" s="69">
        <v>60</v>
      </c>
      <c r="G9" s="19" t="s">
        <v>309</v>
      </c>
      <c r="H9" s="20">
        <v>0.183</v>
      </c>
      <c r="I9" s="21">
        <v>0.183</v>
      </c>
      <c r="J9" s="21">
        <f t="shared" si="0"/>
        <v>1.8054999999999998E-2</v>
      </c>
      <c r="K9" s="21">
        <v>0</v>
      </c>
      <c r="L9" s="21">
        <v>0</v>
      </c>
      <c r="M9" s="21">
        <v>1.8054999999999998E-2</v>
      </c>
      <c r="N9" s="22">
        <f t="shared" si="1"/>
        <v>0</v>
      </c>
      <c r="O9" s="22">
        <f t="shared" si="2"/>
        <v>0</v>
      </c>
      <c r="P9" s="23">
        <f t="shared" si="3"/>
        <v>9.8661202185792343E-2</v>
      </c>
      <c r="Q9" s="70">
        <v>0</v>
      </c>
      <c r="R9" s="21">
        <v>0</v>
      </c>
      <c r="S9" s="23">
        <f t="shared" ref="S9:S17" si="4">IFERROR(R9/Q9,0)</f>
        <v>0</v>
      </c>
    </row>
    <row r="10" spans="1:19" ht="25.5" x14ac:dyDescent="0.25">
      <c r="A10" s="17"/>
      <c r="B10" s="19">
        <v>5004379</v>
      </c>
      <c r="C10" s="19" t="s">
        <v>587</v>
      </c>
      <c r="D10" s="68">
        <v>3000595</v>
      </c>
      <c r="E10" s="19" t="s">
        <v>585</v>
      </c>
      <c r="F10" s="69">
        <v>1</v>
      </c>
      <c r="G10" s="19" t="s">
        <v>531</v>
      </c>
      <c r="H10" s="20">
        <v>55.568634000000003</v>
      </c>
      <c r="I10" s="21">
        <v>53.180400999999996</v>
      </c>
      <c r="J10" s="21">
        <f t="shared" si="0"/>
        <v>3.0266999959945681E-2</v>
      </c>
      <c r="K10" s="21">
        <v>1.1766999959945679E-2</v>
      </c>
      <c r="L10" s="21">
        <v>0</v>
      </c>
      <c r="M10" s="21">
        <v>1.8500000000000003E-2</v>
      </c>
      <c r="N10" s="22">
        <f t="shared" si="1"/>
        <v>2.2126572456544055E-4</v>
      </c>
      <c r="O10" s="22">
        <f t="shared" si="2"/>
        <v>2.2126572456544055E-4</v>
      </c>
      <c r="P10" s="23">
        <f t="shared" si="3"/>
        <v>5.6913824248797378E-4</v>
      </c>
      <c r="Q10" s="70">
        <v>0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5004380</v>
      </c>
      <c r="C11" s="19" t="s">
        <v>588</v>
      </c>
      <c r="D11" s="68">
        <v>3000595</v>
      </c>
      <c r="E11" s="19" t="s">
        <v>585</v>
      </c>
      <c r="F11" s="69">
        <v>1</v>
      </c>
      <c r="G11" s="19" t="s">
        <v>531</v>
      </c>
      <c r="H11" s="20">
        <v>10.697512</v>
      </c>
      <c r="I11" s="21">
        <v>6.4275120000000001</v>
      </c>
      <c r="J11" s="21">
        <f t="shared" si="0"/>
        <v>3.7918169999999994E-2</v>
      </c>
      <c r="K11" s="21">
        <v>0</v>
      </c>
      <c r="L11" s="21">
        <v>0</v>
      </c>
      <c r="M11" s="21">
        <v>3.7918169999999994E-2</v>
      </c>
      <c r="N11" s="22">
        <f t="shared" si="1"/>
        <v>0</v>
      </c>
      <c r="O11" s="22">
        <f t="shared" si="2"/>
        <v>0</v>
      </c>
      <c r="P11" s="23">
        <f t="shared" si="3"/>
        <v>5.8993542135743959E-3</v>
      </c>
      <c r="Q11" s="70">
        <v>8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5004381</v>
      </c>
      <c r="C12" s="19" t="s">
        <v>589</v>
      </c>
      <c r="D12" s="68">
        <v>3000595</v>
      </c>
      <c r="E12" s="19" t="s">
        <v>585</v>
      </c>
      <c r="F12" s="69">
        <v>86</v>
      </c>
      <c r="G12" s="19" t="s">
        <v>500</v>
      </c>
      <c r="H12" s="20">
        <v>7.7960520000000013</v>
      </c>
      <c r="I12" s="21">
        <v>7.7010520000000007</v>
      </c>
      <c r="J12" s="21">
        <f t="shared" si="0"/>
        <v>0</v>
      </c>
      <c r="K12" s="21">
        <v>0</v>
      </c>
      <c r="L12" s="21">
        <v>0</v>
      </c>
      <c r="M12" s="21">
        <v>0</v>
      </c>
      <c r="N12" s="22">
        <f t="shared" si="1"/>
        <v>0</v>
      </c>
      <c r="O12" s="22">
        <f t="shared" si="2"/>
        <v>0</v>
      </c>
      <c r="P12" s="23">
        <f t="shared" si="3"/>
        <v>0</v>
      </c>
      <c r="Q12" s="70">
        <v>0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5004382</v>
      </c>
      <c r="C13" s="19" t="s">
        <v>590</v>
      </c>
      <c r="D13" s="68">
        <v>3000595</v>
      </c>
      <c r="E13" s="19" t="s">
        <v>585</v>
      </c>
      <c r="F13" s="69">
        <v>64</v>
      </c>
      <c r="G13" s="19" t="s">
        <v>595</v>
      </c>
      <c r="H13" s="20">
        <v>6.8042920000000002</v>
      </c>
      <c r="I13" s="21">
        <v>6.0060029999999989</v>
      </c>
      <c r="J13" s="21">
        <f t="shared" si="0"/>
        <v>0.42891839999999998</v>
      </c>
      <c r="K13" s="21">
        <v>0</v>
      </c>
      <c r="L13" s="21">
        <v>0</v>
      </c>
      <c r="M13" s="21">
        <v>0.42891839999999998</v>
      </c>
      <c r="N13" s="22">
        <f t="shared" si="1"/>
        <v>0</v>
      </c>
      <c r="O13" s="22">
        <f t="shared" si="2"/>
        <v>0</v>
      </c>
      <c r="P13" s="23">
        <f t="shared" si="3"/>
        <v>7.1414949343182155E-2</v>
      </c>
      <c r="Q13" s="70">
        <v>24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5004383</v>
      </c>
      <c r="C14" s="19" t="s">
        <v>591</v>
      </c>
      <c r="D14" s="68">
        <v>3000596</v>
      </c>
      <c r="E14" s="19" t="s">
        <v>586</v>
      </c>
      <c r="F14" s="69">
        <v>82</v>
      </c>
      <c r="G14" s="19" t="s">
        <v>539</v>
      </c>
      <c r="H14" s="20">
        <v>150.394678</v>
      </c>
      <c r="I14" s="21">
        <v>152.39004100000002</v>
      </c>
      <c r="J14" s="21">
        <f t="shared" si="0"/>
        <v>23.784140366841719</v>
      </c>
      <c r="K14" s="21">
        <v>1.4306769868417177</v>
      </c>
      <c r="L14" s="21">
        <v>10.669613310000003</v>
      </c>
      <c r="M14" s="21">
        <v>11.683850069999998</v>
      </c>
      <c r="N14" s="22">
        <f t="shared" si="1"/>
        <v>9.3882577723154326E-3</v>
      </c>
      <c r="O14" s="22">
        <f t="shared" si="2"/>
        <v>7.9403419130530437E-2</v>
      </c>
      <c r="P14" s="23">
        <f t="shared" si="3"/>
        <v>0.15607411226329229</v>
      </c>
      <c r="Q14" s="70">
        <v>0</v>
      </c>
      <c r="R14" s="21">
        <v>0</v>
      </c>
      <c r="S14" s="23">
        <f t="shared" si="4"/>
        <v>0</v>
      </c>
    </row>
    <row r="15" spans="1:19" ht="25.5" x14ac:dyDescent="0.25">
      <c r="A15" s="17"/>
      <c r="B15" s="19">
        <v>5004384</v>
      </c>
      <c r="C15" s="19" t="s">
        <v>592</v>
      </c>
      <c r="D15" s="68">
        <v>3000596</v>
      </c>
      <c r="E15" s="19" t="s">
        <v>586</v>
      </c>
      <c r="F15" s="69">
        <v>82</v>
      </c>
      <c r="G15" s="19" t="s">
        <v>539</v>
      </c>
      <c r="H15" s="20">
        <v>180.51986100000002</v>
      </c>
      <c r="I15" s="21">
        <v>180.43523400000001</v>
      </c>
      <c r="J15" s="21">
        <f t="shared" si="0"/>
        <v>18.121251708535386</v>
      </c>
      <c r="K15" s="21">
        <v>0.36230000853538513</v>
      </c>
      <c r="L15" s="21">
        <v>0.49800501000000003</v>
      </c>
      <c r="M15" s="21">
        <v>17.260946690000001</v>
      </c>
      <c r="N15" s="22">
        <f t="shared" si="1"/>
        <v>2.0079227349542226E-3</v>
      </c>
      <c r="O15" s="22">
        <f t="shared" si="2"/>
        <v>4.7679435965116718E-3</v>
      </c>
      <c r="P15" s="23">
        <f t="shared" si="3"/>
        <v>0.10043078231901971</v>
      </c>
      <c r="Q15" s="70">
        <v>967</v>
      </c>
      <c r="R15" s="21">
        <v>0</v>
      </c>
      <c r="S15" s="23">
        <f t="shared" si="4"/>
        <v>0</v>
      </c>
    </row>
    <row r="16" spans="1:19" ht="25.5" x14ac:dyDescent="0.25">
      <c r="A16" s="17"/>
      <c r="B16" s="19">
        <v>5004385</v>
      </c>
      <c r="C16" s="19" t="s">
        <v>593</v>
      </c>
      <c r="D16" s="68">
        <v>3000596</v>
      </c>
      <c r="E16" s="19" t="s">
        <v>586</v>
      </c>
      <c r="F16" s="69">
        <v>524</v>
      </c>
      <c r="G16" s="19" t="s">
        <v>537</v>
      </c>
      <c r="H16" s="20">
        <v>0.48880299999999999</v>
      </c>
      <c r="I16" s="21">
        <v>0.41637599999999997</v>
      </c>
      <c r="J16" s="21">
        <f t="shared" si="0"/>
        <v>0</v>
      </c>
      <c r="K16" s="21">
        <v>0</v>
      </c>
      <c r="L16" s="21">
        <v>0</v>
      </c>
      <c r="M16" s="21">
        <v>0</v>
      </c>
      <c r="N16" s="22">
        <f t="shared" si="1"/>
        <v>0</v>
      </c>
      <c r="O16" s="22">
        <f t="shared" si="2"/>
        <v>0</v>
      </c>
      <c r="P16" s="23">
        <f t="shared" si="3"/>
        <v>0</v>
      </c>
      <c r="Q16" s="70">
        <v>0</v>
      </c>
      <c r="R16" s="21">
        <v>0</v>
      </c>
      <c r="S16" s="23">
        <f t="shared" si="4"/>
        <v>0</v>
      </c>
    </row>
    <row r="17" spans="1:19" ht="25.5" x14ac:dyDescent="0.25">
      <c r="A17" s="17"/>
      <c r="B17" s="19">
        <v>5004386</v>
      </c>
      <c r="C17" s="19" t="s">
        <v>594</v>
      </c>
      <c r="D17" s="68">
        <v>3000596</v>
      </c>
      <c r="E17" s="19" t="s">
        <v>586</v>
      </c>
      <c r="F17" s="69">
        <v>82</v>
      </c>
      <c r="G17" s="19" t="s">
        <v>539</v>
      </c>
      <c r="H17" s="20">
        <v>3.433055</v>
      </c>
      <c r="I17" s="21">
        <v>3.4330549999999995</v>
      </c>
      <c r="J17" s="21">
        <f t="shared" si="0"/>
        <v>0.10263482</v>
      </c>
      <c r="K17" s="21">
        <v>0</v>
      </c>
      <c r="L17" s="21">
        <v>2.2000000000000001E-3</v>
      </c>
      <c r="M17" s="21">
        <v>0.10043482000000001</v>
      </c>
      <c r="N17" s="22">
        <f t="shared" si="1"/>
        <v>0</v>
      </c>
      <c r="O17" s="22">
        <f t="shared" si="2"/>
        <v>6.4082864970121381E-4</v>
      </c>
      <c r="P17" s="23">
        <f t="shared" si="3"/>
        <v>2.9896060505875965E-2</v>
      </c>
      <c r="Q17" s="70">
        <v>0</v>
      </c>
      <c r="R17" s="21">
        <v>0</v>
      </c>
      <c r="S17" s="23">
        <f t="shared" si="4"/>
        <v>0</v>
      </c>
    </row>
    <row r="18" spans="1:19" ht="15.75" thickBot="1" x14ac:dyDescent="0.3">
      <c r="A18" s="41" t="s">
        <v>293</v>
      </c>
      <c r="B18" s="43"/>
      <c r="C18" s="43"/>
      <c r="D18" s="65"/>
      <c r="E18" s="43"/>
      <c r="F18" s="66"/>
      <c r="G18" s="43"/>
      <c r="H18" s="44">
        <f t="shared" ref="H18:M18" ca="1" si="5">OFFSET(H18,-MATCH("PROYECTOS",$A$8:$A$37,0)-1,0)-(OFFSET(H18,-MATCH("PROYECTOS",$A$8:$A$37,0),0))</f>
        <v>6.7355799999999704</v>
      </c>
      <c r="I18" s="45">
        <f t="shared" ca="1" si="5"/>
        <v>61.625717000000179</v>
      </c>
      <c r="J18" s="45">
        <f t="shared" ca="1" si="5"/>
        <v>7.3667921764645428E-2</v>
      </c>
      <c r="K18" s="45">
        <f t="shared" ca="1" si="5"/>
        <v>7.3709001764655113E-2</v>
      </c>
      <c r="L18" s="45">
        <f t="shared" ca="1" si="5"/>
        <v>0</v>
      </c>
      <c r="M18" s="45">
        <f t="shared" ca="1" si="5"/>
        <v>-4.1079999995474736E-5</v>
      </c>
      <c r="N18" s="46">
        <f t="shared" ca="1" si="1"/>
        <v>1.1960753619248746E-3</v>
      </c>
      <c r="O18" s="46">
        <f t="shared" ca="1" si="2"/>
        <v>1.1960753619248746E-3</v>
      </c>
      <c r="P18" s="47">
        <f t="shared" ca="1" si="3"/>
        <v>1.1954087571047559E-3</v>
      </c>
      <c r="Q18" s="67"/>
      <c r="R18" s="45"/>
      <c r="S18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34</v>
      </c>
      <c r="B1" s="50" t="s">
        <v>22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598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40.579332999999998</v>
      </c>
      <c r="E6" s="14">
        <v>64.653567999999993</v>
      </c>
      <c r="F6" s="14">
        <v>9.4170680174773373</v>
      </c>
      <c r="G6" s="14">
        <v>2.7661874174773402</v>
      </c>
      <c r="H6" s="14">
        <v>3.1530981299999992</v>
      </c>
      <c r="I6" s="14">
        <v>3.4977824700000006</v>
      </c>
      <c r="J6" s="15">
        <v>4.2784760424627151E-2</v>
      </c>
      <c r="K6" s="15">
        <v>9.1553888371285863E-2</v>
      </c>
      <c r="L6" s="16">
        <v>0.14565426640456011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40.579333000000005</v>
      </c>
      <c r="E7" s="38">
        <f ca="1">SUM(E8:OFFSET(E6,MATCH("GOBIERNOS REGIONALES",$A$8:$A$50,0),0))</f>
        <v>64.653568000000007</v>
      </c>
      <c r="F7" s="38">
        <f ca="1">SUM(F8:OFFSET(F6,MATCH("GOBIERNOS REGIONALES",$A$8:$A$50,0),0))</f>
        <v>9.4170680174773391</v>
      </c>
      <c r="G7" s="38">
        <f ca="1">SUM(G8:OFFSET(G6,MATCH("GOBIERNOS REGIONALES",$A$8:$A$50,0),0))</f>
        <v>2.7661874174773402</v>
      </c>
      <c r="H7" s="38">
        <f ca="1">SUM(H8:OFFSET(H6,MATCH("GOBIERNOS REGIONALES",$A$8:$A$50,0),0))</f>
        <v>3.1530981300000001</v>
      </c>
      <c r="I7" s="38">
        <f ca="1">SUM(I8:OFFSET(I6,MATCH("GOBIERNOS REGIONALES",$A$8:$A$50,0),0))</f>
        <v>3.4977824699999989</v>
      </c>
      <c r="J7" s="39">
        <f ca="1">IFERROR(G7/E7,0)</f>
        <v>4.2784760424627144E-2</v>
      </c>
      <c r="K7" s="39">
        <f ca="1">IFERROR(SUM(G7,H7)/E7,0)</f>
        <v>9.1553888371285863E-2</v>
      </c>
      <c r="L7" s="40">
        <f ca="1">IFERROR(SUM(G7,H7,I7)/E7,0)</f>
        <v>0.14565426640456003</v>
      </c>
      <c r="M7" s="4"/>
    </row>
    <row r="8" spans="1:13" ht="25.5" x14ac:dyDescent="0.25">
      <c r="A8" s="17"/>
      <c r="B8" s="18">
        <v>59</v>
      </c>
      <c r="C8" s="19" t="s">
        <v>134</v>
      </c>
      <c r="D8" s="20">
        <v>40.579333000000005</v>
      </c>
      <c r="E8" s="21">
        <v>64.653568000000007</v>
      </c>
      <c r="F8" s="21">
        <f t="shared" ref="F8:F10" si="0">SUM(G8,H8,I8)</f>
        <v>9.4170680174773391</v>
      </c>
      <c r="G8" s="21">
        <v>2.7661874174773402</v>
      </c>
      <c r="H8" s="21">
        <v>3.1530981300000001</v>
      </c>
      <c r="I8" s="21">
        <v>3.4977824699999989</v>
      </c>
      <c r="J8" s="22">
        <f t="shared" ref="J8:J10" si="1">IFERROR(G8/E8,0)</f>
        <v>4.2784760424627144E-2</v>
      </c>
      <c r="K8" s="22">
        <f t="shared" ref="K8:K10" si="2">IFERROR(SUM(G8,H8)/E8,0)</f>
        <v>9.1553888371285863E-2</v>
      </c>
      <c r="L8" s="23">
        <f t="shared" ref="L8:L10" si="3">IFERROR(SUM(G8,H8,I8)/E8,0)</f>
        <v>0.14565426640456003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</v>
      </c>
      <c r="B1" s="51" t="s">
        <v>13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241</v>
      </c>
      <c r="N2" s="72" t="s">
        <v>314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1626.886438</v>
      </c>
      <c r="E6" s="14">
        <f ca="1">SUM(E7:OFFSET(E7,50,0))</f>
        <v>1893.2108259999995</v>
      </c>
      <c r="F6" s="14">
        <f ca="1">SUM(F7:OFFSET(F7,50,0))</f>
        <v>610.98229803036429</v>
      </c>
      <c r="G6" s="14">
        <f ca="1">SUM(G7:OFFSET(G7,50,0))</f>
        <v>92.398145790364282</v>
      </c>
      <c r="H6" s="14">
        <f ca="1">SUM(H7:OFFSET(H7,50,0))</f>
        <v>189.97788963999997</v>
      </c>
      <c r="I6" s="14">
        <f ca="1">SUM(I7:OFFSET(I7,50,0))</f>
        <v>328.60626259999998</v>
      </c>
      <c r="J6" s="15">
        <f ca="1">IFERROR(G6/E6,0)</f>
        <v>4.880499547194344E-2</v>
      </c>
      <c r="K6" s="15">
        <f ca="1">IFERROR(SUM(G6,H6)/E6,0)</f>
        <v>0.14915192304650615</v>
      </c>
      <c r="L6" s="16">
        <f ca="1">IFERROR(SUM(G6,H6,I6)/E6,0)</f>
        <v>0.32272279961617145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109.101219</v>
      </c>
      <c r="E7" s="21">
        <v>84.398765000000026</v>
      </c>
      <c r="F7" s="21">
        <f t="shared" ref="F7:F31" si="0">SUM(G7,H7,I7)</f>
        <v>29.211231039092446</v>
      </c>
      <c r="G7" s="21">
        <v>2.173881949092447</v>
      </c>
      <c r="H7" s="21">
        <v>5.11560624</v>
      </c>
      <c r="I7" s="21">
        <v>21.921742850000001</v>
      </c>
      <c r="J7" s="22">
        <f t="shared" ref="J7:J31" si="1">IFERROR(G7/E7,0)</f>
        <v>2.5757272029898144E-2</v>
      </c>
      <c r="K7" s="22">
        <f t="shared" ref="K7:K31" si="2">IFERROR(SUM(G7,H7)/E7,0)</f>
        <v>8.6369607293334746E-2</v>
      </c>
      <c r="L7" s="23">
        <f t="shared" ref="L7:L31" si="3">IFERROR(SUM(G7,H7,I7)/E7,0)</f>
        <v>0.34610969768446775</v>
      </c>
      <c r="M7" s="4"/>
      <c r="N7" t="s">
        <v>270</v>
      </c>
      <c r="O7" s="5">
        <v>25.833627281902068</v>
      </c>
      <c r="P7" s="71">
        <v>0.45299558183359578</v>
      </c>
    </row>
    <row r="8" spans="1:16" x14ac:dyDescent="0.25">
      <c r="A8" s="17"/>
      <c r="B8" s="55">
        <v>2</v>
      </c>
      <c r="C8" s="19" t="s">
        <v>250</v>
      </c>
      <c r="D8" s="20">
        <v>49.973642999999996</v>
      </c>
      <c r="E8" s="21">
        <v>70.842122000000018</v>
      </c>
      <c r="F8" s="21">
        <f t="shared" si="0"/>
        <v>27.787651864458155</v>
      </c>
      <c r="G8" s="21">
        <v>4.2312709044581425</v>
      </c>
      <c r="H8" s="21">
        <v>8.8910049300000029</v>
      </c>
      <c r="I8" s="21">
        <v>14.665376030000008</v>
      </c>
      <c r="J8" s="22">
        <f t="shared" si="1"/>
        <v>5.9728178448100994E-2</v>
      </c>
      <c r="K8" s="22">
        <f t="shared" si="2"/>
        <v>0.18523267604064914</v>
      </c>
      <c r="L8" s="23">
        <f t="shared" si="3"/>
        <v>0.39224759338036413</v>
      </c>
      <c r="M8" s="4"/>
      <c r="N8" t="s">
        <v>251</v>
      </c>
      <c r="O8" s="5">
        <v>28.69499602410022</v>
      </c>
      <c r="P8" s="71">
        <v>0.42856916089522368</v>
      </c>
    </row>
    <row r="9" spans="1:16" x14ac:dyDescent="0.25">
      <c r="A9" s="17"/>
      <c r="B9" s="55">
        <v>3</v>
      </c>
      <c r="C9" s="19" t="s">
        <v>251</v>
      </c>
      <c r="D9" s="20">
        <v>48.306998000000021</v>
      </c>
      <c r="E9" s="21">
        <v>66.955345000000023</v>
      </c>
      <c r="F9" s="21">
        <f t="shared" si="0"/>
        <v>28.69499602410022</v>
      </c>
      <c r="G9" s="21">
        <v>4.4720046041002206</v>
      </c>
      <c r="H9" s="21">
        <v>8.64175453</v>
      </c>
      <c r="I9" s="21">
        <v>15.581236889999998</v>
      </c>
      <c r="J9" s="22">
        <f t="shared" si="1"/>
        <v>6.6790852979701901E-2</v>
      </c>
      <c r="K9" s="22">
        <f t="shared" si="2"/>
        <v>0.19585828635638</v>
      </c>
      <c r="L9" s="23">
        <f t="shared" si="3"/>
        <v>0.42856916089522368</v>
      </c>
      <c r="M9" s="4"/>
      <c r="N9" t="s">
        <v>255</v>
      </c>
      <c r="O9" s="5">
        <v>29.56025818032429</v>
      </c>
      <c r="P9" s="71">
        <v>0.40386306926809062</v>
      </c>
    </row>
    <row r="10" spans="1:16" x14ac:dyDescent="0.25">
      <c r="A10" s="17"/>
      <c r="B10" s="55">
        <v>4</v>
      </c>
      <c r="C10" s="19" t="s">
        <v>252</v>
      </c>
      <c r="D10" s="20">
        <v>36.566258999999995</v>
      </c>
      <c r="E10" s="21">
        <v>39.740119000000007</v>
      </c>
      <c r="F10" s="21">
        <f t="shared" si="0"/>
        <v>15.383657679240757</v>
      </c>
      <c r="G10" s="21">
        <v>1.9943004392407602</v>
      </c>
      <c r="H10" s="21">
        <v>4.442756919999999</v>
      </c>
      <c r="I10" s="21">
        <v>8.9466003199999982</v>
      </c>
      <c r="J10" s="22">
        <f t="shared" si="1"/>
        <v>5.018355479108555E-2</v>
      </c>
      <c r="K10" s="22">
        <f t="shared" si="2"/>
        <v>0.16197881438756531</v>
      </c>
      <c r="L10" s="23">
        <f t="shared" si="3"/>
        <v>0.38710648247532309</v>
      </c>
      <c r="M10" s="4"/>
      <c r="N10" t="s">
        <v>250</v>
      </c>
      <c r="O10" s="5">
        <v>27.787651864458155</v>
      </c>
      <c r="P10" s="71">
        <v>0.39224759338036413</v>
      </c>
    </row>
    <row r="11" spans="1:16" x14ac:dyDescent="0.25">
      <c r="A11" s="17"/>
      <c r="B11" s="55">
        <v>5</v>
      </c>
      <c r="C11" s="19" t="s">
        <v>253</v>
      </c>
      <c r="D11" s="20">
        <v>70.465862999999999</v>
      </c>
      <c r="E11" s="21">
        <v>94.470494000000031</v>
      </c>
      <c r="F11" s="21">
        <f t="shared" si="0"/>
        <v>33.62920070867245</v>
      </c>
      <c r="G11" s="21">
        <v>4.2177970786724472</v>
      </c>
      <c r="H11" s="21">
        <v>12.518995209999996</v>
      </c>
      <c r="I11" s="21">
        <v>16.892408420000006</v>
      </c>
      <c r="J11" s="22">
        <f t="shared" si="1"/>
        <v>4.4646713487837227E-2</v>
      </c>
      <c r="K11" s="22">
        <f t="shared" si="2"/>
        <v>0.17716422959186007</v>
      </c>
      <c r="L11" s="23">
        <f t="shared" si="3"/>
        <v>0.355975705056358</v>
      </c>
      <c r="M11" s="4"/>
      <c r="N11" t="s">
        <v>273</v>
      </c>
      <c r="O11" s="5">
        <v>14.85562096359946</v>
      </c>
      <c r="P11" s="71">
        <v>0.38739507361501185</v>
      </c>
    </row>
    <row r="12" spans="1:16" x14ac:dyDescent="0.25">
      <c r="A12" s="17"/>
      <c r="B12" s="55">
        <v>6</v>
      </c>
      <c r="C12" s="19" t="s">
        <v>254</v>
      </c>
      <c r="D12" s="20">
        <v>89.63936900000003</v>
      </c>
      <c r="E12" s="21">
        <v>114.32213299999999</v>
      </c>
      <c r="F12" s="21">
        <f t="shared" si="0"/>
        <v>40.673561011648459</v>
      </c>
      <c r="G12" s="21">
        <v>4.3080433016484676</v>
      </c>
      <c r="H12" s="21">
        <v>16.350077029999994</v>
      </c>
      <c r="I12" s="21">
        <v>20.015440680000001</v>
      </c>
      <c r="J12" s="22">
        <f t="shared" si="1"/>
        <v>3.7683370565247135E-2</v>
      </c>
      <c r="K12" s="22">
        <f t="shared" si="2"/>
        <v>0.18070097005317826</v>
      </c>
      <c r="L12" s="23">
        <f t="shared" si="3"/>
        <v>0.35578028457226618</v>
      </c>
      <c r="M12" s="4"/>
      <c r="N12" t="s">
        <v>252</v>
      </c>
      <c r="O12" s="5">
        <v>15.383657679240757</v>
      </c>
      <c r="P12" s="71">
        <v>0.38710648247532309</v>
      </c>
    </row>
    <row r="13" spans="1:16" x14ac:dyDescent="0.25">
      <c r="A13" s="17"/>
      <c r="B13" s="55">
        <v>7</v>
      </c>
      <c r="C13" s="19" t="s">
        <v>255</v>
      </c>
      <c r="D13" s="20">
        <v>71.329881000000015</v>
      </c>
      <c r="E13" s="21">
        <v>73.19376400000003</v>
      </c>
      <c r="F13" s="21">
        <f t="shared" si="0"/>
        <v>29.56025818032429</v>
      </c>
      <c r="G13" s="21">
        <v>1.8135991303242918</v>
      </c>
      <c r="H13" s="21">
        <v>5.535315650000002</v>
      </c>
      <c r="I13" s="21">
        <v>22.211343399999997</v>
      </c>
      <c r="J13" s="22">
        <f t="shared" si="1"/>
        <v>2.4778055277008177E-2</v>
      </c>
      <c r="K13" s="22">
        <f t="shared" si="2"/>
        <v>0.10040356416598947</v>
      </c>
      <c r="L13" s="23">
        <f t="shared" si="3"/>
        <v>0.40386306926809062</v>
      </c>
      <c r="M13" s="4"/>
      <c r="N13" t="s">
        <v>262</v>
      </c>
      <c r="O13" s="5">
        <v>14.707154314020336</v>
      </c>
      <c r="P13" s="71">
        <v>0.37895871560394595</v>
      </c>
    </row>
    <row r="14" spans="1:16" x14ac:dyDescent="0.25">
      <c r="A14" s="17"/>
      <c r="B14" s="55">
        <v>8</v>
      </c>
      <c r="C14" s="19" t="s">
        <v>256</v>
      </c>
      <c r="D14" s="20">
        <v>86.118876999999969</v>
      </c>
      <c r="E14" s="21">
        <v>82.356625999999949</v>
      </c>
      <c r="F14" s="21">
        <f t="shared" si="0"/>
        <v>25.571314431847821</v>
      </c>
      <c r="G14" s="21">
        <v>5.4641926218478147</v>
      </c>
      <c r="H14" s="21">
        <v>3.2294322099999997</v>
      </c>
      <c r="I14" s="21">
        <v>16.877689600000007</v>
      </c>
      <c r="J14" s="22">
        <f t="shared" si="1"/>
        <v>6.6347941716891345E-2</v>
      </c>
      <c r="K14" s="22">
        <f t="shared" si="2"/>
        <v>0.10556072114765627</v>
      </c>
      <c r="L14" s="23">
        <f t="shared" si="3"/>
        <v>0.31049492522736222</v>
      </c>
      <c r="M14" s="4"/>
      <c r="N14" t="s">
        <v>272</v>
      </c>
      <c r="O14" s="5">
        <v>7.1262636538066575</v>
      </c>
      <c r="P14" s="71">
        <v>0.36841356029202227</v>
      </c>
    </row>
    <row r="15" spans="1:16" x14ac:dyDescent="0.25">
      <c r="A15" s="17"/>
      <c r="B15" s="55">
        <v>9</v>
      </c>
      <c r="C15" s="19" t="s">
        <v>257</v>
      </c>
      <c r="D15" s="20">
        <v>74.06156799999998</v>
      </c>
      <c r="E15" s="21">
        <v>75.153651000000053</v>
      </c>
      <c r="F15" s="21">
        <f t="shared" si="0"/>
        <v>20.031642220754481</v>
      </c>
      <c r="G15" s="21">
        <v>2.9327373907544825</v>
      </c>
      <c r="H15" s="21">
        <v>9.195420259999997</v>
      </c>
      <c r="I15" s="21">
        <v>7.9034845700000025</v>
      </c>
      <c r="J15" s="22">
        <f t="shared" si="1"/>
        <v>3.9023219121509883E-2</v>
      </c>
      <c r="K15" s="22">
        <f t="shared" si="2"/>
        <v>0.16137815647511883</v>
      </c>
      <c r="L15" s="23">
        <f t="shared" si="3"/>
        <v>0.26654250264906582</v>
      </c>
      <c r="M15" s="4"/>
      <c r="N15" t="s">
        <v>267</v>
      </c>
      <c r="O15" s="5">
        <v>7.3650282563190057</v>
      </c>
      <c r="P15" s="71">
        <v>0.3576724281080696</v>
      </c>
    </row>
    <row r="16" spans="1:16" x14ac:dyDescent="0.25">
      <c r="A16" s="17"/>
      <c r="B16" s="55">
        <v>10</v>
      </c>
      <c r="C16" s="19" t="s">
        <v>258</v>
      </c>
      <c r="D16" s="20">
        <v>59.264476999999971</v>
      </c>
      <c r="E16" s="21">
        <v>66.329229999999981</v>
      </c>
      <c r="F16" s="21">
        <f t="shared" si="0"/>
        <v>18.625724870567879</v>
      </c>
      <c r="G16" s="21">
        <v>2.901733110567875</v>
      </c>
      <c r="H16" s="21">
        <v>7.8639816400000049</v>
      </c>
      <c r="I16" s="21">
        <v>7.8600101200000001</v>
      </c>
      <c r="J16" s="22">
        <f t="shared" si="1"/>
        <v>4.3747426444840018E-2</v>
      </c>
      <c r="K16" s="22">
        <f t="shared" si="2"/>
        <v>0.16230724750713801</v>
      </c>
      <c r="L16" s="23">
        <f t="shared" si="3"/>
        <v>0.28080719270475302</v>
      </c>
      <c r="M16" s="4"/>
      <c r="N16" t="s">
        <v>253</v>
      </c>
      <c r="O16" s="5">
        <v>33.62920070867245</v>
      </c>
      <c r="P16" s="71">
        <v>0.355975705056358</v>
      </c>
    </row>
    <row r="17" spans="1:16" x14ac:dyDescent="0.25">
      <c r="A17" s="17"/>
      <c r="B17" s="55">
        <v>11</v>
      </c>
      <c r="C17" s="19" t="s">
        <v>259</v>
      </c>
      <c r="D17" s="20">
        <v>33.926716999999982</v>
      </c>
      <c r="E17" s="21">
        <v>36.666499000000002</v>
      </c>
      <c r="F17" s="21">
        <f t="shared" si="0"/>
        <v>12.334500433509419</v>
      </c>
      <c r="G17" s="21">
        <v>1.8692942135094199</v>
      </c>
      <c r="H17" s="21">
        <v>3.8136278699999995</v>
      </c>
      <c r="I17" s="21">
        <v>6.6515783499999994</v>
      </c>
      <c r="J17" s="22">
        <f t="shared" si="1"/>
        <v>5.0980984399667389E-2</v>
      </c>
      <c r="K17" s="22">
        <f t="shared" si="2"/>
        <v>0.15498949282039223</v>
      </c>
      <c r="L17" s="23">
        <f t="shared" si="3"/>
        <v>0.33639700462019617</v>
      </c>
      <c r="M17" s="4"/>
      <c r="N17" t="s">
        <v>254</v>
      </c>
      <c r="O17" s="5">
        <v>40.673561011648459</v>
      </c>
      <c r="P17" s="71">
        <v>0.35578028457226618</v>
      </c>
    </row>
    <row r="18" spans="1:16" x14ac:dyDescent="0.25">
      <c r="A18" s="17"/>
      <c r="B18" s="55">
        <v>12</v>
      </c>
      <c r="C18" s="19" t="s">
        <v>260</v>
      </c>
      <c r="D18" s="20">
        <v>54.537197999999989</v>
      </c>
      <c r="E18" s="21">
        <v>70.560209999999955</v>
      </c>
      <c r="F18" s="21">
        <f t="shared" si="0"/>
        <v>24.450323640015217</v>
      </c>
      <c r="G18" s="21">
        <v>3.0736735700152167</v>
      </c>
      <c r="H18" s="21">
        <v>8.6474175500000001</v>
      </c>
      <c r="I18" s="21">
        <v>12.72923252</v>
      </c>
      <c r="J18" s="22">
        <f t="shared" si="1"/>
        <v>4.3561003716049297E-2</v>
      </c>
      <c r="K18" s="22">
        <f t="shared" si="2"/>
        <v>0.16611474257255221</v>
      </c>
      <c r="L18" s="23">
        <f t="shared" si="3"/>
        <v>0.34651716087601259</v>
      </c>
      <c r="M18" s="4"/>
      <c r="N18" t="s">
        <v>264</v>
      </c>
      <c r="O18" s="5">
        <v>23.701033681521199</v>
      </c>
      <c r="P18" s="71">
        <v>0.34917830483214146</v>
      </c>
    </row>
    <row r="19" spans="1:16" x14ac:dyDescent="0.25">
      <c r="A19" s="17"/>
      <c r="B19" s="55">
        <v>13</v>
      </c>
      <c r="C19" s="19" t="s">
        <v>261</v>
      </c>
      <c r="D19" s="20">
        <v>83.009995000000004</v>
      </c>
      <c r="E19" s="21">
        <v>94.751775000000038</v>
      </c>
      <c r="F19" s="21">
        <f t="shared" si="0"/>
        <v>29.529184345429663</v>
      </c>
      <c r="G19" s="21">
        <v>5.0300875854296692</v>
      </c>
      <c r="H19" s="21">
        <v>10.499067099999998</v>
      </c>
      <c r="I19" s="21">
        <v>14.000029659999996</v>
      </c>
      <c r="J19" s="22">
        <f t="shared" si="1"/>
        <v>5.3087001118761808E-2</v>
      </c>
      <c r="K19" s="22">
        <f t="shared" si="2"/>
        <v>0.16389302137537434</v>
      </c>
      <c r="L19" s="23">
        <f t="shared" si="3"/>
        <v>0.31164782238042138</v>
      </c>
      <c r="M19" s="4"/>
      <c r="N19" t="s">
        <v>260</v>
      </c>
      <c r="O19" s="5">
        <v>24.450323640015217</v>
      </c>
      <c r="P19" s="71">
        <v>0.34651716087601259</v>
      </c>
    </row>
    <row r="20" spans="1:16" x14ac:dyDescent="0.25">
      <c r="A20" s="17"/>
      <c r="B20" s="55">
        <v>14</v>
      </c>
      <c r="C20" s="19" t="s">
        <v>262</v>
      </c>
      <c r="D20" s="20">
        <v>36.319654000000007</v>
      </c>
      <c r="E20" s="21">
        <v>38.809384000000016</v>
      </c>
      <c r="F20" s="21">
        <f t="shared" si="0"/>
        <v>14.707154314020336</v>
      </c>
      <c r="G20" s="21">
        <v>5.6323437640203338</v>
      </c>
      <c r="H20" s="21">
        <v>4.498856700000001</v>
      </c>
      <c r="I20" s="21">
        <v>4.5759538500000003</v>
      </c>
      <c r="J20" s="22">
        <f t="shared" si="1"/>
        <v>0.14512839894651075</v>
      </c>
      <c r="K20" s="22">
        <f t="shared" si="2"/>
        <v>0.26105027753133958</v>
      </c>
      <c r="L20" s="23">
        <f t="shared" si="3"/>
        <v>0.37895871560394595</v>
      </c>
      <c r="M20" s="4"/>
      <c r="N20" t="s">
        <v>271</v>
      </c>
      <c r="O20" s="5">
        <v>6.9734082134356798</v>
      </c>
      <c r="P20" s="71">
        <v>0.34649409856341212</v>
      </c>
    </row>
    <row r="21" spans="1:16" x14ac:dyDescent="0.25">
      <c r="A21" s="17"/>
      <c r="B21" s="55">
        <v>15</v>
      </c>
      <c r="C21" s="19" t="s">
        <v>263</v>
      </c>
      <c r="D21" s="20">
        <v>357.16294099999993</v>
      </c>
      <c r="E21" s="21">
        <v>428.23393399999952</v>
      </c>
      <c r="F21" s="21">
        <f t="shared" si="0"/>
        <v>104.4684737173763</v>
      </c>
      <c r="G21" s="21">
        <v>18.524451297376313</v>
      </c>
      <c r="H21" s="21">
        <v>30.175949029999998</v>
      </c>
      <c r="I21" s="21">
        <v>55.768073389999977</v>
      </c>
      <c r="J21" s="22">
        <f t="shared" si="1"/>
        <v>4.325778465135912E-2</v>
      </c>
      <c r="K21" s="22">
        <f t="shared" si="2"/>
        <v>0.11372382350105018</v>
      </c>
      <c r="L21" s="23">
        <f t="shared" si="3"/>
        <v>0.24395188102346044</v>
      </c>
      <c r="M21" s="4"/>
      <c r="N21" t="s">
        <v>249</v>
      </c>
      <c r="O21" s="5">
        <v>29.211231039092446</v>
      </c>
      <c r="P21" s="71">
        <v>0.34610969768446775</v>
      </c>
    </row>
    <row r="22" spans="1:16" x14ac:dyDescent="0.25">
      <c r="A22" s="17"/>
      <c r="B22" s="55">
        <v>16</v>
      </c>
      <c r="C22" s="19" t="s">
        <v>264</v>
      </c>
      <c r="D22" s="20">
        <v>46.284756000000009</v>
      </c>
      <c r="E22" s="21">
        <v>67.876593</v>
      </c>
      <c r="F22" s="21">
        <f t="shared" si="0"/>
        <v>23.701033681521199</v>
      </c>
      <c r="G22" s="21">
        <v>1.9429359015211958</v>
      </c>
      <c r="H22" s="21">
        <v>8.8131747900000033</v>
      </c>
      <c r="I22" s="21">
        <v>12.94492299</v>
      </c>
      <c r="J22" s="22">
        <f t="shared" si="1"/>
        <v>2.8624534845483416E-2</v>
      </c>
      <c r="K22" s="22">
        <f t="shared" si="2"/>
        <v>0.15846568332504843</v>
      </c>
      <c r="L22" s="23">
        <f t="shared" si="3"/>
        <v>0.34917830483214146</v>
      </c>
      <c r="M22" s="4"/>
      <c r="N22" t="s">
        <v>259</v>
      </c>
      <c r="O22" s="5">
        <v>12.334500433509419</v>
      </c>
      <c r="P22" s="71">
        <v>0.33639700462019617</v>
      </c>
    </row>
    <row r="23" spans="1:16" x14ac:dyDescent="0.25">
      <c r="A23" s="17"/>
      <c r="B23" s="55">
        <v>17</v>
      </c>
      <c r="C23" s="19" t="s">
        <v>265</v>
      </c>
      <c r="D23" s="20">
        <v>7.9781540000000009</v>
      </c>
      <c r="E23" s="21">
        <v>9.8530809999999995</v>
      </c>
      <c r="F23" s="21">
        <f t="shared" si="0"/>
        <v>3.0484590689340347</v>
      </c>
      <c r="G23" s="21">
        <v>0.37290458893403411</v>
      </c>
      <c r="H23" s="21">
        <v>0.96876302000000014</v>
      </c>
      <c r="I23" s="21">
        <v>1.7067914600000003</v>
      </c>
      <c r="J23" s="22">
        <f t="shared" si="1"/>
        <v>3.7846495825420913E-2</v>
      </c>
      <c r="K23" s="22">
        <f t="shared" si="2"/>
        <v>0.13616731750546193</v>
      </c>
      <c r="L23" s="23">
        <f t="shared" si="3"/>
        <v>0.30939145521426598</v>
      </c>
      <c r="M23" s="4"/>
      <c r="N23" t="s">
        <v>268</v>
      </c>
      <c r="O23" s="5">
        <v>32.792792390288938</v>
      </c>
      <c r="P23" s="71">
        <v>0.33090291983982606</v>
      </c>
    </row>
    <row r="24" spans="1:16" x14ac:dyDescent="0.25">
      <c r="A24" s="17"/>
      <c r="B24" s="55">
        <v>18</v>
      </c>
      <c r="C24" s="19" t="s">
        <v>266</v>
      </c>
      <c r="D24" s="20">
        <v>20.342214000000013</v>
      </c>
      <c r="E24" s="21">
        <v>24.594745000000007</v>
      </c>
      <c r="F24" s="21">
        <f t="shared" si="0"/>
        <v>6.6111204191309572</v>
      </c>
      <c r="G24" s="21">
        <v>1.4905125891309581</v>
      </c>
      <c r="H24" s="21">
        <v>2.1008028999999997</v>
      </c>
      <c r="I24" s="21">
        <v>3.0198049299999998</v>
      </c>
      <c r="J24" s="22">
        <f t="shared" si="1"/>
        <v>6.0602888508539433E-2</v>
      </c>
      <c r="K24" s="22">
        <f t="shared" si="2"/>
        <v>0.14601962692156217</v>
      </c>
      <c r="L24" s="23">
        <f t="shared" si="3"/>
        <v>0.26880215343281483</v>
      </c>
      <c r="M24" s="4"/>
      <c r="N24" t="s">
        <v>261</v>
      </c>
      <c r="O24" s="5">
        <v>29.529184345429663</v>
      </c>
      <c r="P24" s="71">
        <v>0.31164782238042138</v>
      </c>
    </row>
    <row r="25" spans="1:16" x14ac:dyDescent="0.25">
      <c r="A25" s="17"/>
      <c r="B25" s="55">
        <v>19</v>
      </c>
      <c r="C25" s="19" t="s">
        <v>267</v>
      </c>
      <c r="D25" s="20">
        <v>18.348523999999998</v>
      </c>
      <c r="E25" s="21">
        <v>20.591545999999994</v>
      </c>
      <c r="F25" s="21">
        <f t="shared" si="0"/>
        <v>7.3650282563190057</v>
      </c>
      <c r="G25" s="21">
        <v>0.89032083631900605</v>
      </c>
      <c r="H25" s="21">
        <v>2.01211991</v>
      </c>
      <c r="I25" s="21">
        <v>4.4625875099999996</v>
      </c>
      <c r="J25" s="22">
        <f t="shared" si="1"/>
        <v>4.32372021177529E-2</v>
      </c>
      <c r="K25" s="22">
        <f t="shared" si="2"/>
        <v>0.14095302734039528</v>
      </c>
      <c r="L25" s="23">
        <f t="shared" si="3"/>
        <v>0.3576724281080696</v>
      </c>
      <c r="M25" s="4"/>
      <c r="N25" t="s">
        <v>256</v>
      </c>
      <c r="O25" s="5">
        <v>25.571314431847821</v>
      </c>
      <c r="P25" s="71">
        <v>0.31049492522736222</v>
      </c>
    </row>
    <row r="26" spans="1:16" x14ac:dyDescent="0.25">
      <c r="A26" s="17"/>
      <c r="B26" s="55">
        <v>20</v>
      </c>
      <c r="C26" s="19" t="s">
        <v>268</v>
      </c>
      <c r="D26" s="20">
        <v>84.084324999999978</v>
      </c>
      <c r="E26" s="21">
        <v>99.100946000000022</v>
      </c>
      <c r="F26" s="21">
        <f t="shared" si="0"/>
        <v>32.792792390288938</v>
      </c>
      <c r="G26" s="21">
        <v>5.405114900288936</v>
      </c>
      <c r="H26" s="21">
        <v>9.7261175800000004</v>
      </c>
      <c r="I26" s="21">
        <v>17.661559909999998</v>
      </c>
      <c r="J26" s="22">
        <f t="shared" si="1"/>
        <v>5.4541506599633617E-2</v>
      </c>
      <c r="K26" s="22">
        <f t="shared" si="2"/>
        <v>0.15268504581468811</v>
      </c>
      <c r="L26" s="23">
        <f t="shared" si="3"/>
        <v>0.33090291983982606</v>
      </c>
      <c r="M26" s="4"/>
      <c r="N26" t="s">
        <v>265</v>
      </c>
      <c r="O26" s="5">
        <v>3.0484590689340347</v>
      </c>
      <c r="P26" s="71">
        <v>0.30939145521426598</v>
      </c>
    </row>
    <row r="27" spans="1:16" x14ac:dyDescent="0.25">
      <c r="A27" s="17"/>
      <c r="B27" s="55">
        <v>21</v>
      </c>
      <c r="C27" s="19" t="s">
        <v>269</v>
      </c>
      <c r="D27" s="20">
        <v>79.466565000000017</v>
      </c>
      <c r="E27" s="21">
        <v>99.565235000000015</v>
      </c>
      <c r="F27" s="21">
        <f t="shared" si="0"/>
        <v>28.016069620368373</v>
      </c>
      <c r="G27" s="21">
        <v>5.1464268803683808</v>
      </c>
      <c r="H27" s="21">
        <v>8.9144275499999974</v>
      </c>
      <c r="I27" s="21">
        <v>13.955215189999995</v>
      </c>
      <c r="J27" s="22">
        <f t="shared" si="1"/>
        <v>5.1688994460449778E-2</v>
      </c>
      <c r="K27" s="22">
        <f t="shared" si="2"/>
        <v>0.14122253043814315</v>
      </c>
      <c r="L27" s="23">
        <f t="shared" si="3"/>
        <v>0.28138405559298252</v>
      </c>
      <c r="M27" s="4"/>
      <c r="N27" t="s">
        <v>269</v>
      </c>
      <c r="O27" s="5">
        <v>28.016069620368373</v>
      </c>
      <c r="P27" s="71">
        <v>0.28138405559298252</v>
      </c>
    </row>
    <row r="28" spans="1:16" x14ac:dyDescent="0.25">
      <c r="A28" s="17"/>
      <c r="B28" s="55">
        <v>22</v>
      </c>
      <c r="C28" s="19" t="s">
        <v>270</v>
      </c>
      <c r="D28" s="20">
        <v>43.756997999999996</v>
      </c>
      <c r="E28" s="21">
        <v>57.028430999999991</v>
      </c>
      <c r="F28" s="21">
        <f t="shared" si="0"/>
        <v>25.833627281902068</v>
      </c>
      <c r="G28" s="21">
        <v>3.5063729019020684</v>
      </c>
      <c r="H28" s="21">
        <v>8.5941016100000045</v>
      </c>
      <c r="I28" s="21">
        <v>13.733152769999997</v>
      </c>
      <c r="J28" s="22">
        <f t="shared" si="1"/>
        <v>6.1484646174152488E-2</v>
      </c>
      <c r="K28" s="22">
        <f t="shared" si="2"/>
        <v>0.2121831917820442</v>
      </c>
      <c r="L28" s="23">
        <f t="shared" si="3"/>
        <v>0.45299558183359578</v>
      </c>
      <c r="M28" s="4"/>
      <c r="N28" t="s">
        <v>258</v>
      </c>
      <c r="O28" s="5">
        <v>18.625724870567879</v>
      </c>
      <c r="P28" s="71">
        <v>0.28080719270475302</v>
      </c>
    </row>
    <row r="29" spans="1:16" x14ac:dyDescent="0.25">
      <c r="A29" s="17"/>
      <c r="B29" s="55">
        <v>23</v>
      </c>
      <c r="C29" s="19" t="s">
        <v>271</v>
      </c>
      <c r="D29" s="20">
        <v>18.474927000000001</v>
      </c>
      <c r="E29" s="21">
        <v>20.125619</v>
      </c>
      <c r="F29" s="21">
        <f t="shared" si="0"/>
        <v>6.9734082134356798</v>
      </c>
      <c r="G29" s="21">
        <v>1.1941666634356807</v>
      </c>
      <c r="H29" s="21">
        <v>2.3585738699999994</v>
      </c>
      <c r="I29" s="21">
        <v>3.4206676799999998</v>
      </c>
      <c r="J29" s="22">
        <f t="shared" si="1"/>
        <v>5.9335648927651898E-2</v>
      </c>
      <c r="K29" s="22">
        <f t="shared" si="2"/>
        <v>0.17652826148779224</v>
      </c>
      <c r="L29" s="23">
        <f t="shared" si="3"/>
        <v>0.34649409856341212</v>
      </c>
      <c r="M29" s="4"/>
      <c r="N29" t="s">
        <v>266</v>
      </c>
      <c r="O29" s="5">
        <v>6.6111204191309572</v>
      </c>
      <c r="P29" s="71">
        <v>0.26880215343281483</v>
      </c>
    </row>
    <row r="30" spans="1:16" x14ac:dyDescent="0.25">
      <c r="A30" s="17"/>
      <c r="B30" s="55">
        <v>24</v>
      </c>
      <c r="C30" s="19" t="s">
        <v>272</v>
      </c>
      <c r="D30" s="20">
        <v>17.432288999999997</v>
      </c>
      <c r="E30" s="21">
        <v>19.343108999999998</v>
      </c>
      <c r="F30" s="21">
        <f t="shared" si="0"/>
        <v>7.1262636538066575</v>
      </c>
      <c r="G30" s="21">
        <v>1.4380236238066573</v>
      </c>
      <c r="H30" s="21">
        <v>2.2092841199999995</v>
      </c>
      <c r="I30" s="21">
        <v>3.4789559100000007</v>
      </c>
      <c r="J30" s="22">
        <f t="shared" si="1"/>
        <v>7.4342941654656311E-2</v>
      </c>
      <c r="K30" s="22">
        <f t="shared" si="2"/>
        <v>0.18855850648448794</v>
      </c>
      <c r="L30" s="23">
        <f t="shared" si="3"/>
        <v>0.36841356029202227</v>
      </c>
      <c r="M30" s="4"/>
      <c r="N30" t="s">
        <v>257</v>
      </c>
      <c r="O30" s="5">
        <v>20.031642220754481</v>
      </c>
      <c r="P30" s="71">
        <v>0.26654250264906582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30.933027000000003</v>
      </c>
      <c r="E31" s="28">
        <v>38.347470000000001</v>
      </c>
      <c r="F31" s="28">
        <f t="shared" si="0"/>
        <v>14.85562096359946</v>
      </c>
      <c r="G31" s="28">
        <v>2.3719559435994597</v>
      </c>
      <c r="H31" s="28">
        <v>4.8612614199999999</v>
      </c>
      <c r="I31" s="28">
        <v>7.6224036000000002</v>
      </c>
      <c r="J31" s="29">
        <f t="shared" si="1"/>
        <v>6.1854300781758471E-2</v>
      </c>
      <c r="K31" s="29">
        <f t="shared" si="2"/>
        <v>0.18862306597017897</v>
      </c>
      <c r="L31" s="30">
        <f t="shared" si="3"/>
        <v>0.38739507361501185</v>
      </c>
      <c r="M31" s="4"/>
      <c r="N31" t="s">
        <v>263</v>
      </c>
      <c r="O31" s="5">
        <v>104.4684737173763</v>
      </c>
      <c r="P31" s="71">
        <v>0.24395188102346044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34</v>
      </c>
      <c r="B1" s="51" t="s">
        <v>22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599</v>
      </c>
      <c r="N2" s="72" t="s">
        <v>636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40.579332999999998</v>
      </c>
      <c r="E6" s="14">
        <f ca="1">SUM(E7:OFFSET(E7,50,0))</f>
        <v>64.653567999999993</v>
      </c>
      <c r="F6" s="14">
        <f ca="1">SUM(F7:OFFSET(F7,50,0))</f>
        <v>9.4170680174773373</v>
      </c>
      <c r="G6" s="14">
        <f ca="1">SUM(G7:OFFSET(G7,50,0))</f>
        <v>2.7661874174773402</v>
      </c>
      <c r="H6" s="14">
        <f ca="1">SUM(H7:OFFSET(H7,50,0))</f>
        <v>3.1530981299999992</v>
      </c>
      <c r="I6" s="14">
        <f ca="1">SUM(I7:OFFSET(I7,50,0))</f>
        <v>3.4977824700000006</v>
      </c>
      <c r="J6" s="15">
        <f ca="1">IFERROR(G6/E6,0)</f>
        <v>4.2784760424627151E-2</v>
      </c>
      <c r="K6" s="15">
        <f ca="1">IFERROR(SUM(G6,H6)/E6,0)</f>
        <v>9.1553888371285863E-2</v>
      </c>
      <c r="L6" s="16">
        <f ca="1">IFERROR(SUM(G6,H6,I6)/E6,0)</f>
        <v>0.14565426640456011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2</v>
      </c>
      <c r="C7" s="19" t="s">
        <v>250</v>
      </c>
      <c r="D7" s="20">
        <v>5.3030000000000001E-2</v>
      </c>
      <c r="E7" s="21">
        <v>0.60459399999999996</v>
      </c>
      <c r="F7" s="21">
        <f t="shared" ref="F7:F27" si="0">SUM(G7,H7,I7)</f>
        <v>0.10370736033618629</v>
      </c>
      <c r="G7" s="21">
        <v>2.850703033618629E-2</v>
      </c>
      <c r="H7" s="21">
        <v>4.3281500000000001E-2</v>
      </c>
      <c r="I7" s="21">
        <v>3.1918829999999995E-2</v>
      </c>
      <c r="J7" s="22">
        <f t="shared" ref="J7:J27" si="1">IFERROR(G7/E7,0)</f>
        <v>4.7150700033718976E-2</v>
      </c>
      <c r="K7" s="22">
        <f t="shared" ref="K7:K27" si="2">IFERROR(SUM(G7,H7)/E7,0)</f>
        <v>0.11873841013338918</v>
      </c>
      <c r="L7" s="23">
        <f t="shared" ref="L7:L27" si="3">IFERROR(SUM(G7,H7,I7)/E7,0)</f>
        <v>0.1715322354111789</v>
      </c>
      <c r="M7" s="4"/>
      <c r="N7" t="s">
        <v>268</v>
      </c>
      <c r="O7" s="5">
        <v>0.22051246117324888</v>
      </c>
      <c r="P7" s="71">
        <v>0.23403525207329598</v>
      </c>
    </row>
    <row r="8" spans="1:16" x14ac:dyDescent="0.25">
      <c r="A8" s="17"/>
      <c r="B8" s="55">
        <v>3</v>
      </c>
      <c r="C8" s="19" t="s">
        <v>251</v>
      </c>
      <c r="D8" s="20">
        <v>1.4709E-2</v>
      </c>
      <c r="E8" s="21">
        <v>0.170844</v>
      </c>
      <c r="F8" s="21">
        <f t="shared" si="0"/>
        <v>3.0791399691420605E-2</v>
      </c>
      <c r="G8" s="21">
        <v>9.7078996914206073E-3</v>
      </c>
      <c r="H8" s="21">
        <v>9.7079000000000002E-3</v>
      </c>
      <c r="I8" s="21">
        <v>1.13756E-2</v>
      </c>
      <c r="J8" s="22">
        <f t="shared" si="1"/>
        <v>5.6823181916957032E-2</v>
      </c>
      <c r="K8" s="22">
        <f t="shared" si="2"/>
        <v>0.11364636564011968</v>
      </c>
      <c r="L8" s="23">
        <f t="shared" si="3"/>
        <v>0.18023108620390887</v>
      </c>
      <c r="M8" s="4"/>
      <c r="N8" t="s">
        <v>262</v>
      </c>
      <c r="O8" s="5">
        <v>0.12566047084039866</v>
      </c>
      <c r="P8" s="71">
        <v>0.21272101224148238</v>
      </c>
    </row>
    <row r="9" spans="1:16" x14ac:dyDescent="0.25">
      <c r="A9" s="17"/>
      <c r="B9" s="55">
        <v>4</v>
      </c>
      <c r="C9" s="19" t="s">
        <v>252</v>
      </c>
      <c r="D9" s="20">
        <v>5.3030000000000001E-2</v>
      </c>
      <c r="E9" s="21">
        <v>0.55339400000000005</v>
      </c>
      <c r="F9" s="21">
        <f t="shared" si="0"/>
        <v>9.4386100840398668E-2</v>
      </c>
      <c r="G9" s="21">
        <v>2.8623700840398669E-2</v>
      </c>
      <c r="H9" s="21">
        <v>4.0026800000000001E-2</v>
      </c>
      <c r="I9" s="21">
        <v>2.5735599999999997E-2</v>
      </c>
      <c r="J9" s="22">
        <f t="shared" si="1"/>
        <v>5.1723908897455824E-2</v>
      </c>
      <c r="K9" s="22">
        <f t="shared" si="2"/>
        <v>0.12405356913952566</v>
      </c>
      <c r="L9" s="23">
        <f t="shared" si="3"/>
        <v>0.17055859087810613</v>
      </c>
      <c r="M9" s="4"/>
      <c r="N9" t="s">
        <v>261</v>
      </c>
      <c r="O9" s="5">
        <v>0.1267891908254975</v>
      </c>
      <c r="P9" s="71">
        <v>0.19412936859015692</v>
      </c>
    </row>
    <row r="10" spans="1:16" x14ac:dyDescent="0.25">
      <c r="A10" s="17"/>
      <c r="B10" s="55">
        <v>5</v>
      </c>
      <c r="C10" s="19" t="s">
        <v>253</v>
      </c>
      <c r="D10" s="20">
        <v>2.9618000000000002E-2</v>
      </c>
      <c r="E10" s="21">
        <v>0.44509100000000007</v>
      </c>
      <c r="F10" s="21">
        <f t="shared" si="0"/>
        <v>3.9849419984787221E-2</v>
      </c>
      <c r="G10" s="21">
        <v>1.2207899984787218E-2</v>
      </c>
      <c r="H10" s="21">
        <v>1.2227399999999999E-2</v>
      </c>
      <c r="I10" s="21">
        <v>1.541412E-2</v>
      </c>
      <c r="J10" s="22">
        <f t="shared" si="1"/>
        <v>2.7427874265683234E-2</v>
      </c>
      <c r="K10" s="22">
        <f t="shared" si="2"/>
        <v>5.4899559831106927E-2</v>
      </c>
      <c r="L10" s="23">
        <f t="shared" si="3"/>
        <v>8.9530949816525637E-2</v>
      </c>
      <c r="M10" s="4"/>
      <c r="N10" t="s">
        <v>260</v>
      </c>
      <c r="O10" s="5">
        <v>9.9660230710284403E-2</v>
      </c>
      <c r="P10" s="71">
        <v>0.18355290018857029</v>
      </c>
    </row>
    <row r="11" spans="1:16" x14ac:dyDescent="0.25">
      <c r="A11" s="17"/>
      <c r="B11" s="55">
        <v>6</v>
      </c>
      <c r="C11" s="19" t="s">
        <v>254</v>
      </c>
      <c r="D11" s="20">
        <v>2.9618000000000002E-2</v>
      </c>
      <c r="E11" s="21">
        <v>0.56761099999999998</v>
      </c>
      <c r="F11" s="21">
        <f t="shared" si="0"/>
        <v>9.3679100846359137E-2</v>
      </c>
      <c r="G11" s="21">
        <v>2.7523700846359134E-2</v>
      </c>
      <c r="H11" s="21">
        <v>3.5332349999999998E-2</v>
      </c>
      <c r="I11" s="21">
        <v>3.0823050000000001E-2</v>
      </c>
      <c r="J11" s="22">
        <f t="shared" si="1"/>
        <v>4.8490428914096335E-2</v>
      </c>
      <c r="K11" s="22">
        <f t="shared" si="2"/>
        <v>0.11073790121466838</v>
      </c>
      <c r="L11" s="23">
        <f t="shared" si="3"/>
        <v>0.16504102430424911</v>
      </c>
      <c r="M11" s="4"/>
      <c r="N11" t="s">
        <v>265</v>
      </c>
      <c r="O11" s="5">
        <v>3.0907369900589995E-2</v>
      </c>
      <c r="P11" s="71">
        <v>0.18244231357596113</v>
      </c>
    </row>
    <row r="12" spans="1:16" x14ac:dyDescent="0.25">
      <c r="A12" s="17"/>
      <c r="B12" s="55">
        <v>8</v>
      </c>
      <c r="C12" s="19" t="s">
        <v>256</v>
      </c>
      <c r="D12" s="20">
        <v>5.4030000000000002E-2</v>
      </c>
      <c r="E12" s="21">
        <v>0.68694499999999992</v>
      </c>
      <c r="F12" s="21">
        <f t="shared" si="0"/>
        <v>0.11863962038702071</v>
      </c>
      <c r="G12" s="21">
        <v>3.6213070387020707E-2</v>
      </c>
      <c r="H12" s="21">
        <v>4.038775E-2</v>
      </c>
      <c r="I12" s="21">
        <v>4.2038800000000001E-2</v>
      </c>
      <c r="J12" s="22">
        <f t="shared" si="1"/>
        <v>5.2716113207055458E-2</v>
      </c>
      <c r="K12" s="22">
        <f t="shared" si="2"/>
        <v>0.11150939360068232</v>
      </c>
      <c r="L12" s="23">
        <f t="shared" si="3"/>
        <v>0.1727061415208215</v>
      </c>
      <c r="M12" s="4"/>
      <c r="N12" t="s">
        <v>251</v>
      </c>
      <c r="O12" s="5">
        <v>3.0791399691420605E-2</v>
      </c>
      <c r="P12" s="71">
        <v>0.18023108620390887</v>
      </c>
    </row>
    <row r="13" spans="1:16" x14ac:dyDescent="0.25">
      <c r="A13" s="17"/>
      <c r="B13" s="55">
        <v>9</v>
      </c>
      <c r="C13" s="19" t="s">
        <v>257</v>
      </c>
      <c r="D13" s="20">
        <v>2.8618000000000001E-2</v>
      </c>
      <c r="E13" s="21">
        <v>0.46566399999999997</v>
      </c>
      <c r="F13" s="21">
        <f t="shared" si="0"/>
        <v>4.4753249855333382E-2</v>
      </c>
      <c r="G13" s="21">
        <v>1.070789985533338E-2</v>
      </c>
      <c r="H13" s="21">
        <v>1.5227899999999999E-2</v>
      </c>
      <c r="I13" s="21">
        <v>1.8817449999999999E-2</v>
      </c>
      <c r="J13" s="22">
        <f t="shared" si="1"/>
        <v>2.2994905887793304E-2</v>
      </c>
      <c r="K13" s="22">
        <f t="shared" si="2"/>
        <v>5.5696381629959331E-2</v>
      </c>
      <c r="L13" s="23">
        <f t="shared" si="3"/>
        <v>9.6106312395489848E-2</v>
      </c>
      <c r="M13" s="4"/>
      <c r="N13" t="s">
        <v>272</v>
      </c>
      <c r="O13" s="5">
        <v>3.2222019675960653E-2</v>
      </c>
      <c r="P13" s="71">
        <v>0.17686234295509917</v>
      </c>
    </row>
    <row r="14" spans="1:16" x14ac:dyDescent="0.25">
      <c r="A14" s="17"/>
      <c r="B14" s="55">
        <v>10</v>
      </c>
      <c r="C14" s="19" t="s">
        <v>258</v>
      </c>
      <c r="D14" s="20">
        <v>2.8618000000000001E-2</v>
      </c>
      <c r="E14" s="21">
        <v>0.42878600000000006</v>
      </c>
      <c r="F14" s="21">
        <f t="shared" si="0"/>
        <v>3.7437269921829809E-2</v>
      </c>
      <c r="G14" s="21">
        <v>1.2107899921829812E-2</v>
      </c>
      <c r="H14" s="21">
        <v>1.21584E-2</v>
      </c>
      <c r="I14" s="21">
        <v>1.3170969999999999E-2</v>
      </c>
      <c r="J14" s="22">
        <f t="shared" si="1"/>
        <v>2.8237628844761282E-2</v>
      </c>
      <c r="K14" s="22">
        <f t="shared" si="2"/>
        <v>5.659303223946166E-2</v>
      </c>
      <c r="L14" s="23">
        <f t="shared" si="3"/>
        <v>8.7309916652665437E-2</v>
      </c>
      <c r="M14" s="4"/>
      <c r="N14" t="s">
        <v>256</v>
      </c>
      <c r="O14" s="5">
        <v>0.11863962038702071</v>
      </c>
      <c r="P14" s="71">
        <v>0.1727061415208215</v>
      </c>
    </row>
    <row r="15" spans="1:16" x14ac:dyDescent="0.25">
      <c r="A15" s="17"/>
      <c r="B15" s="55">
        <v>11</v>
      </c>
      <c r="C15" s="19" t="s">
        <v>259</v>
      </c>
      <c r="D15" s="20">
        <v>5.3030000000000001E-2</v>
      </c>
      <c r="E15" s="21">
        <v>0.81334700000000004</v>
      </c>
      <c r="F15" s="21">
        <f t="shared" si="0"/>
        <v>8.6189350226484246E-2</v>
      </c>
      <c r="G15" s="21">
        <v>1.8811850226484239E-2</v>
      </c>
      <c r="H15" s="21">
        <v>3.2765249999999996E-2</v>
      </c>
      <c r="I15" s="21">
        <v>3.4612250000000004E-2</v>
      </c>
      <c r="J15" s="22">
        <f t="shared" si="1"/>
        <v>2.3128935407008618E-2</v>
      </c>
      <c r="K15" s="22">
        <f t="shared" si="2"/>
        <v>6.3413401938513608E-2</v>
      </c>
      <c r="L15" s="23">
        <f t="shared" si="3"/>
        <v>0.10596873195141095</v>
      </c>
      <c r="M15" s="4"/>
      <c r="N15" t="s">
        <v>250</v>
      </c>
      <c r="O15" s="5">
        <v>0.10370736033618629</v>
      </c>
      <c r="P15" s="71">
        <v>0.1715322354111789</v>
      </c>
    </row>
    <row r="16" spans="1:16" x14ac:dyDescent="0.25">
      <c r="A16" s="17"/>
      <c r="B16" s="55">
        <v>12</v>
      </c>
      <c r="C16" s="19" t="s">
        <v>260</v>
      </c>
      <c r="D16" s="20">
        <v>5.3030000000000001E-2</v>
      </c>
      <c r="E16" s="21">
        <v>0.54295099999999985</v>
      </c>
      <c r="F16" s="21">
        <f t="shared" si="0"/>
        <v>9.9660230710284403E-2</v>
      </c>
      <c r="G16" s="21">
        <v>2.4420580710284412E-2</v>
      </c>
      <c r="H16" s="21">
        <v>3.7362720000000002E-2</v>
      </c>
      <c r="I16" s="21">
        <v>3.7876929999999996E-2</v>
      </c>
      <c r="J16" s="22">
        <f t="shared" si="1"/>
        <v>4.4977503882089577E-2</v>
      </c>
      <c r="K16" s="22">
        <f t="shared" si="2"/>
        <v>0.11379166943294042</v>
      </c>
      <c r="L16" s="23">
        <f t="shared" si="3"/>
        <v>0.18355290018857029</v>
      </c>
      <c r="M16" s="4"/>
      <c r="N16" t="s">
        <v>252</v>
      </c>
      <c r="O16" s="5">
        <v>9.4386100840398668E-2</v>
      </c>
      <c r="P16" s="71">
        <v>0.17055859087810613</v>
      </c>
    </row>
    <row r="17" spans="1:16" x14ac:dyDescent="0.25">
      <c r="A17" s="17"/>
      <c r="B17" s="55">
        <v>13</v>
      </c>
      <c r="C17" s="19" t="s">
        <v>261</v>
      </c>
      <c r="D17" s="20">
        <v>5.3030000000000001E-2</v>
      </c>
      <c r="E17" s="21">
        <v>0.65311699999999995</v>
      </c>
      <c r="F17" s="21">
        <f t="shared" si="0"/>
        <v>0.1267891908254975</v>
      </c>
      <c r="G17" s="21">
        <v>3.1373700825497508E-2</v>
      </c>
      <c r="H17" s="21">
        <v>4.0018049999999999E-2</v>
      </c>
      <c r="I17" s="21">
        <v>5.5397440000000006E-2</v>
      </c>
      <c r="J17" s="22">
        <f t="shared" si="1"/>
        <v>4.8036876739539026E-2</v>
      </c>
      <c r="K17" s="22">
        <f t="shared" si="2"/>
        <v>0.10930928275561272</v>
      </c>
      <c r="L17" s="23">
        <f t="shared" si="3"/>
        <v>0.19412936859015692</v>
      </c>
      <c r="M17" s="4"/>
      <c r="N17" t="s">
        <v>254</v>
      </c>
      <c r="O17" s="5">
        <v>9.3679100846359137E-2</v>
      </c>
      <c r="P17" s="71">
        <v>0.16504102430424911</v>
      </c>
    </row>
    <row r="18" spans="1:16" x14ac:dyDescent="0.25">
      <c r="A18" s="17"/>
      <c r="B18" s="55">
        <v>14</v>
      </c>
      <c r="C18" s="19" t="s">
        <v>262</v>
      </c>
      <c r="D18" s="20">
        <v>2.8618000000000001E-2</v>
      </c>
      <c r="E18" s="21">
        <v>0.59072900000000006</v>
      </c>
      <c r="F18" s="21">
        <f t="shared" si="0"/>
        <v>0.12566047084039866</v>
      </c>
      <c r="G18" s="21">
        <v>2.8623700840398669E-2</v>
      </c>
      <c r="H18" s="21">
        <v>3.93762E-2</v>
      </c>
      <c r="I18" s="21">
        <v>5.7660570000000008E-2</v>
      </c>
      <c r="J18" s="22">
        <f t="shared" si="1"/>
        <v>4.8454876670010555E-2</v>
      </c>
      <c r="K18" s="22">
        <f t="shared" si="2"/>
        <v>0.11511183781463016</v>
      </c>
      <c r="L18" s="23">
        <f t="shared" si="3"/>
        <v>0.21272101224148238</v>
      </c>
      <c r="M18" s="4"/>
      <c r="N18" t="s">
        <v>263</v>
      </c>
      <c r="O18" s="5">
        <v>7.9663500629285586</v>
      </c>
      <c r="P18" s="71">
        <v>0.1459997552408385</v>
      </c>
    </row>
    <row r="19" spans="1:16" x14ac:dyDescent="0.25">
      <c r="A19" s="17"/>
      <c r="B19" s="55">
        <v>15</v>
      </c>
      <c r="C19" s="19" t="s">
        <v>263</v>
      </c>
      <c r="D19" s="20">
        <v>39.919249000000001</v>
      </c>
      <c r="E19" s="21">
        <v>54.564132999999998</v>
      </c>
      <c r="F19" s="21">
        <f t="shared" si="0"/>
        <v>7.9663500629285586</v>
      </c>
      <c r="G19" s="21">
        <v>2.3937003129285586</v>
      </c>
      <c r="H19" s="21">
        <v>2.6108289299999998</v>
      </c>
      <c r="I19" s="21">
        <v>2.9618208200000002</v>
      </c>
      <c r="J19" s="22">
        <f t="shared" si="1"/>
        <v>4.3869483144331436E-2</v>
      </c>
      <c r="K19" s="22">
        <f t="shared" si="2"/>
        <v>9.1718294926972616E-2</v>
      </c>
      <c r="L19" s="23">
        <f t="shared" si="3"/>
        <v>0.1459997552408385</v>
      </c>
      <c r="M19" s="4"/>
      <c r="N19" t="s">
        <v>271</v>
      </c>
      <c r="O19" s="5">
        <v>3.4297699691420602E-2</v>
      </c>
      <c r="P19" s="71">
        <v>0.1196162943365754</v>
      </c>
    </row>
    <row r="20" spans="1:16" x14ac:dyDescent="0.25">
      <c r="A20" s="17"/>
      <c r="B20" s="55">
        <v>16</v>
      </c>
      <c r="C20" s="19" t="s">
        <v>264</v>
      </c>
      <c r="D20" s="20">
        <v>2.8618000000000001E-2</v>
      </c>
      <c r="E20" s="21">
        <v>0.41754599999999997</v>
      </c>
      <c r="F20" s="21">
        <f t="shared" si="0"/>
        <v>2.204151009102067E-2</v>
      </c>
      <c r="G20" s="21">
        <v>4.5039500910206698E-3</v>
      </c>
      <c r="H20" s="21">
        <v>5.9444500000000004E-3</v>
      </c>
      <c r="I20" s="21">
        <v>1.159311E-2</v>
      </c>
      <c r="J20" s="22">
        <f t="shared" si="1"/>
        <v>1.07867159331443E-2</v>
      </c>
      <c r="K20" s="22">
        <f t="shared" si="2"/>
        <v>2.5023350938628727E-2</v>
      </c>
      <c r="L20" s="23">
        <f t="shared" si="3"/>
        <v>5.278821995904804E-2</v>
      </c>
      <c r="M20" s="4"/>
      <c r="N20" t="s">
        <v>273</v>
      </c>
      <c r="O20" s="5">
        <v>3.305884969142061E-2</v>
      </c>
      <c r="P20" s="71">
        <v>0.11394848939380672</v>
      </c>
    </row>
    <row r="21" spans="1:16" x14ac:dyDescent="0.25">
      <c r="A21" s="17"/>
      <c r="B21" s="55">
        <v>17</v>
      </c>
      <c r="C21" s="19" t="s">
        <v>265</v>
      </c>
      <c r="D21" s="20">
        <v>1.2206E-2</v>
      </c>
      <c r="E21" s="21">
        <v>0.16940899999999998</v>
      </c>
      <c r="F21" s="21">
        <f t="shared" si="0"/>
        <v>3.0907369900589995E-2</v>
      </c>
      <c r="G21" s="21">
        <v>9.5870699005899951E-3</v>
      </c>
      <c r="H21" s="21">
        <v>1.00809E-2</v>
      </c>
      <c r="I21" s="21">
        <v>1.12394E-2</v>
      </c>
      <c r="J21" s="22">
        <f t="shared" si="1"/>
        <v>5.6591266701237812E-2</v>
      </c>
      <c r="K21" s="22">
        <f t="shared" si="2"/>
        <v>0.11609755031072728</v>
      </c>
      <c r="L21" s="23">
        <f t="shared" si="3"/>
        <v>0.18244231357596113</v>
      </c>
      <c r="M21" s="4"/>
      <c r="N21" t="s">
        <v>259</v>
      </c>
      <c r="O21" s="5">
        <v>8.6189350226484246E-2</v>
      </c>
      <c r="P21" s="71">
        <v>0.10596873195141095</v>
      </c>
    </row>
    <row r="22" spans="1:16" x14ac:dyDescent="0.25">
      <c r="A22" s="17"/>
      <c r="B22" s="55">
        <v>20</v>
      </c>
      <c r="C22" s="19" t="s">
        <v>268</v>
      </c>
      <c r="D22" s="20">
        <v>3.6220999999999996E-2</v>
      </c>
      <c r="E22" s="21">
        <v>0.94221900000000003</v>
      </c>
      <c r="F22" s="21">
        <f t="shared" si="0"/>
        <v>0.22051246117324888</v>
      </c>
      <c r="G22" s="21">
        <v>3.6227651173248887E-2</v>
      </c>
      <c r="H22" s="21">
        <v>0.10964873</v>
      </c>
      <c r="I22" s="21">
        <v>7.4636079999999994E-2</v>
      </c>
      <c r="J22" s="22">
        <f t="shared" si="1"/>
        <v>3.8449289574131795E-2</v>
      </c>
      <c r="K22" s="22">
        <f t="shared" si="2"/>
        <v>0.15482216042475144</v>
      </c>
      <c r="L22" s="23">
        <f t="shared" si="3"/>
        <v>0.23403525207329598</v>
      </c>
      <c r="M22" s="4"/>
      <c r="N22" t="s">
        <v>257</v>
      </c>
      <c r="O22" s="5">
        <v>4.4753249855333382E-2</v>
      </c>
      <c r="P22" s="71">
        <v>9.6106312395489848E-2</v>
      </c>
    </row>
    <row r="23" spans="1:16" x14ac:dyDescent="0.25">
      <c r="A23" s="17"/>
      <c r="B23" s="55">
        <v>21</v>
      </c>
      <c r="C23" s="19" t="s">
        <v>269</v>
      </c>
      <c r="D23" s="20">
        <v>3.7220999999999997E-2</v>
      </c>
      <c r="E23" s="21">
        <v>0.79655699999999996</v>
      </c>
      <c r="F23" s="21">
        <f t="shared" si="0"/>
        <v>3.6057289937289766E-2</v>
      </c>
      <c r="G23" s="21">
        <v>1.1207899937289767E-2</v>
      </c>
      <c r="H23" s="21">
        <v>1.12254E-2</v>
      </c>
      <c r="I23" s="21">
        <v>1.3623989999999999E-2</v>
      </c>
      <c r="J23" s="22">
        <f t="shared" si="1"/>
        <v>1.4070430537035978E-2</v>
      </c>
      <c r="K23" s="22">
        <f t="shared" si="2"/>
        <v>2.816283070425565E-2</v>
      </c>
      <c r="L23" s="23">
        <f t="shared" si="3"/>
        <v>4.526642781030079E-2</v>
      </c>
      <c r="M23" s="4"/>
      <c r="N23" t="s">
        <v>253</v>
      </c>
      <c r="O23" s="5">
        <v>3.9849419984787221E-2</v>
      </c>
      <c r="P23" s="71">
        <v>8.9530949816525637E-2</v>
      </c>
    </row>
    <row r="24" spans="1:16" x14ac:dyDescent="0.25">
      <c r="A24" s="17"/>
      <c r="B24" s="55">
        <v>22</v>
      </c>
      <c r="C24" s="19" t="s">
        <v>270</v>
      </c>
      <c r="D24" s="20">
        <v>2.9618000000000002E-2</v>
      </c>
      <c r="E24" s="21">
        <v>0.48159200000000002</v>
      </c>
      <c r="F24" s="21">
        <f t="shared" si="0"/>
        <v>4.0077989921829815E-2</v>
      </c>
      <c r="G24" s="21">
        <v>1.2107899921829812E-2</v>
      </c>
      <c r="H24" s="21">
        <v>1.23619E-2</v>
      </c>
      <c r="I24" s="21">
        <v>1.5608189999999999E-2</v>
      </c>
      <c r="J24" s="22">
        <f t="shared" si="1"/>
        <v>2.5141405841105774E-2</v>
      </c>
      <c r="K24" s="22">
        <f t="shared" si="2"/>
        <v>5.0810229243487874E-2</v>
      </c>
      <c r="L24" s="23">
        <f t="shared" si="3"/>
        <v>8.3219800000477198E-2</v>
      </c>
      <c r="M24" s="4"/>
      <c r="N24" t="s">
        <v>258</v>
      </c>
      <c r="O24" s="5">
        <v>3.7437269921829809E-2</v>
      </c>
      <c r="P24" s="71">
        <v>8.7309916652665437E-2</v>
      </c>
    </row>
    <row r="25" spans="1:16" x14ac:dyDescent="0.25">
      <c r="A25" s="17"/>
      <c r="B25" s="55">
        <v>23</v>
      </c>
      <c r="C25" s="19" t="s">
        <v>271</v>
      </c>
      <c r="D25" s="20">
        <v>1.5809E-2</v>
      </c>
      <c r="E25" s="21">
        <v>0.28673100000000001</v>
      </c>
      <c r="F25" s="21">
        <f t="shared" si="0"/>
        <v>3.4297699691420602E-2</v>
      </c>
      <c r="G25" s="21">
        <v>9.7078996914206073E-3</v>
      </c>
      <c r="H25" s="21">
        <v>1.3464899999999998E-2</v>
      </c>
      <c r="I25" s="21">
        <v>1.11249E-2</v>
      </c>
      <c r="J25" s="22">
        <f t="shared" si="1"/>
        <v>3.3857168186978759E-2</v>
      </c>
      <c r="K25" s="22">
        <f t="shared" si="2"/>
        <v>8.0817210875073167E-2</v>
      </c>
      <c r="L25" s="23">
        <f t="shared" si="3"/>
        <v>0.1196162943365754</v>
      </c>
      <c r="M25" s="4"/>
      <c r="N25" t="s">
        <v>270</v>
      </c>
      <c r="O25" s="5">
        <v>4.0077989921829815E-2</v>
      </c>
      <c r="P25" s="71">
        <v>8.3219800000477198E-2</v>
      </c>
    </row>
    <row r="26" spans="1:16" x14ac:dyDescent="0.25">
      <c r="A26" s="17"/>
      <c r="B26" s="55">
        <v>24</v>
      </c>
      <c r="C26" s="19" t="s">
        <v>272</v>
      </c>
      <c r="D26" s="20">
        <v>1.3206000000000001E-2</v>
      </c>
      <c r="E26" s="21">
        <v>0.18218699999999999</v>
      </c>
      <c r="F26" s="21">
        <f t="shared" si="0"/>
        <v>3.2222019675960653E-2</v>
      </c>
      <c r="G26" s="21">
        <v>1.0607899675960653E-2</v>
      </c>
      <c r="H26" s="21">
        <v>9.8113999999999996E-3</v>
      </c>
      <c r="I26" s="21">
        <v>1.1802719999999999E-2</v>
      </c>
      <c r="J26" s="22">
        <f t="shared" si="1"/>
        <v>5.8225338119408374E-2</v>
      </c>
      <c r="K26" s="22">
        <f t="shared" si="2"/>
        <v>0.11207879637932812</v>
      </c>
      <c r="L26" s="23">
        <f t="shared" si="3"/>
        <v>0.17686234295509917</v>
      </c>
      <c r="M26" s="4"/>
      <c r="N26" t="s">
        <v>264</v>
      </c>
      <c r="O26" s="5">
        <v>2.204151009102067E-2</v>
      </c>
      <c r="P26" s="71">
        <v>5.278821995904804E-2</v>
      </c>
    </row>
    <row r="27" spans="1:16" ht="15.75" thickBot="1" x14ac:dyDescent="0.3">
      <c r="A27" s="24"/>
      <c r="B27" s="56">
        <v>25</v>
      </c>
      <c r="C27" s="26" t="s">
        <v>273</v>
      </c>
      <c r="D27" s="27">
        <v>8.2059999999999998E-3</v>
      </c>
      <c r="E27" s="28">
        <v>0.29012100000000007</v>
      </c>
      <c r="F27" s="28">
        <f t="shared" si="0"/>
        <v>3.305884969142061E-2</v>
      </c>
      <c r="G27" s="28">
        <v>9.7078996914206073E-3</v>
      </c>
      <c r="H27" s="28">
        <v>1.1859300000000001E-2</v>
      </c>
      <c r="I27" s="28">
        <v>1.1491650000000001E-2</v>
      </c>
      <c r="J27" s="29">
        <f t="shared" si="1"/>
        <v>3.346155463210386E-2</v>
      </c>
      <c r="K27" s="29">
        <f t="shared" si="2"/>
        <v>7.4338636952928625E-2</v>
      </c>
      <c r="L27" s="30">
        <f t="shared" si="3"/>
        <v>0.11394848939380672</v>
      </c>
      <c r="M27" s="4"/>
      <c r="N27" t="s">
        <v>269</v>
      </c>
      <c r="O27" s="5">
        <v>3.6057289937289766E-2</v>
      </c>
      <c r="P27" s="71">
        <v>4.526642781030079E-2</v>
      </c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topLeftCell="A11" workbookViewId="0">
      <selection activeCell="A21" sqref="A21:D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34</v>
      </c>
      <c r="B1" s="49" t="s">
        <v>22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600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40.579332999999998</v>
      </c>
      <c r="E6" s="14">
        <v>64.653567999999993</v>
      </c>
      <c r="F6" s="14">
        <v>9.4170680174773373</v>
      </c>
      <c r="G6" s="14">
        <v>2.7661874174773402</v>
      </c>
      <c r="H6" s="14">
        <v>3.1530981299999992</v>
      </c>
      <c r="I6" s="14">
        <v>3.4977824700000006</v>
      </c>
      <c r="J6" s="15">
        <v>4.2784760424627151E-2</v>
      </c>
      <c r="K6" s="15">
        <v>9.1553888371285863E-2</v>
      </c>
      <c r="L6" s="16">
        <v>0.14565426640456011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35.081909000000003</v>
      </c>
      <c r="E7" s="38">
        <f ca="1">SUM(E8:OFFSET(E6,MATCH("PROYECTOS",$A$8:$A$50,0),0))</f>
        <v>59.156143999999991</v>
      </c>
      <c r="F7" s="38">
        <f ca="1">SUM(F8:OFFSET(F6,MATCH("PROYECTOS",$A$8:$A$50,0),0))</f>
        <v>9.26319941747734</v>
      </c>
      <c r="G7" s="38">
        <f ca="1">SUM(G8:OFFSET(G6,MATCH("PROYECTOS",$A$8:$A$50,0),0))</f>
        <v>2.7661874174773402</v>
      </c>
      <c r="H7" s="38">
        <f ca="1">SUM(H8:OFFSET(H6,MATCH("PROYECTOS",$A$8:$A$50,0),0))</f>
        <v>3.0670348499999998</v>
      </c>
      <c r="I7" s="38">
        <f ca="1">SUM(I8:OFFSET(I6,MATCH("PROYECTOS",$A$8:$A$50,0),0))</f>
        <v>3.4299771499999996</v>
      </c>
      <c r="J7" s="39">
        <f ca="1">IFERROR(G7/E7,0)</f>
        <v>4.6760779699862462E-2</v>
      </c>
      <c r="K7" s="39">
        <f ca="1">IFERROR(SUM(G7,H7)/E7,0)</f>
        <v>9.8607209210210545E-2</v>
      </c>
      <c r="L7" s="40">
        <f ca="1">IFERROR(SUM(G7,H7,I7)/E7,0)</f>
        <v>0.15658896593187921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8.4588689999999982</v>
      </c>
      <c r="E8" s="21">
        <v>25.582965999999995</v>
      </c>
      <c r="F8" s="21">
        <f t="shared" ref="F8:F12" si="0">SUM(G8,H8,I8)</f>
        <v>3.2114633178392591</v>
      </c>
      <c r="G8" s="21">
        <v>0.91163707783925929</v>
      </c>
      <c r="H8" s="21">
        <v>1.0557038000000001</v>
      </c>
      <c r="I8" s="21">
        <v>1.2441224399999999</v>
      </c>
      <c r="J8" s="22">
        <f t="shared" ref="J8:J13" si="1">IFERROR(G8/E8,0)</f>
        <v>3.5634534238104351E-2</v>
      </c>
      <c r="K8" s="22">
        <f t="shared" ref="K8:K13" si="2">IFERROR(SUM(G8,H8)/E8,0)</f>
        <v>7.6900421860360516E-2</v>
      </c>
      <c r="L8" s="23">
        <f t="shared" ref="L8:L13" si="3">IFERROR(SUM(G8,H8,I8)/E8,0)</f>
        <v>0.12553131321205133</v>
      </c>
      <c r="M8" s="4"/>
    </row>
    <row r="9" spans="1:13" ht="51" x14ac:dyDescent="0.25">
      <c r="A9" s="17"/>
      <c r="B9" s="19">
        <v>3000415</v>
      </c>
      <c r="C9" s="19" t="s">
        <v>602</v>
      </c>
      <c r="D9" s="20">
        <v>1.6568990000000001</v>
      </c>
      <c r="E9" s="21">
        <v>2.8246019999999996</v>
      </c>
      <c r="F9" s="21">
        <f t="shared" si="0"/>
        <v>0.62319653049046475</v>
      </c>
      <c r="G9" s="21">
        <v>9.3515710490464699E-2</v>
      </c>
      <c r="H9" s="21">
        <v>0.22400274000000001</v>
      </c>
      <c r="I9" s="21">
        <v>0.30567808000000002</v>
      </c>
      <c r="J9" s="22">
        <f t="shared" si="1"/>
        <v>3.3107570726943022E-2</v>
      </c>
      <c r="K9" s="22">
        <f t="shared" si="2"/>
        <v>0.11241174880229665</v>
      </c>
      <c r="L9" s="23">
        <f t="shared" si="3"/>
        <v>0.22063162544332435</v>
      </c>
      <c r="M9" s="4"/>
    </row>
    <row r="10" spans="1:13" ht="25.5" x14ac:dyDescent="0.25">
      <c r="A10" s="17"/>
      <c r="B10" s="19">
        <v>3000416</v>
      </c>
      <c r="C10" s="19" t="s">
        <v>603</v>
      </c>
      <c r="D10" s="20">
        <v>4.8040310000000002</v>
      </c>
      <c r="E10" s="21">
        <v>8.2129630000000002</v>
      </c>
      <c r="F10" s="21">
        <f t="shared" si="0"/>
        <v>1.3983852624997437</v>
      </c>
      <c r="G10" s="21">
        <v>0.46864065249974374</v>
      </c>
      <c r="H10" s="21">
        <v>0.46082809000000002</v>
      </c>
      <c r="I10" s="21">
        <v>0.46891651999999995</v>
      </c>
      <c r="J10" s="22">
        <f t="shared" si="1"/>
        <v>5.7061093846367469E-2</v>
      </c>
      <c r="K10" s="22">
        <f t="shared" si="2"/>
        <v>0.11317093995184731</v>
      </c>
      <c r="L10" s="23">
        <f t="shared" si="3"/>
        <v>0.17026562307656123</v>
      </c>
      <c r="M10" s="4"/>
    </row>
    <row r="11" spans="1:13" ht="38.25" x14ac:dyDescent="0.25">
      <c r="A11" s="17"/>
      <c r="B11" s="19">
        <v>3000417</v>
      </c>
      <c r="C11" s="19" t="s">
        <v>604</v>
      </c>
      <c r="D11" s="20">
        <v>13.598805000000002</v>
      </c>
      <c r="E11" s="21">
        <v>15.898308</v>
      </c>
      <c r="F11" s="21">
        <f t="shared" si="0"/>
        <v>2.7397096944807178</v>
      </c>
      <c r="G11" s="21">
        <v>0.87639798448071815</v>
      </c>
      <c r="H11" s="21">
        <v>0.89618432999999986</v>
      </c>
      <c r="I11" s="21">
        <v>0.96712737999999998</v>
      </c>
      <c r="J11" s="22">
        <f t="shared" si="1"/>
        <v>5.5125236250343004E-2</v>
      </c>
      <c r="K11" s="22">
        <f t="shared" si="2"/>
        <v>0.11149502918679888</v>
      </c>
      <c r="L11" s="23">
        <f t="shared" si="3"/>
        <v>0.1723271240235576</v>
      </c>
      <c r="M11" s="4"/>
    </row>
    <row r="12" spans="1:13" ht="38.25" x14ac:dyDescent="0.25">
      <c r="A12" s="17"/>
      <c r="B12" s="19">
        <v>3000493</v>
      </c>
      <c r="C12" s="19" t="s">
        <v>605</v>
      </c>
      <c r="D12" s="20">
        <v>6.5633050000000006</v>
      </c>
      <c r="E12" s="21">
        <v>6.6373049999999996</v>
      </c>
      <c r="F12" s="21">
        <f t="shared" si="0"/>
        <v>1.2904446121671542</v>
      </c>
      <c r="G12" s="21">
        <v>0.41599599216715433</v>
      </c>
      <c r="H12" s="21">
        <v>0.43031589000000003</v>
      </c>
      <c r="I12" s="21">
        <v>0.44413272999999992</v>
      </c>
      <c r="J12" s="22">
        <f t="shared" si="1"/>
        <v>6.2675437119004529E-2</v>
      </c>
      <c r="K12" s="22">
        <f t="shared" si="2"/>
        <v>0.12750836102411361</v>
      </c>
      <c r="L12" s="23">
        <f t="shared" si="3"/>
        <v>0.19442297923135282</v>
      </c>
      <c r="M12" s="4"/>
    </row>
    <row r="13" spans="1:13" ht="15.75" thickBot="1" x14ac:dyDescent="0.3">
      <c r="A13" s="41" t="s">
        <v>293</v>
      </c>
      <c r="B13" s="43"/>
      <c r="C13" s="43"/>
      <c r="D13" s="44">
        <f ca="1">OFFSET(D13,-MATCH("PROYECTOS",$A$8:$A$50,0)-1,0)-(OFFSET(D13,-MATCH("PROYECTOS",$A$8:$A$50,0),0))</f>
        <v>5.4974239999999952</v>
      </c>
      <c r="E13" s="45">
        <f t="shared" ref="E13:I13" ca="1" si="4">OFFSET(E13,-MATCH("PROYECTOS",$A$8:$A$50,0)-1,0)-(OFFSET(E13,-MATCH("PROYECTOS",$A$8:$A$50,0),0))</f>
        <v>5.4974240000000023</v>
      </c>
      <c r="F13" s="45">
        <f t="shared" ca="1" si="4"/>
        <v>0.15386859999999736</v>
      </c>
      <c r="G13" s="45">
        <f t="shared" ca="1" si="4"/>
        <v>0</v>
      </c>
      <c r="H13" s="45">
        <f t="shared" ca="1" si="4"/>
        <v>8.6063279999999409E-2</v>
      </c>
      <c r="I13" s="45">
        <f t="shared" ca="1" si="4"/>
        <v>6.7805320000001057E-2</v>
      </c>
      <c r="J13" s="46">
        <f t="shared" ca="1" si="1"/>
        <v>0</v>
      </c>
      <c r="K13" s="46">
        <f t="shared" ca="1" si="2"/>
        <v>1.5655201417973105E-2</v>
      </c>
      <c r="L13" s="47">
        <f t="shared" ca="1" si="3"/>
        <v>2.7989218222935035E-2</v>
      </c>
      <c r="M13" s="4"/>
    </row>
    <row r="14" spans="1:13" ht="15.75" thickBot="1" x14ac:dyDescent="0.3"/>
    <row r="15" spans="1:13" ht="15.75" thickBot="1" x14ac:dyDescent="0.3">
      <c r="A15" s="87" t="s">
        <v>315</v>
      </c>
      <c r="B15" s="88"/>
      <c r="C15" s="88"/>
      <c r="D15" s="89"/>
    </row>
    <row r="16" spans="1:13" ht="15.75" thickBot="1" x14ac:dyDescent="0.3">
      <c r="A16" s="1" t="s">
        <v>637</v>
      </c>
    </row>
    <row r="17" spans="1:4" ht="45" customHeight="1" x14ac:dyDescent="0.25">
      <c r="A17" s="80" t="s">
        <v>317</v>
      </c>
      <c r="B17" s="81"/>
      <c r="C17" s="81"/>
      <c r="D17" s="92" t="s">
        <v>318</v>
      </c>
    </row>
    <row r="18" spans="1:4" ht="15.75" thickBot="1" x14ac:dyDescent="0.3">
      <c r="A18" s="90"/>
      <c r="B18" s="91"/>
      <c r="C18" s="91"/>
      <c r="D18" s="93"/>
    </row>
    <row r="19" spans="1:4" x14ac:dyDescent="0.25">
      <c r="A19" s="17"/>
      <c r="B19" s="19">
        <v>3000001</v>
      </c>
      <c r="C19" s="19" t="s">
        <v>275</v>
      </c>
      <c r="D19" s="23">
        <v>0.12553131321205133</v>
      </c>
    </row>
    <row r="20" spans="1:4" ht="25.5" x14ac:dyDescent="0.25">
      <c r="A20" s="17"/>
      <c r="B20" s="19">
        <v>3000416</v>
      </c>
      <c r="C20" s="19" t="s">
        <v>603</v>
      </c>
      <c r="D20" s="23">
        <v>0.17026562307656123</v>
      </c>
    </row>
    <row r="21" spans="1:4" ht="39" thickBot="1" x14ac:dyDescent="0.3">
      <c r="A21" s="24"/>
      <c r="B21" s="26">
        <v>3000417</v>
      </c>
      <c r="C21" s="26" t="s">
        <v>604</v>
      </c>
      <c r="D21" s="30">
        <v>0.1723271240235576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7"/>
  <sheetViews>
    <sheetView topLeftCell="A19" workbookViewId="0">
      <selection activeCell="E31" sqref="E3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34</v>
      </c>
      <c r="B1" s="49" t="s">
        <v>22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601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40.579332999999998</v>
      </c>
      <c r="I6" s="14">
        <v>64.653567999999993</v>
      </c>
      <c r="J6" s="14">
        <v>9.4170680174773373</v>
      </c>
      <c r="K6" s="14">
        <v>2.7661874174773402</v>
      </c>
      <c r="L6" s="14">
        <v>3.1530981299999992</v>
      </c>
      <c r="M6" s="14">
        <v>3.4977824700000006</v>
      </c>
      <c r="N6" s="15">
        <v>4.2784760424627151E-2</v>
      </c>
      <c r="O6" s="15">
        <v>9.1553888371285863E-2</v>
      </c>
      <c r="P6" s="16">
        <v>0.14565426640456011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SUM(H8:OFFSET(H6,MATCH("PROYECTOS",$A$8:$A$46,0),0))</f>
        <v>35.081909000000003</v>
      </c>
      <c r="I7" s="38">
        <f ca="1">SUM(I8:OFFSET(I6,MATCH("PROYECTOS",$A$8:$A$46,0),0))</f>
        <v>59.156143999999991</v>
      </c>
      <c r="J7" s="38">
        <f ca="1">SUM(J8:OFFSET(J6,MATCH("PROYECTOS",$A$8:$A$46,0),0))</f>
        <v>9.26319941747734</v>
      </c>
      <c r="K7" s="38">
        <f ca="1">SUM(K8:OFFSET(K6,MATCH("PROYECTOS",$A$8:$A$46,0),0))</f>
        <v>2.7661874174773402</v>
      </c>
      <c r="L7" s="38">
        <f ca="1">SUM(L8:OFFSET(L6,MATCH("PROYECTOS",$A$8:$A$46,0),0))</f>
        <v>3.0670348499999998</v>
      </c>
      <c r="M7" s="38">
        <f ca="1">SUM(M8:OFFSET(M6,MATCH("PROYECTOS",$A$8:$A$46,0),0))</f>
        <v>3.4299771500000009</v>
      </c>
      <c r="N7" s="39">
        <f ca="1">IFERROR(K7/I7,0)</f>
        <v>4.6760779699862462E-2</v>
      </c>
      <c r="O7" s="39">
        <f ca="1">IFERROR(SUM(K7,L7)/I7,0)</f>
        <v>9.8607209210210545E-2</v>
      </c>
      <c r="P7" s="40">
        <f ca="1">IFERROR(SUM(K7,L7,M7)/I7,0)</f>
        <v>0.15658896593187926</v>
      </c>
      <c r="Q7" s="64"/>
      <c r="R7" s="38"/>
      <c r="S7" s="40"/>
    </row>
    <row r="8" spans="1:19" ht="63.75" x14ac:dyDescent="0.25">
      <c r="A8" s="17"/>
      <c r="B8" s="19">
        <v>5000152</v>
      </c>
      <c r="C8" s="19" t="s">
        <v>606</v>
      </c>
      <c r="D8" s="68">
        <v>3000416</v>
      </c>
      <c r="E8" s="19" t="s">
        <v>603</v>
      </c>
      <c r="F8" s="69">
        <v>201</v>
      </c>
      <c r="G8" s="19" t="s">
        <v>625</v>
      </c>
      <c r="H8" s="20">
        <v>0.56254599999999999</v>
      </c>
      <c r="I8" s="21">
        <v>0.91908200000000018</v>
      </c>
      <c r="J8" s="21">
        <f t="shared" ref="J8:J26" si="0">SUM(K8,L8,M8)</f>
        <v>0.15996505254043786</v>
      </c>
      <c r="K8" s="21">
        <v>5.4929402540437877E-2</v>
      </c>
      <c r="L8" s="21">
        <v>5.288234E-2</v>
      </c>
      <c r="M8" s="21">
        <v>5.2153309999999994E-2</v>
      </c>
      <c r="N8" s="22">
        <f t="shared" ref="N8:N27" si="1">IFERROR(K8/I8,0)</f>
        <v>5.9765507909455159E-2</v>
      </c>
      <c r="O8" s="22">
        <f t="shared" ref="O8:O27" si="2">IFERROR(SUM(K8,L8)/I8,0)</f>
        <v>0.11730372539168198</v>
      </c>
      <c r="P8" s="23">
        <f t="shared" ref="P8:P27" si="3">IFERROR(SUM(K8,L8,M8)/I8,0)</f>
        <v>0.17404872746984254</v>
      </c>
      <c r="Q8" s="70">
        <v>0</v>
      </c>
      <c r="R8" s="21">
        <v>0</v>
      </c>
      <c r="S8" s="23">
        <f>IFERROR(R8/Q8,0)</f>
        <v>0</v>
      </c>
    </row>
    <row r="9" spans="1:19" ht="51" x14ac:dyDescent="0.25">
      <c r="A9" s="17"/>
      <c r="B9" s="19">
        <v>5000206</v>
      </c>
      <c r="C9" s="19" t="s">
        <v>607</v>
      </c>
      <c r="D9" s="68">
        <v>3000416</v>
      </c>
      <c r="E9" s="19" t="s">
        <v>603</v>
      </c>
      <c r="F9" s="69">
        <v>36</v>
      </c>
      <c r="G9" s="19" t="s">
        <v>533</v>
      </c>
      <c r="H9" s="20">
        <v>1.7030120000000002</v>
      </c>
      <c r="I9" s="21">
        <v>2.2087659999999998</v>
      </c>
      <c r="J9" s="21">
        <f t="shared" si="0"/>
        <v>0.33063889815046343</v>
      </c>
      <c r="K9" s="21">
        <v>0.10755698815046344</v>
      </c>
      <c r="L9" s="21">
        <v>0.10987314000000001</v>
      </c>
      <c r="M9" s="21">
        <v>0.11320877</v>
      </c>
      <c r="N9" s="22">
        <f t="shared" si="1"/>
        <v>4.869551059300236E-2</v>
      </c>
      <c r="O9" s="22">
        <f t="shared" si="2"/>
        <v>9.8439639215047434E-2</v>
      </c>
      <c r="P9" s="23">
        <f t="shared" si="3"/>
        <v>0.14969394591842841</v>
      </c>
      <c r="Q9" s="70">
        <v>0</v>
      </c>
      <c r="R9" s="21">
        <v>0</v>
      </c>
      <c r="S9" s="23">
        <f t="shared" ref="S9:S26" si="4">IFERROR(R9/Q9,0)</f>
        <v>0</v>
      </c>
    </row>
    <row r="10" spans="1:19" ht="25.5" x14ac:dyDescent="0.25">
      <c r="A10" s="17"/>
      <c r="B10" s="19">
        <v>5000295</v>
      </c>
      <c r="C10" s="19" t="s">
        <v>608</v>
      </c>
      <c r="D10" s="68">
        <v>3000416</v>
      </c>
      <c r="E10" s="19" t="s">
        <v>603</v>
      </c>
      <c r="F10" s="69">
        <v>462</v>
      </c>
      <c r="G10" s="19" t="s">
        <v>626</v>
      </c>
      <c r="H10" s="20">
        <v>0.50201499999999999</v>
      </c>
      <c r="I10" s="21">
        <v>1.5867169999999999</v>
      </c>
      <c r="J10" s="21">
        <f t="shared" si="0"/>
        <v>0.28885273374514042</v>
      </c>
      <c r="K10" s="21">
        <v>9.8099173745140433E-2</v>
      </c>
      <c r="L10" s="21">
        <v>9.3340190000000003E-2</v>
      </c>
      <c r="M10" s="21">
        <v>9.7413369999999999E-2</v>
      </c>
      <c r="N10" s="22">
        <f t="shared" si="1"/>
        <v>6.1825249080422306E-2</v>
      </c>
      <c r="O10" s="22">
        <f t="shared" si="2"/>
        <v>0.12065123380233553</v>
      </c>
      <c r="P10" s="23">
        <f t="shared" si="3"/>
        <v>0.18204426734265811</v>
      </c>
      <c r="Q10" s="70">
        <v>0</v>
      </c>
      <c r="R10" s="21">
        <v>0</v>
      </c>
      <c r="S10" s="23">
        <f t="shared" si="4"/>
        <v>0</v>
      </c>
    </row>
    <row r="11" spans="1:19" ht="51" x14ac:dyDescent="0.25">
      <c r="A11" s="17"/>
      <c r="B11" s="19">
        <v>5000316</v>
      </c>
      <c r="C11" s="19" t="s">
        <v>609</v>
      </c>
      <c r="D11" s="68">
        <v>3000417</v>
      </c>
      <c r="E11" s="19" t="s">
        <v>604</v>
      </c>
      <c r="F11" s="69">
        <v>22</v>
      </c>
      <c r="G11" s="19" t="s">
        <v>627</v>
      </c>
      <c r="H11" s="20">
        <v>1.847645</v>
      </c>
      <c r="I11" s="21">
        <v>3.2716570000000003</v>
      </c>
      <c r="J11" s="21">
        <f t="shared" si="0"/>
        <v>0.5459835995283171</v>
      </c>
      <c r="K11" s="21">
        <v>0.17956439952831715</v>
      </c>
      <c r="L11" s="21">
        <v>0.16473288</v>
      </c>
      <c r="M11" s="21">
        <v>0.20168632</v>
      </c>
      <c r="N11" s="22">
        <f t="shared" si="1"/>
        <v>5.4884848725987208E-2</v>
      </c>
      <c r="O11" s="22">
        <f t="shared" si="2"/>
        <v>0.1052363617360613</v>
      </c>
      <c r="P11" s="23">
        <f t="shared" si="3"/>
        <v>0.16688289742118964</v>
      </c>
      <c r="Q11" s="70">
        <v>0</v>
      </c>
      <c r="R11" s="21">
        <v>0</v>
      </c>
      <c r="S11" s="23">
        <f t="shared" si="4"/>
        <v>0</v>
      </c>
    </row>
    <row r="12" spans="1:19" ht="51" x14ac:dyDescent="0.25">
      <c r="A12" s="17"/>
      <c r="B12" s="19">
        <v>5003226</v>
      </c>
      <c r="C12" s="19" t="s">
        <v>610</v>
      </c>
      <c r="D12" s="68">
        <v>3000415</v>
      </c>
      <c r="E12" s="19" t="s">
        <v>602</v>
      </c>
      <c r="F12" s="69">
        <v>429</v>
      </c>
      <c r="G12" s="19" t="s">
        <v>628</v>
      </c>
      <c r="H12" s="20">
        <v>0.47191100000000002</v>
      </c>
      <c r="I12" s="21">
        <v>0.76433799999999974</v>
      </c>
      <c r="J12" s="21">
        <f t="shared" si="0"/>
        <v>0.12252775069363286</v>
      </c>
      <c r="K12" s="21">
        <v>3.2007870693632867E-2</v>
      </c>
      <c r="L12" s="21">
        <v>4.3928370000000001E-2</v>
      </c>
      <c r="M12" s="21">
        <v>4.6591510000000003E-2</v>
      </c>
      <c r="N12" s="22">
        <f t="shared" si="1"/>
        <v>4.1876592153776052E-2</v>
      </c>
      <c r="O12" s="22">
        <f t="shared" si="2"/>
        <v>9.9349032356932251E-2</v>
      </c>
      <c r="P12" s="23">
        <f t="shared" si="3"/>
        <v>0.16030571644172201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5003227</v>
      </c>
      <c r="C13" s="19" t="s">
        <v>611</v>
      </c>
      <c r="D13" s="68">
        <v>3000417</v>
      </c>
      <c r="E13" s="19" t="s">
        <v>604</v>
      </c>
      <c r="F13" s="69">
        <v>545</v>
      </c>
      <c r="G13" s="19" t="s">
        <v>629</v>
      </c>
      <c r="H13" s="20">
        <v>1.2597269999999998</v>
      </c>
      <c r="I13" s="21">
        <v>1.9816480000000001</v>
      </c>
      <c r="J13" s="21">
        <f t="shared" si="0"/>
        <v>0.29429999786628919</v>
      </c>
      <c r="K13" s="21">
        <v>9.0604687866289169E-2</v>
      </c>
      <c r="L13" s="21">
        <v>9.2039620000000016E-2</v>
      </c>
      <c r="M13" s="21">
        <v>0.11165569</v>
      </c>
      <c r="N13" s="22">
        <f t="shared" si="1"/>
        <v>4.5721887977223589E-2</v>
      </c>
      <c r="O13" s="22">
        <f t="shared" si="2"/>
        <v>9.2167886459295079E-2</v>
      </c>
      <c r="P13" s="23">
        <f t="shared" si="3"/>
        <v>0.14851275194499183</v>
      </c>
      <c r="Q13" s="70">
        <v>0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5003228</v>
      </c>
      <c r="C14" s="19" t="s">
        <v>612</v>
      </c>
      <c r="D14" s="68">
        <v>3000417</v>
      </c>
      <c r="E14" s="19" t="s">
        <v>604</v>
      </c>
      <c r="F14" s="69">
        <v>53</v>
      </c>
      <c r="G14" s="19" t="s">
        <v>630</v>
      </c>
      <c r="H14" s="20">
        <v>2.4559550000000003</v>
      </c>
      <c r="I14" s="21">
        <v>2.4679550000000003</v>
      </c>
      <c r="J14" s="21">
        <f t="shared" si="0"/>
        <v>0.50008285066270108</v>
      </c>
      <c r="K14" s="21">
        <v>0.16225909066270106</v>
      </c>
      <c r="L14" s="21">
        <v>0.16259825</v>
      </c>
      <c r="M14" s="21">
        <v>0.17522551000000003</v>
      </c>
      <c r="N14" s="22">
        <f t="shared" si="1"/>
        <v>6.5746373277754677E-2</v>
      </c>
      <c r="O14" s="22">
        <f t="shared" si="2"/>
        <v>0.13163017180730646</v>
      </c>
      <c r="P14" s="23">
        <f t="shared" si="3"/>
        <v>0.20263045746891697</v>
      </c>
      <c r="Q14" s="70">
        <v>0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5004079</v>
      </c>
      <c r="C15" s="19" t="s">
        <v>613</v>
      </c>
      <c r="D15" s="68">
        <v>3000001</v>
      </c>
      <c r="E15" s="19" t="s">
        <v>275</v>
      </c>
      <c r="F15" s="69">
        <v>60</v>
      </c>
      <c r="G15" s="19" t="s">
        <v>309</v>
      </c>
      <c r="H15" s="20">
        <v>6.0378219999999985</v>
      </c>
      <c r="I15" s="21">
        <v>8.6159339999999993</v>
      </c>
      <c r="J15" s="21">
        <f t="shared" si="0"/>
        <v>1.280777635406231</v>
      </c>
      <c r="K15" s="21">
        <v>0.383379835406231</v>
      </c>
      <c r="L15" s="21">
        <v>0.43190144000000003</v>
      </c>
      <c r="M15" s="21">
        <v>0.46549636</v>
      </c>
      <c r="N15" s="22">
        <f t="shared" si="1"/>
        <v>4.4496607727755461E-2</v>
      </c>
      <c r="O15" s="22">
        <f t="shared" si="2"/>
        <v>9.4624828301404257E-2</v>
      </c>
      <c r="P15" s="23">
        <f t="shared" si="3"/>
        <v>0.14865221059100861</v>
      </c>
      <c r="Q15" s="70">
        <v>0</v>
      </c>
      <c r="R15" s="21">
        <v>0</v>
      </c>
      <c r="S15" s="23">
        <f t="shared" si="4"/>
        <v>0</v>
      </c>
    </row>
    <row r="16" spans="1:19" ht="25.5" x14ac:dyDescent="0.25">
      <c r="A16" s="17"/>
      <c r="B16" s="19">
        <v>5004080</v>
      </c>
      <c r="C16" s="19" t="s">
        <v>614</v>
      </c>
      <c r="D16" s="68">
        <v>3000001</v>
      </c>
      <c r="E16" s="19" t="s">
        <v>275</v>
      </c>
      <c r="F16" s="69">
        <v>60</v>
      </c>
      <c r="G16" s="19" t="s">
        <v>309</v>
      </c>
      <c r="H16" s="20">
        <v>0.51499400000000006</v>
      </c>
      <c r="I16" s="21">
        <v>7.113941999999998</v>
      </c>
      <c r="J16" s="21">
        <f t="shared" si="0"/>
        <v>1.1748699147739807</v>
      </c>
      <c r="K16" s="21">
        <v>0.32085155477398075</v>
      </c>
      <c r="L16" s="21">
        <v>0.42108586999999997</v>
      </c>
      <c r="M16" s="21">
        <v>0.43293248999999995</v>
      </c>
      <c r="N16" s="22">
        <f t="shared" si="1"/>
        <v>4.5101795147329121E-2</v>
      </c>
      <c r="O16" s="22">
        <f t="shared" si="2"/>
        <v>0.10429343179547723</v>
      </c>
      <c r="P16" s="23">
        <f t="shared" si="3"/>
        <v>0.1651503364483406</v>
      </c>
      <c r="Q16" s="70">
        <v>0</v>
      </c>
      <c r="R16" s="21">
        <v>0</v>
      </c>
      <c r="S16" s="23">
        <f t="shared" si="4"/>
        <v>0</v>
      </c>
    </row>
    <row r="17" spans="1:19" ht="38.25" x14ac:dyDescent="0.25">
      <c r="A17" s="17"/>
      <c r="B17" s="19">
        <v>5004081</v>
      </c>
      <c r="C17" s="19" t="s">
        <v>615</v>
      </c>
      <c r="D17" s="68">
        <v>3000001</v>
      </c>
      <c r="E17" s="19" t="s">
        <v>275</v>
      </c>
      <c r="F17" s="69">
        <v>201</v>
      </c>
      <c r="G17" s="19" t="s">
        <v>625</v>
      </c>
      <c r="H17" s="20">
        <v>1.9060529999999998</v>
      </c>
      <c r="I17" s="21">
        <v>9.8530899999999999</v>
      </c>
      <c r="J17" s="21">
        <f t="shared" si="0"/>
        <v>0.75581576765904757</v>
      </c>
      <c r="K17" s="21">
        <v>0.20740568765904754</v>
      </c>
      <c r="L17" s="21">
        <v>0.20271649</v>
      </c>
      <c r="M17" s="21">
        <v>0.34569359000000005</v>
      </c>
      <c r="N17" s="22">
        <f t="shared" si="1"/>
        <v>2.1049811547346826E-2</v>
      </c>
      <c r="O17" s="22">
        <f t="shared" si="2"/>
        <v>4.1623711714705497E-2</v>
      </c>
      <c r="P17" s="23">
        <f t="shared" si="3"/>
        <v>7.6708501359375347E-2</v>
      </c>
      <c r="Q17" s="70">
        <v>0</v>
      </c>
      <c r="R17" s="21">
        <v>0</v>
      </c>
      <c r="S17" s="23">
        <f t="shared" si="4"/>
        <v>0</v>
      </c>
    </row>
    <row r="18" spans="1:19" ht="51" x14ac:dyDescent="0.25">
      <c r="A18" s="17"/>
      <c r="B18" s="19">
        <v>5004082</v>
      </c>
      <c r="C18" s="19" t="s">
        <v>616</v>
      </c>
      <c r="D18" s="68">
        <v>3000415</v>
      </c>
      <c r="E18" s="19" t="s">
        <v>602</v>
      </c>
      <c r="F18" s="69">
        <v>86</v>
      </c>
      <c r="G18" s="19" t="s">
        <v>500</v>
      </c>
      <c r="H18" s="20">
        <v>1.1849880000000002</v>
      </c>
      <c r="I18" s="21">
        <v>2.0602640000000001</v>
      </c>
      <c r="J18" s="21">
        <f t="shared" si="0"/>
        <v>0.50066877979683189</v>
      </c>
      <c r="K18" s="21">
        <v>6.1507839796831831E-2</v>
      </c>
      <c r="L18" s="21">
        <v>0.18007437000000001</v>
      </c>
      <c r="M18" s="21">
        <v>0.25908657000000002</v>
      </c>
      <c r="N18" s="22">
        <f t="shared" si="1"/>
        <v>2.9854348664458453E-2</v>
      </c>
      <c r="O18" s="22">
        <f t="shared" si="2"/>
        <v>0.11725789015234545</v>
      </c>
      <c r="P18" s="23">
        <f t="shared" si="3"/>
        <v>0.24301195370924886</v>
      </c>
      <c r="Q18" s="70">
        <v>0</v>
      </c>
      <c r="R18" s="21">
        <v>0</v>
      </c>
      <c r="S18" s="23">
        <f t="shared" si="4"/>
        <v>0</v>
      </c>
    </row>
    <row r="19" spans="1:19" ht="25.5" x14ac:dyDescent="0.25">
      <c r="A19" s="17"/>
      <c r="B19" s="19">
        <v>5004083</v>
      </c>
      <c r="C19" s="19" t="s">
        <v>617</v>
      </c>
      <c r="D19" s="68">
        <v>3000416</v>
      </c>
      <c r="E19" s="19" t="s">
        <v>603</v>
      </c>
      <c r="F19" s="69">
        <v>36</v>
      </c>
      <c r="G19" s="19" t="s">
        <v>533</v>
      </c>
      <c r="H19" s="20">
        <v>1.43845</v>
      </c>
      <c r="I19" s="21">
        <v>2.3831000000000002</v>
      </c>
      <c r="J19" s="21">
        <f t="shared" si="0"/>
        <v>0.44957569858192048</v>
      </c>
      <c r="K19" s="21">
        <v>0.14712754858192056</v>
      </c>
      <c r="L19" s="21">
        <v>0.14540613999999999</v>
      </c>
      <c r="M19" s="21">
        <v>0.15704200999999998</v>
      </c>
      <c r="N19" s="22">
        <f t="shared" si="1"/>
        <v>6.1737882834090284E-2</v>
      </c>
      <c r="O19" s="22">
        <f t="shared" si="2"/>
        <v>0.12275342561450232</v>
      </c>
      <c r="P19" s="23">
        <f t="shared" si="3"/>
        <v>0.18865162963447629</v>
      </c>
      <c r="Q19" s="70">
        <v>0</v>
      </c>
      <c r="R19" s="21">
        <v>0</v>
      </c>
      <c r="S19" s="23">
        <f t="shared" si="4"/>
        <v>0</v>
      </c>
    </row>
    <row r="20" spans="1:19" ht="25.5" x14ac:dyDescent="0.25">
      <c r="A20" s="17"/>
      <c r="B20" s="19">
        <v>5004084</v>
      </c>
      <c r="C20" s="19" t="s">
        <v>618</v>
      </c>
      <c r="D20" s="68">
        <v>3000416</v>
      </c>
      <c r="E20" s="19" t="s">
        <v>603</v>
      </c>
      <c r="F20" s="69">
        <v>574</v>
      </c>
      <c r="G20" s="19" t="s">
        <v>631</v>
      </c>
      <c r="H20" s="20">
        <v>0.5980080000000001</v>
      </c>
      <c r="I20" s="21">
        <v>1.1152979999999999</v>
      </c>
      <c r="J20" s="21">
        <f t="shared" si="0"/>
        <v>0.16935287948178143</v>
      </c>
      <c r="K20" s="21">
        <v>6.0927539481781423E-2</v>
      </c>
      <c r="L20" s="21">
        <v>5.9326280000000009E-2</v>
      </c>
      <c r="M20" s="21">
        <v>4.909906E-2</v>
      </c>
      <c r="N20" s="22">
        <f t="shared" si="1"/>
        <v>5.4628932789067525E-2</v>
      </c>
      <c r="O20" s="22">
        <f t="shared" si="2"/>
        <v>0.1078221421376004</v>
      </c>
      <c r="P20" s="23">
        <f t="shared" si="3"/>
        <v>0.15184540766842713</v>
      </c>
      <c r="Q20" s="70">
        <v>0</v>
      </c>
      <c r="R20" s="21">
        <v>0</v>
      </c>
      <c r="S20" s="23">
        <f t="shared" si="4"/>
        <v>0</v>
      </c>
    </row>
    <row r="21" spans="1:19" ht="38.25" x14ac:dyDescent="0.25">
      <c r="A21" s="17"/>
      <c r="B21" s="19">
        <v>5004085</v>
      </c>
      <c r="C21" s="19" t="s">
        <v>619</v>
      </c>
      <c r="D21" s="68">
        <v>3000417</v>
      </c>
      <c r="E21" s="19" t="s">
        <v>604</v>
      </c>
      <c r="F21" s="69">
        <v>36</v>
      </c>
      <c r="G21" s="19" t="s">
        <v>533</v>
      </c>
      <c r="H21" s="20">
        <v>2.7066470000000007</v>
      </c>
      <c r="I21" s="21">
        <v>2.7912209999999997</v>
      </c>
      <c r="J21" s="21">
        <f t="shared" si="0"/>
        <v>0.39193653776929116</v>
      </c>
      <c r="K21" s="21">
        <v>0.12115013776929118</v>
      </c>
      <c r="L21" s="21">
        <v>0.11916296999999999</v>
      </c>
      <c r="M21" s="21">
        <v>0.15162342999999998</v>
      </c>
      <c r="N21" s="22">
        <f t="shared" si="1"/>
        <v>4.3403993366806566E-2</v>
      </c>
      <c r="O21" s="22">
        <f t="shared" si="2"/>
        <v>8.6096051788551023E-2</v>
      </c>
      <c r="P21" s="23">
        <f t="shared" si="3"/>
        <v>0.14041759422463904</v>
      </c>
      <c r="Q21" s="70">
        <v>0</v>
      </c>
      <c r="R21" s="21">
        <v>0</v>
      </c>
      <c r="S21" s="23">
        <f t="shared" si="4"/>
        <v>0</v>
      </c>
    </row>
    <row r="22" spans="1:19" ht="38.25" x14ac:dyDescent="0.25">
      <c r="A22" s="17"/>
      <c r="B22" s="19">
        <v>5004086</v>
      </c>
      <c r="C22" s="19" t="s">
        <v>620</v>
      </c>
      <c r="D22" s="68">
        <v>3000417</v>
      </c>
      <c r="E22" s="19" t="s">
        <v>604</v>
      </c>
      <c r="F22" s="69">
        <v>53</v>
      </c>
      <c r="G22" s="19" t="s">
        <v>630</v>
      </c>
      <c r="H22" s="20">
        <v>5.328831000000001</v>
      </c>
      <c r="I22" s="21">
        <v>5.3858270000000008</v>
      </c>
      <c r="J22" s="21">
        <f t="shared" si="0"/>
        <v>1.0074067086541196</v>
      </c>
      <c r="K22" s="21">
        <v>0.3228196686541196</v>
      </c>
      <c r="L22" s="21">
        <v>0.35765060999999998</v>
      </c>
      <c r="M22" s="21">
        <v>0.32693643000000006</v>
      </c>
      <c r="N22" s="22">
        <f t="shared" si="1"/>
        <v>5.9938737106505567E-2</v>
      </c>
      <c r="O22" s="22">
        <f t="shared" si="2"/>
        <v>0.12634462240508643</v>
      </c>
      <c r="P22" s="23">
        <f t="shared" si="3"/>
        <v>0.18704772891036409</v>
      </c>
      <c r="Q22" s="70">
        <v>0</v>
      </c>
      <c r="R22" s="21">
        <v>0</v>
      </c>
      <c r="S22" s="23">
        <f t="shared" si="4"/>
        <v>0</v>
      </c>
    </row>
    <row r="23" spans="1:19" ht="38.25" x14ac:dyDescent="0.25">
      <c r="A23" s="17"/>
      <c r="B23" s="19">
        <v>5004087</v>
      </c>
      <c r="C23" s="19" t="s">
        <v>621</v>
      </c>
      <c r="D23" s="68">
        <v>3000493</v>
      </c>
      <c r="E23" s="19" t="s">
        <v>605</v>
      </c>
      <c r="F23" s="69">
        <v>269</v>
      </c>
      <c r="G23" s="19" t="s">
        <v>632</v>
      </c>
      <c r="H23" s="20">
        <v>1.5195910000000001</v>
      </c>
      <c r="I23" s="21">
        <v>1.5522909999999996</v>
      </c>
      <c r="J23" s="21">
        <f t="shared" si="0"/>
        <v>0.33025994045019164</v>
      </c>
      <c r="K23" s="21">
        <v>9.7409600450191647E-2</v>
      </c>
      <c r="L23" s="21">
        <v>0.11228719000000001</v>
      </c>
      <c r="M23" s="21">
        <v>0.12056314999999999</v>
      </c>
      <c r="N23" s="22">
        <f t="shared" si="1"/>
        <v>6.275215178738501E-2</v>
      </c>
      <c r="O23" s="22">
        <f t="shared" si="2"/>
        <v>0.13508858226337181</v>
      </c>
      <c r="P23" s="23">
        <f t="shared" si="3"/>
        <v>0.21275646154631556</v>
      </c>
      <c r="Q23" s="70">
        <v>0</v>
      </c>
      <c r="R23" s="21">
        <v>0</v>
      </c>
      <c r="S23" s="23">
        <f t="shared" si="4"/>
        <v>0</v>
      </c>
    </row>
    <row r="24" spans="1:19" ht="38.25" x14ac:dyDescent="0.25">
      <c r="A24" s="17"/>
      <c r="B24" s="19">
        <v>5004088</v>
      </c>
      <c r="C24" s="19" t="s">
        <v>622</v>
      </c>
      <c r="D24" s="68">
        <v>3000493</v>
      </c>
      <c r="E24" s="19" t="s">
        <v>605</v>
      </c>
      <c r="F24" s="69">
        <v>55</v>
      </c>
      <c r="G24" s="19" t="s">
        <v>633</v>
      </c>
      <c r="H24" s="20">
        <v>3.3777710000000005</v>
      </c>
      <c r="I24" s="21">
        <v>3.3777710000000001</v>
      </c>
      <c r="J24" s="21">
        <f t="shared" si="0"/>
        <v>0.67314328818249303</v>
      </c>
      <c r="K24" s="21">
        <v>0.22125179818249308</v>
      </c>
      <c r="L24" s="21">
        <v>0.22403798</v>
      </c>
      <c r="M24" s="21">
        <v>0.22785350999999995</v>
      </c>
      <c r="N24" s="22">
        <f t="shared" si="1"/>
        <v>6.5502308529054531E-2</v>
      </c>
      <c r="O24" s="22">
        <f t="shared" si="2"/>
        <v>0.13182947517238233</v>
      </c>
      <c r="P24" s="23">
        <f t="shared" si="3"/>
        <v>0.19928624177971005</v>
      </c>
      <c r="Q24" s="70">
        <v>0</v>
      </c>
      <c r="R24" s="21">
        <v>0</v>
      </c>
      <c r="S24" s="23">
        <f t="shared" si="4"/>
        <v>0</v>
      </c>
    </row>
    <row r="25" spans="1:19" ht="38.25" x14ac:dyDescent="0.25">
      <c r="A25" s="17"/>
      <c r="B25" s="19">
        <v>5004089</v>
      </c>
      <c r="C25" s="19" t="s">
        <v>623</v>
      </c>
      <c r="D25" s="68">
        <v>3000493</v>
      </c>
      <c r="E25" s="19" t="s">
        <v>605</v>
      </c>
      <c r="F25" s="69">
        <v>6</v>
      </c>
      <c r="G25" s="19" t="s">
        <v>634</v>
      </c>
      <c r="H25" s="20">
        <v>0.71333800000000003</v>
      </c>
      <c r="I25" s="21">
        <v>0.71333800000000003</v>
      </c>
      <c r="J25" s="21">
        <f t="shared" si="0"/>
        <v>0.13703071153378277</v>
      </c>
      <c r="K25" s="21">
        <v>4.646947153378278E-2</v>
      </c>
      <c r="L25" s="21">
        <v>4.5123579999999996E-2</v>
      </c>
      <c r="M25" s="21">
        <v>4.5437659999999991E-2</v>
      </c>
      <c r="N25" s="22">
        <f t="shared" si="1"/>
        <v>6.5143692798901476E-2</v>
      </c>
      <c r="O25" s="22">
        <f t="shared" si="2"/>
        <v>0.1284006341086312</v>
      </c>
      <c r="P25" s="23">
        <f t="shared" si="3"/>
        <v>0.19209787160333919</v>
      </c>
      <c r="Q25" s="70">
        <v>0</v>
      </c>
      <c r="R25" s="21">
        <v>0</v>
      </c>
      <c r="S25" s="23">
        <f t="shared" si="4"/>
        <v>0</v>
      </c>
    </row>
    <row r="26" spans="1:19" ht="38.25" x14ac:dyDescent="0.25">
      <c r="A26" s="17"/>
      <c r="B26" s="19">
        <v>5004090</v>
      </c>
      <c r="C26" s="19" t="s">
        <v>624</v>
      </c>
      <c r="D26" s="68">
        <v>3000493</v>
      </c>
      <c r="E26" s="19" t="s">
        <v>605</v>
      </c>
      <c r="F26" s="69">
        <v>52</v>
      </c>
      <c r="G26" s="19" t="s">
        <v>635</v>
      </c>
      <c r="H26" s="20">
        <v>0.95260500000000015</v>
      </c>
      <c r="I26" s="21">
        <v>0.99390500000000004</v>
      </c>
      <c r="J26" s="21">
        <f t="shared" si="0"/>
        <v>0.15001067200068682</v>
      </c>
      <c r="K26" s="21">
        <v>5.0865122000686824E-2</v>
      </c>
      <c r="L26" s="21">
        <v>4.8867139999999996E-2</v>
      </c>
      <c r="M26" s="21">
        <v>5.0278409999999996E-2</v>
      </c>
      <c r="N26" s="22">
        <f t="shared" si="1"/>
        <v>5.1177046096645876E-2</v>
      </c>
      <c r="O26" s="22">
        <f t="shared" si="2"/>
        <v>0.10034385781406355</v>
      </c>
      <c r="P26" s="23">
        <f t="shared" si="3"/>
        <v>0.15093059397093969</v>
      </c>
      <c r="Q26" s="70">
        <v>0</v>
      </c>
      <c r="R26" s="21">
        <v>0</v>
      </c>
      <c r="S26" s="23">
        <f t="shared" si="4"/>
        <v>0</v>
      </c>
    </row>
    <row r="27" spans="1:19" ht="15.75" thickBot="1" x14ac:dyDescent="0.3">
      <c r="A27" s="41" t="s">
        <v>293</v>
      </c>
      <c r="B27" s="43"/>
      <c r="C27" s="43"/>
      <c r="D27" s="65"/>
      <c r="E27" s="43"/>
      <c r="F27" s="66"/>
      <c r="G27" s="43"/>
      <c r="H27" s="44">
        <f t="shared" ref="H27:M27" ca="1" si="5">OFFSET(H27,-MATCH("PROYECTOS",$A$8:$A$46,0)-1,0)-(OFFSET(H27,-MATCH("PROYECTOS",$A$8:$A$46,0),0))</f>
        <v>5.4974239999999952</v>
      </c>
      <c r="I27" s="45">
        <f t="shared" ca="1" si="5"/>
        <v>5.4974240000000023</v>
      </c>
      <c r="J27" s="45">
        <f t="shared" ca="1" si="5"/>
        <v>0.15386859999999736</v>
      </c>
      <c r="K27" s="45">
        <f t="shared" ca="1" si="5"/>
        <v>0</v>
      </c>
      <c r="L27" s="45">
        <f t="shared" ca="1" si="5"/>
        <v>8.6063279999999409E-2</v>
      </c>
      <c r="M27" s="45">
        <f t="shared" ca="1" si="5"/>
        <v>6.7805319999999725E-2</v>
      </c>
      <c r="N27" s="46">
        <f t="shared" ca="1" si="1"/>
        <v>0</v>
      </c>
      <c r="O27" s="46">
        <f t="shared" ca="1" si="2"/>
        <v>1.5655201417973105E-2</v>
      </c>
      <c r="P27" s="47">
        <f t="shared" ca="1" si="3"/>
        <v>2.7989218222934792E-2</v>
      </c>
      <c r="Q27" s="67"/>
      <c r="R27" s="45"/>
      <c r="S27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1"/>
  <sheetViews>
    <sheetView topLeftCell="A12" workbookViewId="0">
      <selection activeCell="A29" sqref="A29:L29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35</v>
      </c>
      <c r="B1" s="50" t="s">
        <v>23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638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234.73624100000004</v>
      </c>
      <c r="E6" s="14">
        <v>271.82313700000003</v>
      </c>
      <c r="F6" s="14">
        <v>29.761080646027064</v>
      </c>
      <c r="G6" s="14">
        <v>4.3770323960270616</v>
      </c>
      <c r="H6" s="14">
        <v>7.0658049600000004</v>
      </c>
      <c r="I6" s="14">
        <v>18.318243289999998</v>
      </c>
      <c r="J6" s="15">
        <v>1.6102501223165051E-2</v>
      </c>
      <c r="K6" s="15">
        <v>4.209662754361878E-2</v>
      </c>
      <c r="L6" s="16">
        <v>0.10948692953251826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144.947135</v>
      </c>
      <c r="E7" s="38">
        <f ca="1">SUM(E8:OFFSET(E6,MATCH("GOBIERNOS REGIONALES",$A$8:$A$50,0),0))</f>
        <v>171.24138800000009</v>
      </c>
      <c r="F7" s="38">
        <f ca="1">SUM(F8:OFFSET(F6,MATCH("GOBIERNOS REGIONALES",$A$8:$A$50,0),0))</f>
        <v>18.882132094167456</v>
      </c>
      <c r="G7" s="38">
        <f ca="1">SUM(G8:OFFSET(G6,MATCH("GOBIERNOS REGIONALES",$A$8:$A$50,0),0))</f>
        <v>3.96259610416746</v>
      </c>
      <c r="H7" s="38">
        <f ca="1">SUM(H8:OFFSET(H6,MATCH("GOBIERNOS REGIONALES",$A$8:$A$50,0),0))</f>
        <v>5.2593285199999986</v>
      </c>
      <c r="I7" s="38">
        <f ca="1">SUM(I8:OFFSET(I6,MATCH("GOBIERNOS REGIONALES",$A$8:$A$50,0),0))</f>
        <v>9.6602074699999996</v>
      </c>
      <c r="J7" s="39">
        <f ca="1">IFERROR(G7/E7,0)</f>
        <v>2.3140411032918386E-2</v>
      </c>
      <c r="K7" s="39">
        <f ca="1">IFERROR(SUM(G7,H7)/E7,0)</f>
        <v>5.3853362974186206E-2</v>
      </c>
      <c r="L7" s="40">
        <f ca="1">IFERROR(SUM(G7,H7,I7)/E7,0)</f>
        <v>0.11026617054848592</v>
      </c>
      <c r="M7" s="4"/>
    </row>
    <row r="8" spans="1:13" x14ac:dyDescent="0.25">
      <c r="A8" s="17"/>
      <c r="B8" s="18">
        <v>5</v>
      </c>
      <c r="C8" s="19" t="s">
        <v>104</v>
      </c>
      <c r="D8" s="20">
        <v>21.698921000000002</v>
      </c>
      <c r="E8" s="21">
        <v>23.238373000000006</v>
      </c>
      <c r="F8" s="21">
        <f t="shared" ref="F8:F30" si="0">SUM(G8,H8,I8)</f>
        <v>2.7189014729876018</v>
      </c>
      <c r="G8" s="21">
        <v>0.76186840298760217</v>
      </c>
      <c r="H8" s="21">
        <v>0.81365568999999982</v>
      </c>
      <c r="I8" s="21">
        <v>1.14337738</v>
      </c>
      <c r="J8" s="22">
        <f t="shared" ref="J8:J30" si="1">IFERROR(G8/E8,0)</f>
        <v>3.2784928746414477E-2</v>
      </c>
      <c r="K8" s="22">
        <f t="shared" ref="K8:K30" si="2">IFERROR(SUM(G8,H8)/E8,0)</f>
        <v>6.779838214093567E-2</v>
      </c>
      <c r="L8" s="23">
        <f t="shared" ref="L8:L30" si="3">IFERROR(SUM(G8,H8,I8)/E8,0)</f>
        <v>0.11700050915731497</v>
      </c>
      <c r="M8" s="4"/>
    </row>
    <row r="9" spans="1:13" ht="25.5" x14ac:dyDescent="0.25">
      <c r="A9" s="17"/>
      <c r="B9" s="18">
        <v>50</v>
      </c>
      <c r="C9" s="19" t="s">
        <v>128</v>
      </c>
      <c r="D9" s="20">
        <v>0.67352000000000001</v>
      </c>
      <c r="E9" s="21">
        <v>0.6833300000000001</v>
      </c>
      <c r="F9" s="21">
        <f t="shared" si="0"/>
        <v>0.12263107026829891</v>
      </c>
      <c r="G9" s="21">
        <v>1.43650002682989E-2</v>
      </c>
      <c r="H9" s="21">
        <v>3.872043E-2</v>
      </c>
      <c r="I9" s="21">
        <v>6.9545640000000006E-2</v>
      </c>
      <c r="J9" s="22">
        <f t="shared" si="1"/>
        <v>2.1022054158750379E-2</v>
      </c>
      <c r="K9" s="22">
        <f t="shared" si="2"/>
        <v>7.7686374472507994E-2</v>
      </c>
      <c r="L9" s="23">
        <f t="shared" si="3"/>
        <v>0.179460978251063</v>
      </c>
      <c r="M9" s="4"/>
    </row>
    <row r="10" spans="1:13" ht="25.5" x14ac:dyDescent="0.25">
      <c r="A10" s="17"/>
      <c r="B10" s="18">
        <v>51</v>
      </c>
      <c r="C10" s="19" t="s">
        <v>129</v>
      </c>
      <c r="D10" s="20">
        <v>122.26469400000001</v>
      </c>
      <c r="E10" s="21">
        <v>147.00968500000008</v>
      </c>
      <c r="F10" s="21">
        <f t="shared" si="0"/>
        <v>16.01581505113192</v>
      </c>
      <c r="G10" s="21">
        <v>3.1804348011319235</v>
      </c>
      <c r="H10" s="21">
        <v>4.3938605499999985</v>
      </c>
      <c r="I10" s="21">
        <v>8.4415196999999988</v>
      </c>
      <c r="J10" s="22">
        <f t="shared" si="1"/>
        <v>2.1634185537721014E-2</v>
      </c>
      <c r="K10" s="22">
        <f t="shared" si="2"/>
        <v>5.1522424193561928E-2</v>
      </c>
      <c r="L10" s="23">
        <f t="shared" si="3"/>
        <v>0.10894394509539906</v>
      </c>
      <c r="M10" s="4"/>
    </row>
    <row r="11" spans="1:13" ht="25.5" x14ac:dyDescent="0.25">
      <c r="A11" s="17"/>
      <c r="B11" s="18">
        <v>55</v>
      </c>
      <c r="C11" s="19" t="s">
        <v>130</v>
      </c>
      <c r="D11" s="20">
        <v>0.15000000000000002</v>
      </c>
      <c r="E11" s="21">
        <v>0.15000000000000002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</row>
    <row r="12" spans="1:13" x14ac:dyDescent="0.25">
      <c r="A12" s="17"/>
      <c r="B12" s="18">
        <v>112</v>
      </c>
      <c r="C12" s="19" t="s">
        <v>139</v>
      </c>
      <c r="D12" s="20">
        <v>0.16</v>
      </c>
      <c r="E12" s="21">
        <v>0.16</v>
      </c>
      <c r="F12" s="21">
        <f t="shared" si="0"/>
        <v>2.4784499779635483E-2</v>
      </c>
      <c r="G12" s="21">
        <v>5.9278997796354815E-3</v>
      </c>
      <c r="H12" s="21">
        <v>1.3091850000000002E-2</v>
      </c>
      <c r="I12" s="21">
        <v>5.7647500000000008E-3</v>
      </c>
      <c r="J12" s="22">
        <f t="shared" si="1"/>
        <v>3.704937362272176E-2</v>
      </c>
      <c r="K12" s="22">
        <f t="shared" si="2"/>
        <v>0.11887343612272178</v>
      </c>
      <c r="L12" s="23">
        <f t="shared" si="3"/>
        <v>0.15490312362272177</v>
      </c>
      <c r="M12" s="4"/>
    </row>
    <row r="13" spans="1:13" x14ac:dyDescent="0.25">
      <c r="A13" s="34" t="s">
        <v>205</v>
      </c>
      <c r="B13" s="57"/>
      <c r="C13" s="36"/>
      <c r="D13" s="37">
        <f ca="1">SUM(D14:OFFSET(D12,(MATCH("GOBIERNOS LOCALES",$A$8:$A$50,0)-MATCH("GOBIERNOS REGIONALES",$A$8:$A$50,0)),0))</f>
        <v>42.564518</v>
      </c>
      <c r="E13" s="38">
        <f ca="1">SUM(E14:OFFSET(E12,(MATCH("GOBIERNOS LOCALES",$A$8:$A$50,0)-MATCH("GOBIERNOS REGIONALES",$A$8:$A$50,0)),0))</f>
        <v>52.481746999999991</v>
      </c>
      <c r="F13" s="38">
        <f ca="1">SUM(F14:OFFSET(F12,(MATCH("GOBIERNOS LOCALES",$A$8:$A$50,0)-MATCH("GOBIERNOS REGIONALES",$A$8:$A$50,0)),0))</f>
        <v>3.6421410522086761</v>
      </c>
      <c r="G13" s="38">
        <f ca="1">SUM(G14:OFFSET(G12,(MATCH("GOBIERNOS LOCALES",$A$8:$A$50,0)-MATCH("GOBIERNOS REGIONALES",$A$8:$A$50,0)),0))</f>
        <v>0.33770865220867563</v>
      </c>
      <c r="H13" s="38">
        <f ca="1">SUM(H14:OFFSET(H12,(MATCH("GOBIERNOS LOCALES",$A$8:$A$50,0)-MATCH("GOBIERNOS REGIONALES",$A$8:$A$50,0)),0))</f>
        <v>0.99040458000000009</v>
      </c>
      <c r="I13" s="38">
        <f ca="1">SUM(I14:OFFSET(I12,(MATCH("GOBIERNOS LOCALES",$A$8:$A$50,0)-MATCH("GOBIERNOS REGIONALES",$A$8:$A$50,0)),0))</f>
        <v>2.3140278200000006</v>
      </c>
      <c r="J13" s="39">
        <f t="shared" ca="1" si="1"/>
        <v>6.4347829771877769E-3</v>
      </c>
      <c r="K13" s="39">
        <f t="shared" ca="1" si="2"/>
        <v>2.5306193260080993E-2</v>
      </c>
      <c r="L13" s="40">
        <f t="shared" ca="1" si="3"/>
        <v>6.9398243397055304E-2</v>
      </c>
      <c r="M13" s="4"/>
    </row>
    <row r="14" spans="1:13" x14ac:dyDescent="0.25">
      <c r="A14" s="17"/>
      <c r="B14" s="18">
        <v>440</v>
      </c>
      <c r="C14" s="19" t="s">
        <v>206</v>
      </c>
      <c r="D14" s="20">
        <v>2.5240119999999999</v>
      </c>
      <c r="E14" s="21">
        <v>2.2022390000000001</v>
      </c>
      <c r="F14" s="21">
        <f t="shared" si="0"/>
        <v>9.5254289999999991E-2</v>
      </c>
      <c r="G14" s="21">
        <v>0</v>
      </c>
      <c r="H14" s="21">
        <v>3.6672629999999998E-2</v>
      </c>
      <c r="I14" s="21">
        <v>5.8581659999999994E-2</v>
      </c>
      <c r="J14" s="22">
        <f t="shared" si="1"/>
        <v>0</v>
      </c>
      <c r="K14" s="22">
        <f t="shared" si="2"/>
        <v>1.6652429640924532E-2</v>
      </c>
      <c r="L14" s="23">
        <f t="shared" si="3"/>
        <v>4.3253384396516451E-2</v>
      </c>
      <c r="M14" s="4"/>
    </row>
    <row r="15" spans="1:13" x14ac:dyDescent="0.25">
      <c r="A15" s="17"/>
      <c r="B15" s="18">
        <v>443</v>
      </c>
      <c r="C15" s="19" t="s">
        <v>209</v>
      </c>
      <c r="D15" s="20">
        <v>0</v>
      </c>
      <c r="E15" s="21">
        <v>0.85787199999999997</v>
      </c>
      <c r="F15" s="21">
        <f t="shared" si="0"/>
        <v>3.5063879999999999E-2</v>
      </c>
      <c r="G15" s="21">
        <v>0</v>
      </c>
      <c r="H15" s="21">
        <v>5.5383000000000006E-4</v>
      </c>
      <c r="I15" s="21">
        <v>3.451005E-2</v>
      </c>
      <c r="J15" s="22">
        <f t="shared" si="1"/>
        <v>0</v>
      </c>
      <c r="K15" s="22">
        <f t="shared" si="2"/>
        <v>6.4558582166104048E-4</v>
      </c>
      <c r="L15" s="23">
        <f t="shared" si="3"/>
        <v>4.0873090624242311E-2</v>
      </c>
      <c r="M15" s="4"/>
    </row>
    <row r="16" spans="1:13" x14ac:dyDescent="0.25">
      <c r="A16" s="17"/>
      <c r="B16" s="18">
        <v>444</v>
      </c>
      <c r="C16" s="19" t="s">
        <v>210</v>
      </c>
      <c r="D16" s="20">
        <v>0</v>
      </c>
      <c r="E16" s="21">
        <v>0.19999999999999998</v>
      </c>
      <c r="F16" s="21">
        <f t="shared" si="0"/>
        <v>0</v>
      </c>
      <c r="G16" s="21">
        <v>0</v>
      </c>
      <c r="H16" s="21">
        <v>0</v>
      </c>
      <c r="I16" s="21">
        <v>0</v>
      </c>
      <c r="J16" s="22">
        <f t="shared" si="1"/>
        <v>0</v>
      </c>
      <c r="K16" s="22">
        <f t="shared" si="2"/>
        <v>0</v>
      </c>
      <c r="L16" s="23">
        <f t="shared" si="3"/>
        <v>0</v>
      </c>
      <c r="M16" s="4"/>
    </row>
    <row r="17" spans="1:13" x14ac:dyDescent="0.25">
      <c r="A17" s="17"/>
      <c r="B17" s="18">
        <v>445</v>
      </c>
      <c r="C17" s="19" t="s">
        <v>211</v>
      </c>
      <c r="D17" s="20">
        <v>0.85091200000000011</v>
      </c>
      <c r="E17" s="21">
        <v>1.404374</v>
      </c>
      <c r="F17" s="21">
        <f t="shared" si="0"/>
        <v>0.24978250988620743</v>
      </c>
      <c r="G17" s="21">
        <v>5.2201909886207432E-2</v>
      </c>
      <c r="H17" s="21">
        <v>8.3681619999999998E-2</v>
      </c>
      <c r="I17" s="21">
        <v>0.11389897999999998</v>
      </c>
      <c r="J17" s="22">
        <f t="shared" si="1"/>
        <v>3.7170945835089106E-2</v>
      </c>
      <c r="K17" s="22">
        <f t="shared" si="2"/>
        <v>9.6757366546381118E-2</v>
      </c>
      <c r="L17" s="23">
        <f t="shared" si="3"/>
        <v>0.17786039180888241</v>
      </c>
      <c r="M17" s="4"/>
    </row>
    <row r="18" spans="1:13" x14ac:dyDescent="0.25">
      <c r="A18" s="17"/>
      <c r="B18" s="18">
        <v>446</v>
      </c>
      <c r="C18" s="19" t="s">
        <v>212</v>
      </c>
      <c r="D18" s="20">
        <v>15.818573999999998</v>
      </c>
      <c r="E18" s="21">
        <v>15.814999000000002</v>
      </c>
      <c r="F18" s="21">
        <f t="shared" si="0"/>
        <v>1.3777212004315613</v>
      </c>
      <c r="G18" s="21">
        <v>2.0202530431561172E-2</v>
      </c>
      <c r="H18" s="21">
        <v>0.34470152999999998</v>
      </c>
      <c r="I18" s="21">
        <v>1.0128171400000001</v>
      </c>
      <c r="J18" s="22">
        <f t="shared" si="1"/>
        <v>1.2774284988295711E-3</v>
      </c>
      <c r="K18" s="22">
        <f t="shared" si="2"/>
        <v>2.3073290136253637E-2</v>
      </c>
      <c r="L18" s="23">
        <f t="shared" si="3"/>
        <v>8.7114845877104455E-2</v>
      </c>
      <c r="M18" s="4"/>
    </row>
    <row r="19" spans="1:13" x14ac:dyDescent="0.25">
      <c r="A19" s="17"/>
      <c r="B19" s="18">
        <v>447</v>
      </c>
      <c r="C19" s="19" t="s">
        <v>213</v>
      </c>
      <c r="D19" s="20">
        <v>6.8522040000000004</v>
      </c>
      <c r="E19" s="21">
        <v>7.1216859999999995</v>
      </c>
      <c r="F19" s="21">
        <f t="shared" si="0"/>
        <v>0.14997595000000002</v>
      </c>
      <c r="G19" s="21">
        <v>0</v>
      </c>
      <c r="H19" s="21">
        <v>2.2799999999999999E-3</v>
      </c>
      <c r="I19" s="21">
        <v>0.14769595000000002</v>
      </c>
      <c r="J19" s="22">
        <f t="shared" si="1"/>
        <v>0</v>
      </c>
      <c r="K19" s="22">
        <f t="shared" si="2"/>
        <v>3.2014890855901256E-4</v>
      </c>
      <c r="L19" s="23">
        <f t="shared" si="3"/>
        <v>2.1059051185351337E-2</v>
      </c>
      <c r="M19" s="4"/>
    </row>
    <row r="20" spans="1:13" x14ac:dyDescent="0.25">
      <c r="A20" s="17"/>
      <c r="B20" s="18">
        <v>448</v>
      </c>
      <c r="C20" s="19" t="s">
        <v>214</v>
      </c>
      <c r="D20" s="20">
        <v>3.8047520000000001</v>
      </c>
      <c r="E20" s="21">
        <v>3.6408370000000003</v>
      </c>
      <c r="F20" s="21">
        <f t="shared" si="0"/>
        <v>0.30869676000000001</v>
      </c>
      <c r="G20" s="21">
        <v>0</v>
      </c>
      <c r="H20" s="21">
        <v>0.17555176</v>
      </c>
      <c r="I20" s="21">
        <v>0.13314499999999999</v>
      </c>
      <c r="J20" s="22">
        <f t="shared" si="1"/>
        <v>0</v>
      </c>
      <c r="K20" s="22">
        <f t="shared" si="2"/>
        <v>4.821741813764252E-2</v>
      </c>
      <c r="L20" s="23">
        <f t="shared" si="3"/>
        <v>8.4787305776116859E-2</v>
      </c>
      <c r="M20" s="4"/>
    </row>
    <row r="21" spans="1:13" x14ac:dyDescent="0.25">
      <c r="A21" s="17"/>
      <c r="B21" s="18">
        <v>450</v>
      </c>
      <c r="C21" s="19" t="s">
        <v>216</v>
      </c>
      <c r="D21" s="20">
        <v>0</v>
      </c>
      <c r="E21" s="21">
        <v>6.8587999999999996E-2</v>
      </c>
      <c r="F21" s="21">
        <f t="shared" si="0"/>
        <v>0</v>
      </c>
      <c r="G21" s="21">
        <v>0</v>
      </c>
      <c r="H21" s="21">
        <v>0</v>
      </c>
      <c r="I21" s="21">
        <v>0</v>
      </c>
      <c r="J21" s="22">
        <f t="shared" si="1"/>
        <v>0</v>
      </c>
      <c r="K21" s="22">
        <f t="shared" si="2"/>
        <v>0</v>
      </c>
      <c r="L21" s="23">
        <f t="shared" si="3"/>
        <v>0</v>
      </c>
      <c r="M21" s="4"/>
    </row>
    <row r="22" spans="1:13" x14ac:dyDescent="0.25">
      <c r="A22" s="17"/>
      <c r="B22" s="18">
        <v>452</v>
      </c>
      <c r="C22" s="19" t="s">
        <v>218</v>
      </c>
      <c r="D22" s="20">
        <v>4.4090559999999996</v>
      </c>
      <c r="E22" s="21">
        <v>9.4366230000000009</v>
      </c>
      <c r="F22" s="21">
        <f t="shared" si="0"/>
        <v>0.3028925600926643</v>
      </c>
      <c r="G22" s="21">
        <v>4.5290270092664286E-2</v>
      </c>
      <c r="H22" s="21">
        <v>7.6881539999999998E-2</v>
      </c>
      <c r="I22" s="21">
        <v>0.18072074999999999</v>
      </c>
      <c r="J22" s="22">
        <f t="shared" si="1"/>
        <v>4.7994150124111437E-3</v>
      </c>
      <c r="K22" s="22">
        <f t="shared" si="2"/>
        <v>1.2946560447806834E-2</v>
      </c>
      <c r="L22" s="23">
        <f t="shared" si="3"/>
        <v>3.2097558638579105E-2</v>
      </c>
      <c r="M22" s="4"/>
    </row>
    <row r="23" spans="1:13" x14ac:dyDescent="0.25">
      <c r="A23" s="17"/>
      <c r="B23" s="18">
        <v>454</v>
      </c>
      <c r="C23" s="19" t="s">
        <v>220</v>
      </c>
      <c r="D23" s="20">
        <v>0</v>
      </c>
      <c r="E23" s="21">
        <v>0.54759100000000005</v>
      </c>
      <c r="F23" s="21">
        <f t="shared" si="0"/>
        <v>3.619874E-2</v>
      </c>
      <c r="G23" s="21">
        <v>0</v>
      </c>
      <c r="H23" s="21">
        <v>0</v>
      </c>
      <c r="I23" s="21">
        <v>3.619874E-2</v>
      </c>
      <c r="J23" s="22">
        <f t="shared" si="1"/>
        <v>0</v>
      </c>
      <c r="K23" s="22">
        <f t="shared" si="2"/>
        <v>0</v>
      </c>
      <c r="L23" s="23">
        <f t="shared" si="3"/>
        <v>6.6105432704335901E-2</v>
      </c>
      <c r="M23" s="4"/>
    </row>
    <row r="24" spans="1:13" x14ac:dyDescent="0.25">
      <c r="A24" s="17"/>
      <c r="B24" s="18">
        <v>456</v>
      </c>
      <c r="C24" s="19" t="s">
        <v>222</v>
      </c>
      <c r="D24" s="20">
        <v>2.4416959999999999</v>
      </c>
      <c r="E24" s="21">
        <v>1.6369040000000001</v>
      </c>
      <c r="F24" s="21">
        <f t="shared" si="0"/>
        <v>4.2367799999999997E-2</v>
      </c>
      <c r="G24" s="21">
        <v>0</v>
      </c>
      <c r="H24" s="21">
        <v>0</v>
      </c>
      <c r="I24" s="21">
        <v>4.2367799999999997E-2</v>
      </c>
      <c r="J24" s="22">
        <f t="shared" si="1"/>
        <v>0</v>
      </c>
      <c r="K24" s="22">
        <f t="shared" si="2"/>
        <v>0</v>
      </c>
      <c r="L24" s="23">
        <f t="shared" si="3"/>
        <v>2.5882886229125223E-2</v>
      </c>
      <c r="M24" s="4"/>
    </row>
    <row r="25" spans="1:13" x14ac:dyDescent="0.25">
      <c r="A25" s="17"/>
      <c r="B25" s="18">
        <v>457</v>
      </c>
      <c r="C25" s="19" t="s">
        <v>223</v>
      </c>
      <c r="D25" s="20">
        <v>5.7499999999999996E-2</v>
      </c>
      <c r="E25" s="21">
        <v>0.63821100000000008</v>
      </c>
      <c r="F25" s="21">
        <f t="shared" si="0"/>
        <v>0.1777647397621743</v>
      </c>
      <c r="G25" s="21">
        <v>3.1931599762174301E-2</v>
      </c>
      <c r="H25" s="21">
        <v>5.194944E-2</v>
      </c>
      <c r="I25" s="21">
        <v>9.38837E-2</v>
      </c>
      <c r="J25" s="22">
        <f t="shared" si="1"/>
        <v>5.0032982449651126E-2</v>
      </c>
      <c r="K25" s="22">
        <f t="shared" si="2"/>
        <v>0.13143151679017487</v>
      </c>
      <c r="L25" s="23">
        <f t="shared" si="3"/>
        <v>0.2785360010438151</v>
      </c>
      <c r="M25" s="4"/>
    </row>
    <row r="26" spans="1:13" x14ac:dyDescent="0.25">
      <c r="A26" s="17"/>
      <c r="B26" s="18">
        <v>458</v>
      </c>
      <c r="C26" s="19" t="s">
        <v>224</v>
      </c>
      <c r="D26" s="20">
        <v>2.1758120000000001</v>
      </c>
      <c r="E26" s="21">
        <v>2.5413329999999994</v>
      </c>
      <c r="F26" s="21">
        <f t="shared" si="0"/>
        <v>0.25553228</v>
      </c>
      <c r="G26" s="21">
        <v>0</v>
      </c>
      <c r="H26" s="21">
        <v>0.1047951</v>
      </c>
      <c r="I26" s="21">
        <v>0.15073718</v>
      </c>
      <c r="J26" s="22">
        <f t="shared" si="1"/>
        <v>0</v>
      </c>
      <c r="K26" s="22">
        <f t="shared" si="2"/>
        <v>4.1236272460161663E-2</v>
      </c>
      <c r="L26" s="23">
        <f t="shared" si="3"/>
        <v>0.10055049062834349</v>
      </c>
      <c r="M26" s="4"/>
    </row>
    <row r="27" spans="1:13" x14ac:dyDescent="0.25">
      <c r="A27" s="17"/>
      <c r="B27" s="18">
        <v>459</v>
      </c>
      <c r="C27" s="19" t="s">
        <v>225</v>
      </c>
      <c r="D27" s="20">
        <v>3.6</v>
      </c>
      <c r="E27" s="21">
        <v>5.4468759999999996</v>
      </c>
      <c r="F27" s="21">
        <f t="shared" si="0"/>
        <v>0.54759767203606846</v>
      </c>
      <c r="G27" s="21">
        <v>0.18808234203606844</v>
      </c>
      <c r="H27" s="21">
        <v>0.11333712999999999</v>
      </c>
      <c r="I27" s="21">
        <v>0.24617820000000001</v>
      </c>
      <c r="J27" s="22">
        <f t="shared" si="1"/>
        <v>3.453031463100472E-2</v>
      </c>
      <c r="K27" s="22">
        <f t="shared" si="2"/>
        <v>5.5338045521151659E-2</v>
      </c>
      <c r="L27" s="23">
        <f t="shared" si="3"/>
        <v>0.1005342644180019</v>
      </c>
      <c r="M27" s="4"/>
    </row>
    <row r="28" spans="1:13" x14ac:dyDescent="0.25">
      <c r="A28" s="17"/>
      <c r="B28" s="18">
        <v>460</v>
      </c>
      <c r="C28" s="19" t="s">
        <v>226</v>
      </c>
      <c r="D28" s="20">
        <v>0</v>
      </c>
      <c r="E28" s="21">
        <v>0.22999999999999998</v>
      </c>
      <c r="F28" s="21">
        <f t="shared" si="0"/>
        <v>6.3292669999999995E-2</v>
      </c>
      <c r="G28" s="21">
        <v>0</v>
      </c>
      <c r="H28" s="21">
        <v>0</v>
      </c>
      <c r="I28" s="21">
        <v>6.3292669999999995E-2</v>
      </c>
      <c r="J28" s="22">
        <f t="shared" si="1"/>
        <v>0</v>
      </c>
      <c r="K28" s="22">
        <f t="shared" si="2"/>
        <v>0</v>
      </c>
      <c r="L28" s="23">
        <f t="shared" si="3"/>
        <v>0.27518552173913041</v>
      </c>
      <c r="M28" s="4"/>
    </row>
    <row r="29" spans="1:13" x14ac:dyDescent="0.25">
      <c r="A29" s="17"/>
      <c r="B29" s="18">
        <v>461</v>
      </c>
      <c r="C29" s="19" t="s">
        <v>227</v>
      </c>
      <c r="D29" s="20">
        <v>0.03</v>
      </c>
      <c r="E29" s="21">
        <v>0.69361399999999995</v>
      </c>
      <c r="F29" s="21">
        <f t="shared" si="0"/>
        <v>0</v>
      </c>
      <c r="G29" s="21">
        <v>0</v>
      </c>
      <c r="H29" s="21">
        <v>0</v>
      </c>
      <c r="I29" s="21">
        <v>0</v>
      </c>
      <c r="J29" s="22">
        <f t="shared" si="1"/>
        <v>0</v>
      </c>
      <c r="K29" s="22">
        <f t="shared" si="2"/>
        <v>0</v>
      </c>
      <c r="L29" s="23">
        <f t="shared" si="3"/>
        <v>0</v>
      </c>
      <c r="M29" s="4"/>
    </row>
    <row r="30" spans="1:13" ht="15.75" thickBot="1" x14ac:dyDescent="0.3">
      <c r="A30" s="41" t="s">
        <v>232</v>
      </c>
      <c r="B30" s="58"/>
      <c r="C30" s="43"/>
      <c r="D30" s="44">
        <v>47.224588000000004</v>
      </c>
      <c r="E30" s="45">
        <v>48.100002000000011</v>
      </c>
      <c r="F30" s="45">
        <f t="shared" si="0"/>
        <v>7.2368074996509275</v>
      </c>
      <c r="G30" s="45">
        <v>7.6727639650925994E-2</v>
      </c>
      <c r="H30" s="45">
        <v>0.81607185999999987</v>
      </c>
      <c r="I30" s="45">
        <v>6.3440080000000014</v>
      </c>
      <c r="J30" s="46">
        <f t="shared" si="1"/>
        <v>1.5951691571847748E-3</v>
      </c>
      <c r="K30" s="46">
        <f t="shared" si="2"/>
        <v>1.8561319387282473E-2</v>
      </c>
      <c r="L30" s="47">
        <f t="shared" si="3"/>
        <v>0.15045337211526366</v>
      </c>
      <c r="M30" s="4"/>
    </row>
    <row r="31" spans="1:13" x14ac:dyDescent="0.25">
      <c r="D31" s="5"/>
      <c r="E31" s="5"/>
      <c r="F31" s="5"/>
      <c r="G31" s="5"/>
      <c r="H31" s="5"/>
      <c r="I31" s="5"/>
      <c r="J31" s="4"/>
      <c r="K31" s="4"/>
      <c r="L31" s="4"/>
      <c r="M3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35</v>
      </c>
      <c r="B1" s="51" t="s">
        <v>23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639</v>
      </c>
      <c r="N2" s="72" t="s">
        <v>664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234.73624100000004</v>
      </c>
      <c r="E6" s="14">
        <f ca="1">SUM(E7:OFFSET(E7,50,0))</f>
        <v>271.82313700000003</v>
      </c>
      <c r="F6" s="14">
        <f ca="1">SUM(F7:OFFSET(F7,50,0))</f>
        <v>29.761080646027064</v>
      </c>
      <c r="G6" s="14">
        <f ca="1">SUM(G7:OFFSET(G7,50,0))</f>
        <v>4.3770323960270616</v>
      </c>
      <c r="H6" s="14">
        <f ca="1">SUM(H7:OFFSET(H7,50,0))</f>
        <v>7.0658049600000004</v>
      </c>
      <c r="I6" s="14">
        <f ca="1">SUM(I7:OFFSET(I7,50,0))</f>
        <v>18.318243289999998</v>
      </c>
      <c r="J6" s="15">
        <f ca="1">IFERROR(G6/E6,0)</f>
        <v>1.6102501223165051E-2</v>
      </c>
      <c r="K6" s="15">
        <f ca="1">IFERROR(SUM(G6,H6)/E6,0)</f>
        <v>4.209662754361878E-2</v>
      </c>
      <c r="L6" s="16">
        <f ca="1">IFERROR(SUM(G6,H6,I6)/E6,0)</f>
        <v>0.10948692953251826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2.9256419999999999</v>
      </c>
      <c r="E7" s="21">
        <v>2.9510049999999999</v>
      </c>
      <c r="F7" s="21">
        <f t="shared" ref="F7:F30" si="0">SUM(G7,H7,I7)</f>
        <v>0.1121354</v>
      </c>
      <c r="G7" s="21">
        <v>0</v>
      </c>
      <c r="H7" s="21">
        <v>4.2035629999999997E-2</v>
      </c>
      <c r="I7" s="21">
        <v>7.0099770000000006E-2</v>
      </c>
      <c r="J7" s="22">
        <f t="shared" ref="J7:J30" si="1">IFERROR(G7/E7,0)</f>
        <v>0</v>
      </c>
      <c r="K7" s="22">
        <f t="shared" ref="K7:K30" si="2">IFERROR(SUM(G7,H7)/E7,0)</f>
        <v>1.4244513309872399E-2</v>
      </c>
      <c r="L7" s="23">
        <f t="shared" ref="L7:L30" si="3">IFERROR(SUM(G7,H7,I7)/E7,0)</f>
        <v>3.7999054559378923E-2</v>
      </c>
      <c r="M7" s="4"/>
      <c r="N7" t="s">
        <v>271</v>
      </c>
      <c r="O7" s="5">
        <v>0.13773977017296093</v>
      </c>
      <c r="P7" s="71">
        <v>0.1918594971207947</v>
      </c>
    </row>
    <row r="8" spans="1:16" x14ac:dyDescent="0.25">
      <c r="A8" s="17"/>
      <c r="B8" s="55">
        <v>2</v>
      </c>
      <c r="C8" s="19" t="s">
        <v>250</v>
      </c>
      <c r="D8" s="20">
        <v>1.1304990000000001</v>
      </c>
      <c r="E8" s="21">
        <v>1.212412</v>
      </c>
      <c r="F8" s="21">
        <f t="shared" si="0"/>
        <v>0.19229026997012438</v>
      </c>
      <c r="G8" s="21">
        <v>3.3293799970124383E-2</v>
      </c>
      <c r="H8" s="21">
        <v>5.6868159999999994E-2</v>
      </c>
      <c r="I8" s="21">
        <v>0.10212831000000001</v>
      </c>
      <c r="J8" s="22">
        <f t="shared" si="1"/>
        <v>2.74607971301211E-2</v>
      </c>
      <c r="K8" s="22">
        <f t="shared" si="2"/>
        <v>7.4365776625540142E-2</v>
      </c>
      <c r="L8" s="23">
        <f t="shared" si="3"/>
        <v>0.15860142424367654</v>
      </c>
      <c r="M8" s="4"/>
      <c r="N8" t="s">
        <v>254</v>
      </c>
      <c r="O8" s="5">
        <v>0.66220545963185928</v>
      </c>
      <c r="P8" s="71">
        <v>0.18355819432334172</v>
      </c>
    </row>
    <row r="9" spans="1:16" x14ac:dyDescent="0.25">
      <c r="A9" s="17"/>
      <c r="B9" s="55">
        <v>3</v>
      </c>
      <c r="C9" s="19" t="s">
        <v>251</v>
      </c>
      <c r="D9" s="20">
        <v>0.58515100000000009</v>
      </c>
      <c r="E9" s="21">
        <v>0.73375900000000005</v>
      </c>
      <c r="F9" s="21">
        <f t="shared" si="0"/>
        <v>7.624934045349277E-2</v>
      </c>
      <c r="G9" s="21">
        <v>2.0007900453492766E-2</v>
      </c>
      <c r="H9" s="21">
        <v>2.4363540000000003E-2</v>
      </c>
      <c r="I9" s="21">
        <v>3.1877900000000001E-2</v>
      </c>
      <c r="J9" s="22">
        <f t="shared" si="1"/>
        <v>2.7267672973677687E-2</v>
      </c>
      <c r="K9" s="22">
        <f t="shared" si="2"/>
        <v>6.0471408805197302E-2</v>
      </c>
      <c r="L9" s="23">
        <f t="shared" si="3"/>
        <v>0.10391605479931798</v>
      </c>
      <c r="M9" s="4"/>
      <c r="N9" t="s">
        <v>261</v>
      </c>
      <c r="O9" s="5">
        <v>0.15455786038639913</v>
      </c>
      <c r="P9" s="71">
        <v>0.16365113574401532</v>
      </c>
    </row>
    <row r="10" spans="1:16" x14ac:dyDescent="0.25">
      <c r="A10" s="17"/>
      <c r="B10" s="55">
        <v>4</v>
      </c>
      <c r="C10" s="19" t="s">
        <v>252</v>
      </c>
      <c r="D10" s="20">
        <v>6.4260380000000001</v>
      </c>
      <c r="E10" s="21">
        <v>7.504792000000001</v>
      </c>
      <c r="F10" s="21">
        <f t="shared" si="0"/>
        <v>0.14925962028529244</v>
      </c>
      <c r="G10" s="21">
        <v>2.3497900285292417E-2</v>
      </c>
      <c r="H10" s="21">
        <v>4.1477250000000007E-2</v>
      </c>
      <c r="I10" s="21">
        <v>8.428447E-2</v>
      </c>
      <c r="J10" s="22">
        <f t="shared" si="1"/>
        <v>3.1310528373461135E-3</v>
      </c>
      <c r="K10" s="22">
        <f t="shared" si="2"/>
        <v>8.6578216005576726E-3</v>
      </c>
      <c r="L10" s="23">
        <f t="shared" si="3"/>
        <v>1.9888575231038038E-2</v>
      </c>
      <c r="M10" s="4"/>
      <c r="N10" t="s">
        <v>250</v>
      </c>
      <c r="O10" s="5">
        <v>0.19229026997012438</v>
      </c>
      <c r="P10" s="71">
        <v>0.15860142424367654</v>
      </c>
    </row>
    <row r="11" spans="1:16" x14ac:dyDescent="0.25">
      <c r="A11" s="17"/>
      <c r="B11" s="55">
        <v>5</v>
      </c>
      <c r="C11" s="19" t="s">
        <v>253</v>
      </c>
      <c r="D11" s="20">
        <v>1.6358109999999999</v>
      </c>
      <c r="E11" s="21">
        <v>1.7601910000000003</v>
      </c>
      <c r="F11" s="21">
        <f t="shared" si="0"/>
        <v>0.1952526801893289</v>
      </c>
      <c r="G11" s="21">
        <v>1.6207900189328939E-2</v>
      </c>
      <c r="H11" s="21">
        <v>0.11549159999999999</v>
      </c>
      <c r="I11" s="21">
        <v>6.3553179999999987E-2</v>
      </c>
      <c r="J11" s="22">
        <f t="shared" si="1"/>
        <v>9.2080349174202894E-3</v>
      </c>
      <c r="K11" s="22">
        <f t="shared" si="2"/>
        <v>7.4821141676857161E-2</v>
      </c>
      <c r="L11" s="23">
        <f t="shared" si="3"/>
        <v>0.11092698473593426</v>
      </c>
      <c r="M11" s="4"/>
      <c r="N11" t="s">
        <v>256</v>
      </c>
      <c r="O11" s="5">
        <v>6.7765795911906714</v>
      </c>
      <c r="P11" s="71">
        <v>0.15780750330970758</v>
      </c>
    </row>
    <row r="12" spans="1:16" x14ac:dyDescent="0.25">
      <c r="A12" s="17"/>
      <c r="B12" s="55">
        <v>6</v>
      </c>
      <c r="C12" s="19" t="s">
        <v>254</v>
      </c>
      <c r="D12" s="20">
        <v>2.8324019999999996</v>
      </c>
      <c r="E12" s="21">
        <v>3.6076050000000004</v>
      </c>
      <c r="F12" s="21">
        <f t="shared" si="0"/>
        <v>0.66220545963185928</v>
      </c>
      <c r="G12" s="21">
        <v>9.0318369631859241E-2</v>
      </c>
      <c r="H12" s="21">
        <v>0.18148390000000003</v>
      </c>
      <c r="I12" s="21">
        <v>0.39040319000000001</v>
      </c>
      <c r="J12" s="22">
        <f t="shared" si="1"/>
        <v>2.5035548412827686E-2</v>
      </c>
      <c r="K12" s="22">
        <f t="shared" si="2"/>
        <v>7.5341471594550749E-2</v>
      </c>
      <c r="L12" s="23">
        <f t="shared" si="3"/>
        <v>0.18355819432334172</v>
      </c>
      <c r="M12" s="4"/>
      <c r="N12" t="s">
        <v>260</v>
      </c>
      <c r="O12" s="5">
        <v>0.12123905974312912</v>
      </c>
      <c r="P12" s="71">
        <v>0.13023154814235899</v>
      </c>
    </row>
    <row r="13" spans="1:16" x14ac:dyDescent="0.25">
      <c r="A13" s="17"/>
      <c r="B13" s="55">
        <v>8</v>
      </c>
      <c r="C13" s="19" t="s">
        <v>256</v>
      </c>
      <c r="D13" s="20">
        <v>42.860183000000006</v>
      </c>
      <c r="E13" s="21">
        <v>42.942062000000021</v>
      </c>
      <c r="F13" s="21">
        <f t="shared" si="0"/>
        <v>6.7765795911906714</v>
      </c>
      <c r="G13" s="21">
        <v>8.3415681190672331E-2</v>
      </c>
      <c r="H13" s="21">
        <v>0.86139155999999995</v>
      </c>
      <c r="I13" s="21">
        <v>5.8317723499999987</v>
      </c>
      <c r="J13" s="22">
        <f t="shared" si="1"/>
        <v>1.9425169008109645E-3</v>
      </c>
      <c r="K13" s="22">
        <f t="shared" si="2"/>
        <v>2.2001906689778236E-2</v>
      </c>
      <c r="L13" s="23">
        <f t="shared" si="3"/>
        <v>0.15780750330970758</v>
      </c>
      <c r="M13" s="4"/>
      <c r="N13" t="s">
        <v>264</v>
      </c>
      <c r="O13" s="5">
        <v>0.18885279959748313</v>
      </c>
      <c r="P13" s="71">
        <v>0.12642839853542259</v>
      </c>
    </row>
    <row r="14" spans="1:16" x14ac:dyDescent="0.25">
      <c r="A14" s="17"/>
      <c r="B14" s="55">
        <v>9</v>
      </c>
      <c r="C14" s="19" t="s">
        <v>257</v>
      </c>
      <c r="D14" s="20">
        <v>9.8506660000000004</v>
      </c>
      <c r="E14" s="21">
        <v>9.9047079999999994</v>
      </c>
      <c r="F14" s="21">
        <f t="shared" si="0"/>
        <v>0.77071733003482246</v>
      </c>
      <c r="G14" s="21">
        <v>2.0307900034822524E-2</v>
      </c>
      <c r="H14" s="21">
        <v>2.5197900000000002E-2</v>
      </c>
      <c r="I14" s="21">
        <v>0.72521152999999994</v>
      </c>
      <c r="J14" s="22">
        <f t="shared" si="1"/>
        <v>2.0503279889545986E-3</v>
      </c>
      <c r="K14" s="22">
        <f t="shared" si="2"/>
        <v>4.5943605843627626E-3</v>
      </c>
      <c r="L14" s="23">
        <f t="shared" si="3"/>
        <v>7.7813230842829748E-2</v>
      </c>
      <c r="M14" s="4"/>
      <c r="N14" t="s">
        <v>259</v>
      </c>
      <c r="O14" s="5">
        <v>0.24594314014588275</v>
      </c>
      <c r="P14" s="71">
        <v>0.12608479273270087</v>
      </c>
    </row>
    <row r="15" spans="1:16" x14ac:dyDescent="0.25">
      <c r="A15" s="17"/>
      <c r="B15" s="55">
        <v>10</v>
      </c>
      <c r="C15" s="19" t="s">
        <v>258</v>
      </c>
      <c r="D15" s="20">
        <v>4.073124</v>
      </c>
      <c r="E15" s="21">
        <v>4.3325130000000005</v>
      </c>
      <c r="F15" s="21">
        <f t="shared" si="0"/>
        <v>0.35299874016246735</v>
      </c>
      <c r="G15" s="21">
        <v>1.3723980162467342E-2</v>
      </c>
      <c r="H15" s="21">
        <v>0.19046368</v>
      </c>
      <c r="I15" s="21">
        <v>0.14881107999999998</v>
      </c>
      <c r="J15" s="22">
        <f t="shared" si="1"/>
        <v>3.1676720098629458E-3</v>
      </c>
      <c r="K15" s="22">
        <f t="shared" si="2"/>
        <v>4.7129151179111824E-2</v>
      </c>
      <c r="L15" s="23">
        <f t="shared" si="3"/>
        <v>8.1476671890532662E-2</v>
      </c>
      <c r="M15" s="4"/>
      <c r="N15" t="s">
        <v>265</v>
      </c>
      <c r="O15" s="5">
        <v>0.14388910976530048</v>
      </c>
      <c r="P15" s="71">
        <v>0.11915848181540423</v>
      </c>
    </row>
    <row r="16" spans="1:16" x14ac:dyDescent="0.25">
      <c r="A16" s="17"/>
      <c r="B16" s="55">
        <v>11</v>
      </c>
      <c r="C16" s="19" t="s">
        <v>259</v>
      </c>
      <c r="D16" s="20">
        <v>2.0450210000000002</v>
      </c>
      <c r="E16" s="21">
        <v>1.9506169999999998</v>
      </c>
      <c r="F16" s="21">
        <f t="shared" si="0"/>
        <v>0.24594314014588275</v>
      </c>
      <c r="G16" s="21">
        <v>2.0807900145882741E-2</v>
      </c>
      <c r="H16" s="21">
        <v>6.3295550000000006E-2</v>
      </c>
      <c r="I16" s="21">
        <v>0.16183969000000001</v>
      </c>
      <c r="J16" s="22">
        <f t="shared" si="1"/>
        <v>1.0667342766869529E-2</v>
      </c>
      <c r="K16" s="22">
        <f t="shared" si="2"/>
        <v>4.3116331984127461E-2</v>
      </c>
      <c r="L16" s="23">
        <f t="shared" si="3"/>
        <v>0.12608479273270087</v>
      </c>
      <c r="M16" s="4"/>
      <c r="N16" t="s">
        <v>253</v>
      </c>
      <c r="O16" s="5">
        <v>0.1952526801893289</v>
      </c>
      <c r="P16" s="71">
        <v>0.11092698473593426</v>
      </c>
    </row>
    <row r="17" spans="1:16" x14ac:dyDescent="0.25">
      <c r="A17" s="17"/>
      <c r="B17" s="55">
        <v>12</v>
      </c>
      <c r="C17" s="19" t="s">
        <v>260</v>
      </c>
      <c r="D17" s="20">
        <v>0.61624100000000015</v>
      </c>
      <c r="E17" s="21">
        <v>0.93095000000000017</v>
      </c>
      <c r="F17" s="21">
        <f t="shared" si="0"/>
        <v>0.12123905974312912</v>
      </c>
      <c r="G17" s="21">
        <v>3.7180749743129127E-2</v>
      </c>
      <c r="H17" s="21">
        <v>3.8992389999999995E-2</v>
      </c>
      <c r="I17" s="21">
        <v>4.5065920000000002E-2</v>
      </c>
      <c r="J17" s="22">
        <f t="shared" si="1"/>
        <v>3.9938503403114153E-2</v>
      </c>
      <c r="K17" s="22">
        <f t="shared" si="2"/>
        <v>8.182301922029013E-2</v>
      </c>
      <c r="L17" s="23">
        <f t="shared" si="3"/>
        <v>0.13023154814235899</v>
      </c>
      <c r="M17" s="4"/>
      <c r="N17" t="s">
        <v>263</v>
      </c>
      <c r="O17" s="5">
        <v>16.842813921047167</v>
      </c>
      <c r="P17" s="71">
        <v>0.10820963520497208</v>
      </c>
    </row>
    <row r="18" spans="1:16" x14ac:dyDescent="0.25">
      <c r="A18" s="17"/>
      <c r="B18" s="55">
        <v>13</v>
      </c>
      <c r="C18" s="19" t="s">
        <v>261</v>
      </c>
      <c r="D18" s="20">
        <v>0.95335400000000003</v>
      </c>
      <c r="E18" s="21">
        <v>0.94443500000000014</v>
      </c>
      <c r="F18" s="21">
        <f t="shared" si="0"/>
        <v>0.15455786038639913</v>
      </c>
      <c r="G18" s="21">
        <v>2.4247900386399124E-2</v>
      </c>
      <c r="H18" s="21">
        <v>2.9017069999999999E-2</v>
      </c>
      <c r="I18" s="21">
        <v>0.10129289000000001</v>
      </c>
      <c r="J18" s="22">
        <f t="shared" si="1"/>
        <v>2.567450421299414E-2</v>
      </c>
      <c r="K18" s="22">
        <f t="shared" si="2"/>
        <v>5.6398767926219499E-2</v>
      </c>
      <c r="L18" s="23">
        <f t="shared" si="3"/>
        <v>0.16365113574401532</v>
      </c>
      <c r="M18" s="4"/>
      <c r="N18" t="s">
        <v>251</v>
      </c>
      <c r="O18" s="5">
        <v>7.624934045349277E-2</v>
      </c>
      <c r="P18" s="71">
        <v>0.10391605479931798</v>
      </c>
    </row>
    <row r="19" spans="1:16" x14ac:dyDescent="0.25">
      <c r="A19" s="17"/>
      <c r="B19" s="55">
        <v>14</v>
      </c>
      <c r="C19" s="19" t="s">
        <v>262</v>
      </c>
      <c r="D19" s="20">
        <v>7.4972359999999991</v>
      </c>
      <c r="E19" s="21">
        <v>12.465527999999997</v>
      </c>
      <c r="F19" s="21">
        <f t="shared" si="0"/>
        <v>0.90863729979807784</v>
      </c>
      <c r="G19" s="21">
        <v>0.11706752979807789</v>
      </c>
      <c r="H19" s="21">
        <v>0.13537397999999998</v>
      </c>
      <c r="I19" s="21">
        <v>0.65619578999999995</v>
      </c>
      <c r="J19" s="22">
        <f t="shared" si="1"/>
        <v>9.3913013390269483E-3</v>
      </c>
      <c r="K19" s="22">
        <f t="shared" si="2"/>
        <v>2.0251168646693341E-2</v>
      </c>
      <c r="L19" s="23">
        <f t="shared" si="3"/>
        <v>7.2892002633027503E-2</v>
      </c>
      <c r="M19" s="4"/>
      <c r="N19" t="s">
        <v>269</v>
      </c>
      <c r="O19" s="5">
        <v>0.39398673972678988</v>
      </c>
      <c r="P19" s="71">
        <v>9.9895167326687434E-2</v>
      </c>
    </row>
    <row r="20" spans="1:16" x14ac:dyDescent="0.25">
      <c r="A20" s="17"/>
      <c r="B20" s="55">
        <v>15</v>
      </c>
      <c r="C20" s="19" t="s">
        <v>263</v>
      </c>
      <c r="D20" s="20">
        <v>131.87143500000002</v>
      </c>
      <c r="E20" s="21">
        <v>155.64985400000003</v>
      </c>
      <c r="F20" s="21">
        <f t="shared" si="0"/>
        <v>16.842813921047167</v>
      </c>
      <c r="G20" s="21">
        <v>3.4270375210471684</v>
      </c>
      <c r="H20" s="21">
        <v>4.7005160500000001</v>
      </c>
      <c r="I20" s="21">
        <v>8.7152603499999994</v>
      </c>
      <c r="J20" s="22">
        <f t="shared" si="1"/>
        <v>2.2017608323918941E-2</v>
      </c>
      <c r="K20" s="22">
        <f t="shared" si="2"/>
        <v>5.2216904559686687E-2</v>
      </c>
      <c r="L20" s="23">
        <f t="shared" si="3"/>
        <v>0.10820963520497208</v>
      </c>
      <c r="M20" s="4"/>
      <c r="N20" t="s">
        <v>270</v>
      </c>
      <c r="O20" s="5">
        <v>0.72052978215006225</v>
      </c>
      <c r="P20" s="71">
        <v>9.6747223200926796E-2</v>
      </c>
    </row>
    <row r="21" spans="1:16" x14ac:dyDescent="0.25">
      <c r="A21" s="17"/>
      <c r="B21" s="55">
        <v>16</v>
      </c>
      <c r="C21" s="19" t="s">
        <v>264</v>
      </c>
      <c r="D21" s="20">
        <v>1.2333510000000005</v>
      </c>
      <c r="E21" s="21">
        <v>1.4937530000000003</v>
      </c>
      <c r="F21" s="21">
        <f t="shared" si="0"/>
        <v>0.18885279959748313</v>
      </c>
      <c r="G21" s="21">
        <v>5.1385799597483128E-2</v>
      </c>
      <c r="H21" s="21">
        <v>5.3398509999999996E-2</v>
      </c>
      <c r="I21" s="21">
        <v>8.4068489999999996E-2</v>
      </c>
      <c r="J21" s="22">
        <f t="shared" si="1"/>
        <v>3.4400466206583762E-2</v>
      </c>
      <c r="K21" s="22">
        <f t="shared" si="2"/>
        <v>7.0148350897024536E-2</v>
      </c>
      <c r="L21" s="23">
        <f t="shared" si="3"/>
        <v>0.12642839853542259</v>
      </c>
      <c r="M21" s="4"/>
      <c r="N21" t="s">
        <v>258</v>
      </c>
      <c r="O21" s="5">
        <v>0.35299874016246735</v>
      </c>
      <c r="P21" s="71">
        <v>8.1476671890532662E-2</v>
      </c>
    </row>
    <row r="22" spans="1:16" x14ac:dyDescent="0.25">
      <c r="A22" s="17"/>
      <c r="B22" s="55">
        <v>17</v>
      </c>
      <c r="C22" s="19" t="s">
        <v>265</v>
      </c>
      <c r="D22" s="20">
        <v>0.60494300000000012</v>
      </c>
      <c r="E22" s="21">
        <v>1.207544</v>
      </c>
      <c r="F22" s="21">
        <f t="shared" si="0"/>
        <v>0.14388910976530048</v>
      </c>
      <c r="G22" s="21">
        <v>2.9765799765300471E-2</v>
      </c>
      <c r="H22" s="21">
        <v>3.3841849999999993E-2</v>
      </c>
      <c r="I22" s="21">
        <v>8.0281460000000013E-2</v>
      </c>
      <c r="J22" s="22">
        <f t="shared" si="1"/>
        <v>2.4649867636541999E-2</v>
      </c>
      <c r="K22" s="22">
        <f t="shared" si="2"/>
        <v>5.2675223234350442E-2</v>
      </c>
      <c r="L22" s="23">
        <f t="shared" si="3"/>
        <v>0.11915848181540423</v>
      </c>
      <c r="M22" s="4"/>
      <c r="N22" t="s">
        <v>257</v>
      </c>
      <c r="O22" s="5">
        <v>0.77071733003482246</v>
      </c>
      <c r="P22" s="71">
        <v>7.7813230842829748E-2</v>
      </c>
    </row>
    <row r="23" spans="1:16" x14ac:dyDescent="0.25">
      <c r="A23" s="17"/>
      <c r="B23" s="55">
        <v>18</v>
      </c>
      <c r="C23" s="19" t="s">
        <v>266</v>
      </c>
      <c r="D23" s="20">
        <v>0.60532500000000011</v>
      </c>
      <c r="E23" s="21">
        <v>1.7260150000000001</v>
      </c>
      <c r="F23" s="21">
        <f t="shared" si="0"/>
        <v>0.10942380021120542</v>
      </c>
      <c r="G23" s="21">
        <v>2.9400100211205427E-2</v>
      </c>
      <c r="H23" s="21">
        <v>4.0233999999999992E-2</v>
      </c>
      <c r="I23" s="21">
        <v>3.9789699999999997E-2</v>
      </c>
      <c r="J23" s="22">
        <f t="shared" si="1"/>
        <v>1.7033513736094661E-2</v>
      </c>
      <c r="K23" s="22">
        <f t="shared" si="2"/>
        <v>4.034385576672591E-2</v>
      </c>
      <c r="L23" s="23">
        <f t="shared" si="3"/>
        <v>6.3396784043710755E-2</v>
      </c>
      <c r="M23" s="4"/>
      <c r="N23" t="s">
        <v>268</v>
      </c>
      <c r="O23" s="5">
        <v>0.28110128018150965</v>
      </c>
      <c r="P23" s="71">
        <v>7.428963474865577E-2</v>
      </c>
    </row>
    <row r="24" spans="1:16" x14ac:dyDescent="0.25">
      <c r="A24" s="17"/>
      <c r="B24" s="55">
        <v>19</v>
      </c>
      <c r="C24" s="19" t="s">
        <v>267</v>
      </c>
      <c r="D24" s="20">
        <v>3.9576099999999999</v>
      </c>
      <c r="E24" s="21">
        <v>2.5351370000000002</v>
      </c>
      <c r="F24" s="21">
        <f t="shared" si="0"/>
        <v>0.13271789013338486</v>
      </c>
      <c r="G24" s="21">
        <v>2.2425900133384857E-2</v>
      </c>
      <c r="H24" s="21">
        <v>2.5908180000000003E-2</v>
      </c>
      <c r="I24" s="21">
        <v>8.4383810000000004E-2</v>
      </c>
      <c r="J24" s="22">
        <f t="shared" si="1"/>
        <v>8.8460308588391295E-3</v>
      </c>
      <c r="K24" s="22">
        <f t="shared" si="2"/>
        <v>1.9065667904095463E-2</v>
      </c>
      <c r="L24" s="23">
        <f t="shared" si="3"/>
        <v>5.2351368045744612E-2</v>
      </c>
      <c r="M24" s="4"/>
      <c r="N24" t="s">
        <v>262</v>
      </c>
      <c r="O24" s="5">
        <v>0.90863729979807784</v>
      </c>
      <c r="P24" s="71">
        <v>7.2892002633027503E-2</v>
      </c>
    </row>
    <row r="25" spans="1:16" x14ac:dyDescent="0.25">
      <c r="A25" s="17"/>
      <c r="B25" s="55">
        <v>20</v>
      </c>
      <c r="C25" s="19" t="s">
        <v>268</v>
      </c>
      <c r="D25" s="20">
        <v>3.3459559999999997</v>
      </c>
      <c r="E25" s="21">
        <v>3.7838560000000001</v>
      </c>
      <c r="F25" s="21">
        <f t="shared" si="0"/>
        <v>0.28110128018150965</v>
      </c>
      <c r="G25" s="21">
        <v>5.1419500181509648E-2</v>
      </c>
      <c r="H25" s="21">
        <v>8.8030330000000004E-2</v>
      </c>
      <c r="I25" s="21">
        <v>0.14165145000000001</v>
      </c>
      <c r="J25" s="22">
        <f t="shared" si="1"/>
        <v>1.3589179974478323E-2</v>
      </c>
      <c r="K25" s="22">
        <f t="shared" si="2"/>
        <v>3.6853894593639303E-2</v>
      </c>
      <c r="L25" s="23">
        <f t="shared" si="3"/>
        <v>7.428963474865577E-2</v>
      </c>
      <c r="M25" s="4"/>
      <c r="N25" t="s">
        <v>266</v>
      </c>
      <c r="O25" s="5">
        <v>0.10942380021120542</v>
      </c>
      <c r="P25" s="71">
        <v>6.3396784043710755E-2</v>
      </c>
    </row>
    <row r="26" spans="1:16" x14ac:dyDescent="0.25">
      <c r="A26" s="17"/>
      <c r="B26" s="55">
        <v>21</v>
      </c>
      <c r="C26" s="19" t="s">
        <v>269</v>
      </c>
      <c r="D26" s="20">
        <v>3.0229970000000002</v>
      </c>
      <c r="E26" s="21">
        <v>3.9440019999999998</v>
      </c>
      <c r="F26" s="21">
        <f t="shared" si="0"/>
        <v>0.39398673972678988</v>
      </c>
      <c r="G26" s="21">
        <v>3.3895939726789948E-2</v>
      </c>
      <c r="H26" s="21">
        <v>0.14777214999999999</v>
      </c>
      <c r="I26" s="21">
        <v>0.21231864999999997</v>
      </c>
      <c r="J26" s="22">
        <f t="shared" si="1"/>
        <v>8.5943008463966169E-3</v>
      </c>
      <c r="K26" s="22">
        <f t="shared" si="2"/>
        <v>4.6061865518016963E-2</v>
      </c>
      <c r="L26" s="23">
        <f t="shared" si="3"/>
        <v>9.9895167326687434E-2</v>
      </c>
      <c r="M26" s="4"/>
      <c r="N26" t="s">
        <v>267</v>
      </c>
      <c r="O26" s="5">
        <v>0.13271789013338486</v>
      </c>
      <c r="P26" s="71">
        <v>5.2351368045744612E-2</v>
      </c>
    </row>
    <row r="27" spans="1:16" x14ac:dyDescent="0.25">
      <c r="A27" s="17"/>
      <c r="B27" s="55">
        <v>22</v>
      </c>
      <c r="C27" s="19" t="s">
        <v>270</v>
      </c>
      <c r="D27" s="20">
        <v>5.298457</v>
      </c>
      <c r="E27" s="21">
        <v>7.4475499999999988</v>
      </c>
      <c r="F27" s="21">
        <f t="shared" si="0"/>
        <v>0.72052978215006225</v>
      </c>
      <c r="G27" s="21">
        <v>0.19048234215006232</v>
      </c>
      <c r="H27" s="21">
        <v>0.11573712999999999</v>
      </c>
      <c r="I27" s="21">
        <v>0.41431030999999996</v>
      </c>
      <c r="J27" s="22">
        <f t="shared" si="1"/>
        <v>2.5576510684730193E-2</v>
      </c>
      <c r="K27" s="22">
        <f t="shared" si="2"/>
        <v>4.1116806486705335E-2</v>
      </c>
      <c r="L27" s="23">
        <f t="shared" si="3"/>
        <v>9.6747223200926796E-2</v>
      </c>
      <c r="M27" s="4"/>
      <c r="N27" t="s">
        <v>272</v>
      </c>
      <c r="O27" s="5">
        <v>6.5833931049647645E-2</v>
      </c>
      <c r="P27" s="71">
        <v>4.8200536119065454E-2</v>
      </c>
    </row>
    <row r="28" spans="1:16" x14ac:dyDescent="0.25">
      <c r="A28" s="17"/>
      <c r="B28" s="55">
        <v>23</v>
      </c>
      <c r="C28" s="19" t="s">
        <v>271</v>
      </c>
      <c r="D28" s="20">
        <v>0.60540100000000008</v>
      </c>
      <c r="E28" s="21">
        <v>0.71792</v>
      </c>
      <c r="F28" s="21">
        <f t="shared" si="0"/>
        <v>0.13773977017296093</v>
      </c>
      <c r="G28" s="21">
        <v>1.8007900172960944E-2</v>
      </c>
      <c r="H28" s="21">
        <v>2.6121499999999999E-2</v>
      </c>
      <c r="I28" s="21">
        <v>9.3610369999999998E-2</v>
      </c>
      <c r="J28" s="22">
        <f t="shared" si="1"/>
        <v>2.5083435721195878E-2</v>
      </c>
      <c r="K28" s="22">
        <f t="shared" si="2"/>
        <v>6.1468408977268976E-2</v>
      </c>
      <c r="L28" s="23">
        <f t="shared" si="3"/>
        <v>0.1918594971207947</v>
      </c>
      <c r="M28" s="4"/>
      <c r="N28" t="s">
        <v>249</v>
      </c>
      <c r="O28" s="5">
        <v>0.1121354</v>
      </c>
      <c r="P28" s="71">
        <v>3.7999054559378923E-2</v>
      </c>
    </row>
    <row r="29" spans="1:16" x14ac:dyDescent="0.25">
      <c r="A29" s="17"/>
      <c r="B29" s="55">
        <v>24</v>
      </c>
      <c r="C29" s="19" t="s">
        <v>272</v>
      </c>
      <c r="D29" s="20">
        <v>0.5789089999999999</v>
      </c>
      <c r="E29" s="21">
        <v>1.365834</v>
      </c>
      <c r="F29" s="21">
        <f t="shared" si="0"/>
        <v>6.5833931049647645E-2</v>
      </c>
      <c r="G29" s="21">
        <v>2.3134081049647648E-2</v>
      </c>
      <c r="H29" s="21">
        <v>1.583205E-2</v>
      </c>
      <c r="I29" s="21">
        <v>2.6867800000000001E-2</v>
      </c>
      <c r="J29" s="22">
        <f t="shared" si="1"/>
        <v>1.6937695978902011E-2</v>
      </c>
      <c r="K29" s="22">
        <f t="shared" si="2"/>
        <v>2.8529185134978079E-2</v>
      </c>
      <c r="L29" s="23">
        <f t="shared" si="3"/>
        <v>4.8200536119065454E-2</v>
      </c>
      <c r="M29" s="4"/>
      <c r="N29" t="s">
        <v>273</v>
      </c>
      <c r="O29" s="5">
        <v>2.6125829999999999E-2</v>
      </c>
      <c r="P29" s="71">
        <v>3.6740280834487653E-2</v>
      </c>
    </row>
    <row r="30" spans="1:16" ht="15.75" thickBot="1" x14ac:dyDescent="0.3">
      <c r="A30" s="24"/>
      <c r="B30" s="56">
        <v>25</v>
      </c>
      <c r="C30" s="26" t="s">
        <v>273</v>
      </c>
      <c r="D30" s="27">
        <v>0.18048900000000001</v>
      </c>
      <c r="E30" s="28">
        <v>0.71109500000000003</v>
      </c>
      <c r="F30" s="28">
        <f t="shared" si="0"/>
        <v>2.6125829999999999E-2</v>
      </c>
      <c r="G30" s="28">
        <v>0</v>
      </c>
      <c r="H30" s="28">
        <v>1.2961E-2</v>
      </c>
      <c r="I30" s="28">
        <v>1.3164829999999999E-2</v>
      </c>
      <c r="J30" s="29">
        <f t="shared" si="1"/>
        <v>0</v>
      </c>
      <c r="K30" s="29">
        <f t="shared" si="2"/>
        <v>1.8226819201372532E-2</v>
      </c>
      <c r="L30" s="30">
        <f t="shared" si="3"/>
        <v>3.6740280834487653E-2</v>
      </c>
      <c r="M30" s="4"/>
      <c r="N30" t="s">
        <v>252</v>
      </c>
      <c r="O30" s="5">
        <v>0.14925962028529244</v>
      </c>
      <c r="P30" s="71">
        <v>1.9888575231038038E-2</v>
      </c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"/>
  <sheetViews>
    <sheetView topLeftCell="A25" workbookViewId="0">
      <selection activeCell="A30" sqref="A30:D3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35</v>
      </c>
      <c r="B1" s="49" t="s">
        <v>23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640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234.73624100000004</v>
      </c>
      <c r="E6" s="14">
        <v>271.82313700000003</v>
      </c>
      <c r="F6" s="14">
        <v>29.761080646027064</v>
      </c>
      <c r="G6" s="14">
        <v>4.3770323960270616</v>
      </c>
      <c r="H6" s="14">
        <v>7.0658049600000004</v>
      </c>
      <c r="I6" s="14">
        <v>18.318243289999998</v>
      </c>
      <c r="J6" s="15">
        <v>1.6102501223165051E-2</v>
      </c>
      <c r="K6" s="15">
        <v>4.209662754361878E-2</v>
      </c>
      <c r="L6" s="16">
        <v>0.10948692953251826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149.77337800000001</v>
      </c>
      <c r="E7" s="38">
        <f ca="1">SUM(E8:OFFSET(E6,MATCH("PROYECTOS",$A$8:$A$50,0),0))</f>
        <v>178.94165800000007</v>
      </c>
      <c r="F7" s="38">
        <f ca="1">SUM(F8:OFFSET(F6,MATCH("PROYECTOS",$A$8:$A$50,0),0))</f>
        <v>20.245401143380214</v>
      </c>
      <c r="G7" s="38">
        <f ca="1">SUM(G8:OFFSET(G6,MATCH("PROYECTOS",$A$8:$A$50,0),0))</f>
        <v>4.1490092733802157</v>
      </c>
      <c r="H7" s="38">
        <f ca="1">SUM(H8:OFFSET(H6,MATCH("PROYECTOS",$A$8:$A$50,0),0))</f>
        <v>5.6336529100000003</v>
      </c>
      <c r="I7" s="38">
        <f ca="1">SUM(I8:OFFSET(I6,MATCH("PROYECTOS",$A$8:$A$50,0),0))</f>
        <v>10.462738959999998</v>
      </c>
      <c r="J7" s="39">
        <f ca="1">IFERROR(G7/E7,0)</f>
        <v>2.31863799617874E-2</v>
      </c>
      <c r="K7" s="39">
        <f ca="1">IFERROR(SUM(G7,H7)/E7,0)</f>
        <v>5.466956265365671E-2</v>
      </c>
      <c r="L7" s="40">
        <f ca="1">IFERROR(SUM(G7,H7,I7)/E7,0)</f>
        <v>0.11313967563316199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7.1540140000000001</v>
      </c>
      <c r="E8" s="21">
        <v>11.005709000000003</v>
      </c>
      <c r="F8" s="21">
        <f t="shared" ref="F8:F16" si="0">SUM(G8,H8,I8)</f>
        <v>2.340101292510032</v>
      </c>
      <c r="G8" s="21">
        <v>0.43249648251003237</v>
      </c>
      <c r="H8" s="21">
        <v>0.40754386000000004</v>
      </c>
      <c r="I8" s="21">
        <v>1.5000609499999997</v>
      </c>
      <c r="J8" s="22">
        <f t="shared" ref="J8:J17" si="1">IFERROR(G8/E8,0)</f>
        <v>3.9297466661169421E-2</v>
      </c>
      <c r="K8" s="22">
        <f t="shared" ref="K8:K17" si="2">IFERROR(SUM(G8,H8)/E8,0)</f>
        <v>7.6327689793545539E-2</v>
      </c>
      <c r="L8" s="23">
        <f t="shared" ref="L8:L17" si="3">IFERROR(SUM(G8,H8,I8)/E8,0)</f>
        <v>0.21262612817675183</v>
      </c>
      <c r="M8" s="4"/>
    </row>
    <row r="9" spans="1:13" ht="63.75" x14ac:dyDescent="0.25">
      <c r="A9" s="17"/>
      <c r="B9" s="19">
        <v>3000342</v>
      </c>
      <c r="C9" s="19" t="s">
        <v>642</v>
      </c>
      <c r="D9" s="20">
        <v>1.927975</v>
      </c>
      <c r="E9" s="21">
        <v>2.5822100000000003</v>
      </c>
      <c r="F9" s="21">
        <f t="shared" si="0"/>
        <v>0.44476524053769895</v>
      </c>
      <c r="G9" s="21">
        <v>6.9578550537698902E-2</v>
      </c>
      <c r="H9" s="21">
        <v>0.19168773999999997</v>
      </c>
      <c r="I9" s="21">
        <v>0.18349895000000002</v>
      </c>
      <c r="J9" s="22">
        <f t="shared" si="1"/>
        <v>2.6945349347147943E-2</v>
      </c>
      <c r="K9" s="22">
        <f t="shared" si="2"/>
        <v>0.10117933496411945</v>
      </c>
      <c r="L9" s="23">
        <f t="shared" si="3"/>
        <v>0.1722420874126035</v>
      </c>
      <c r="M9" s="4"/>
    </row>
    <row r="10" spans="1:13" ht="38.25" x14ac:dyDescent="0.25">
      <c r="A10" s="17"/>
      <c r="B10" s="19">
        <v>3000469</v>
      </c>
      <c r="C10" s="19" t="s">
        <v>643</v>
      </c>
      <c r="D10" s="20">
        <v>1.388649</v>
      </c>
      <c r="E10" s="21">
        <v>1.2618470000000002</v>
      </c>
      <c r="F10" s="21">
        <f t="shared" si="0"/>
        <v>0.17460000933063027</v>
      </c>
      <c r="G10" s="21">
        <v>4.1702469330630265E-2</v>
      </c>
      <c r="H10" s="21">
        <v>6.4692550000000001E-2</v>
      </c>
      <c r="I10" s="21">
        <v>6.8204990000000007E-2</v>
      </c>
      <c r="J10" s="22">
        <f t="shared" si="1"/>
        <v>3.3048752606798022E-2</v>
      </c>
      <c r="K10" s="22">
        <f t="shared" si="2"/>
        <v>8.4316893673028706E-2</v>
      </c>
      <c r="L10" s="23">
        <f t="shared" si="3"/>
        <v>0.13836860517212488</v>
      </c>
      <c r="M10" s="4"/>
    </row>
    <row r="11" spans="1:13" ht="51" x14ac:dyDescent="0.25">
      <c r="A11" s="17"/>
      <c r="B11" s="19">
        <v>3000470</v>
      </c>
      <c r="C11" s="19" t="s">
        <v>644</v>
      </c>
      <c r="D11" s="20">
        <v>0.98572300000000002</v>
      </c>
      <c r="E11" s="21">
        <v>1.553785</v>
      </c>
      <c r="F11" s="21">
        <f t="shared" si="0"/>
        <v>0.22022487995984896</v>
      </c>
      <c r="G11" s="21">
        <v>6.5287389959848952E-2</v>
      </c>
      <c r="H11" s="21">
        <v>6.8334649999999997E-2</v>
      </c>
      <c r="I11" s="21">
        <v>8.660284E-2</v>
      </c>
      <c r="J11" s="22">
        <f t="shared" si="1"/>
        <v>4.2018290793030537E-2</v>
      </c>
      <c r="K11" s="22">
        <f t="shared" si="2"/>
        <v>8.5997766717949356E-2</v>
      </c>
      <c r="L11" s="23">
        <f t="shared" si="3"/>
        <v>0.1417344613056819</v>
      </c>
      <c r="M11" s="4"/>
    </row>
    <row r="12" spans="1:13" ht="51" x14ac:dyDescent="0.25">
      <c r="A12" s="17"/>
      <c r="B12" s="19">
        <v>3000471</v>
      </c>
      <c r="C12" s="19" t="s">
        <v>645</v>
      </c>
      <c r="D12" s="20">
        <v>1.118201</v>
      </c>
      <c r="E12" s="21">
        <v>1.118201</v>
      </c>
      <c r="F12" s="21">
        <f t="shared" si="0"/>
        <v>0.10747109971813879</v>
      </c>
      <c r="G12" s="21">
        <v>2.3061839718138799E-2</v>
      </c>
      <c r="H12" s="21">
        <v>3.3197379999999999E-2</v>
      </c>
      <c r="I12" s="21">
        <v>5.1211879999999994E-2</v>
      </c>
      <c r="J12" s="22">
        <f t="shared" si="1"/>
        <v>2.0624055709249769E-2</v>
      </c>
      <c r="K12" s="22">
        <f t="shared" si="2"/>
        <v>5.0312260244928055E-2</v>
      </c>
      <c r="L12" s="23">
        <f t="shared" si="3"/>
        <v>9.6110716873029786E-2</v>
      </c>
      <c r="M12" s="4"/>
    </row>
    <row r="13" spans="1:13" ht="38.25" x14ac:dyDescent="0.25">
      <c r="A13" s="17"/>
      <c r="B13" s="19">
        <v>3000473</v>
      </c>
      <c r="C13" s="19" t="s">
        <v>646</v>
      </c>
      <c r="D13" s="20">
        <v>3.6137529999999995</v>
      </c>
      <c r="E13" s="21">
        <v>6.5422870000000009</v>
      </c>
      <c r="F13" s="21">
        <f t="shared" si="0"/>
        <v>0.81426284051375042</v>
      </c>
      <c r="G13" s="21">
        <v>0.17393611051375046</v>
      </c>
      <c r="H13" s="21">
        <v>0.26511230000000002</v>
      </c>
      <c r="I13" s="21">
        <v>0.37521442999999999</v>
      </c>
      <c r="J13" s="22">
        <f t="shared" si="1"/>
        <v>2.6586438429520205E-2</v>
      </c>
      <c r="K13" s="22">
        <f t="shared" si="2"/>
        <v>6.7109316744091235E-2</v>
      </c>
      <c r="L13" s="23">
        <f t="shared" si="3"/>
        <v>0.12446149802259521</v>
      </c>
      <c r="M13" s="4"/>
    </row>
    <row r="14" spans="1:13" ht="51" x14ac:dyDescent="0.25">
      <c r="A14" s="17"/>
      <c r="B14" s="19">
        <v>3000603</v>
      </c>
      <c r="C14" s="19" t="s">
        <v>647</v>
      </c>
      <c r="D14" s="20">
        <v>0.97072199999999997</v>
      </c>
      <c r="E14" s="21">
        <v>0.98053199999999985</v>
      </c>
      <c r="F14" s="21">
        <f t="shared" si="0"/>
        <v>0.15425590026829891</v>
      </c>
      <c r="G14" s="21">
        <v>1.43650002682989E-2</v>
      </c>
      <c r="H14" s="21">
        <v>6.1676429999999997E-2</v>
      </c>
      <c r="I14" s="21">
        <v>7.8214470000000008E-2</v>
      </c>
      <c r="J14" s="22">
        <f t="shared" si="1"/>
        <v>1.4650210567629513E-2</v>
      </c>
      <c r="K14" s="22">
        <f t="shared" si="2"/>
        <v>7.7551196970928965E-2</v>
      </c>
      <c r="L14" s="23">
        <f t="shared" si="3"/>
        <v>0.15731857835164884</v>
      </c>
      <c r="M14" s="4"/>
    </row>
    <row r="15" spans="1:13" ht="25.5" x14ac:dyDescent="0.25">
      <c r="A15" s="17"/>
      <c r="B15" s="19">
        <v>3000622</v>
      </c>
      <c r="C15" s="19" t="s">
        <v>648</v>
      </c>
      <c r="D15" s="20">
        <v>11.682660000000002</v>
      </c>
      <c r="E15" s="21">
        <v>11.682659999999998</v>
      </c>
      <c r="F15" s="21">
        <f t="shared" si="0"/>
        <v>1.0855446922580119</v>
      </c>
      <c r="G15" s="21">
        <v>0.3253808222580119</v>
      </c>
      <c r="H15" s="21">
        <v>0.34490539999999997</v>
      </c>
      <c r="I15" s="21">
        <v>0.41525847000000005</v>
      </c>
      <c r="J15" s="22">
        <f t="shared" si="1"/>
        <v>2.7851604194422497E-2</v>
      </c>
      <c r="K15" s="22">
        <f t="shared" si="2"/>
        <v>5.7374452586826288E-2</v>
      </c>
      <c r="L15" s="23">
        <f t="shared" si="3"/>
        <v>9.2919308809638557E-2</v>
      </c>
      <c r="M15" s="4"/>
    </row>
    <row r="16" spans="1:13" ht="51" x14ac:dyDescent="0.25">
      <c r="A16" s="17"/>
      <c r="B16" s="19">
        <v>3000623</v>
      </c>
      <c r="C16" s="19" t="s">
        <v>649</v>
      </c>
      <c r="D16" s="20">
        <v>120.931681</v>
      </c>
      <c r="E16" s="21">
        <v>142.21442700000006</v>
      </c>
      <c r="F16" s="21">
        <f t="shared" si="0"/>
        <v>14.904175188283805</v>
      </c>
      <c r="G16" s="21">
        <v>3.0032006082838052</v>
      </c>
      <c r="H16" s="21">
        <v>4.1965026000000005</v>
      </c>
      <c r="I16" s="21">
        <v>7.7044719799999983</v>
      </c>
      <c r="J16" s="22">
        <f t="shared" si="1"/>
        <v>2.1117411725631773E-2</v>
      </c>
      <c r="K16" s="22">
        <f t="shared" si="2"/>
        <v>5.0625687985114215E-2</v>
      </c>
      <c r="L16" s="23">
        <f t="shared" si="3"/>
        <v>0.10480072593678418</v>
      </c>
      <c r="M16" s="4"/>
    </row>
    <row r="17" spans="1:13" ht="15.75" thickBot="1" x14ac:dyDescent="0.3">
      <c r="A17" s="41" t="s">
        <v>293</v>
      </c>
      <c r="B17" s="43"/>
      <c r="C17" s="43"/>
      <c r="D17" s="44">
        <f ca="1">OFFSET(D17,-MATCH("PROYECTOS",$A$8:$A$50,0)-1,0)-(OFFSET(D17,-MATCH("PROYECTOS",$A$8:$A$50,0),0))</f>
        <v>84.962863000000027</v>
      </c>
      <c r="E17" s="45">
        <f t="shared" ref="E17:I17" ca="1" si="4">OFFSET(E17,-MATCH("PROYECTOS",$A$8:$A$50,0)-1,0)-(OFFSET(E17,-MATCH("PROYECTOS",$A$8:$A$50,0),0))</f>
        <v>92.881478999999956</v>
      </c>
      <c r="F17" s="45">
        <f t="shared" ca="1" si="4"/>
        <v>9.5156795026468508</v>
      </c>
      <c r="G17" s="45">
        <f t="shared" ca="1" si="4"/>
        <v>0.22802312264684588</v>
      </c>
      <c r="H17" s="45">
        <f t="shared" ca="1" si="4"/>
        <v>1.43215205</v>
      </c>
      <c r="I17" s="45">
        <f t="shared" ca="1" si="4"/>
        <v>7.8555043300000005</v>
      </c>
      <c r="J17" s="46">
        <f t="shared" ca="1" si="1"/>
        <v>2.4549902208904962E-3</v>
      </c>
      <c r="K17" s="46">
        <f t="shared" ca="1" si="2"/>
        <v>1.787412507338354E-2</v>
      </c>
      <c r="L17" s="47">
        <f t="shared" ca="1" si="3"/>
        <v>0.10244969831549357</v>
      </c>
      <c r="M17" s="4"/>
    </row>
    <row r="18" spans="1:13" ht="15.75" thickBot="1" x14ac:dyDescent="0.3"/>
    <row r="19" spans="1:13" ht="15.75" thickBot="1" x14ac:dyDescent="0.3">
      <c r="A19" s="87" t="s">
        <v>315</v>
      </c>
      <c r="B19" s="88"/>
      <c r="C19" s="88"/>
      <c r="D19" s="89"/>
    </row>
    <row r="20" spans="1:13" ht="15.75" thickBot="1" x14ac:dyDescent="0.3">
      <c r="A20" s="1" t="s">
        <v>665</v>
      </c>
    </row>
    <row r="21" spans="1:13" ht="45" customHeight="1" x14ac:dyDescent="0.25">
      <c r="A21" s="80" t="s">
        <v>317</v>
      </c>
      <c r="B21" s="81"/>
      <c r="C21" s="81"/>
      <c r="D21" s="92" t="s">
        <v>318</v>
      </c>
    </row>
    <row r="22" spans="1:13" ht="15.75" thickBot="1" x14ac:dyDescent="0.3">
      <c r="A22" s="90"/>
      <c r="B22" s="91"/>
      <c r="C22" s="91"/>
      <c r="D22" s="93"/>
    </row>
    <row r="23" spans="1:13" ht="63.75" x14ac:dyDescent="0.25">
      <c r="A23" s="17"/>
      <c r="B23" s="19">
        <v>3000342</v>
      </c>
      <c r="C23" s="19" t="s">
        <v>642</v>
      </c>
      <c r="D23" s="23">
        <v>0.1722420874126035</v>
      </c>
    </row>
    <row r="24" spans="1:13" ht="38.25" x14ac:dyDescent="0.25">
      <c r="A24" s="17"/>
      <c r="B24" s="19">
        <v>3000469</v>
      </c>
      <c r="C24" s="19" t="s">
        <v>643</v>
      </c>
      <c r="D24" s="23">
        <v>0.13836860517212488</v>
      </c>
    </row>
    <row r="25" spans="1:13" ht="51" x14ac:dyDescent="0.25">
      <c r="A25" s="17"/>
      <c r="B25" s="19">
        <v>3000470</v>
      </c>
      <c r="C25" s="19" t="s">
        <v>644</v>
      </c>
      <c r="D25" s="23">
        <v>0.1417344613056819</v>
      </c>
    </row>
    <row r="26" spans="1:13" ht="51" x14ac:dyDescent="0.25">
      <c r="A26" s="17"/>
      <c r="B26" s="19">
        <v>3000471</v>
      </c>
      <c r="C26" s="19" t="s">
        <v>645</v>
      </c>
      <c r="D26" s="23">
        <v>9.6110716873029786E-2</v>
      </c>
    </row>
    <row r="27" spans="1:13" ht="38.25" x14ac:dyDescent="0.25">
      <c r="A27" s="17"/>
      <c r="B27" s="19">
        <v>3000473</v>
      </c>
      <c r="C27" s="19" t="s">
        <v>646</v>
      </c>
      <c r="D27" s="23">
        <v>0.12446149802259521</v>
      </c>
    </row>
    <row r="28" spans="1:13" ht="51" x14ac:dyDescent="0.25">
      <c r="A28" s="17"/>
      <c r="B28" s="19">
        <v>3000603</v>
      </c>
      <c r="C28" s="19" t="s">
        <v>647</v>
      </c>
      <c r="D28" s="23">
        <v>0.15731857835164884</v>
      </c>
    </row>
    <row r="29" spans="1:13" ht="25.5" x14ac:dyDescent="0.25">
      <c r="A29" s="17"/>
      <c r="B29" s="19">
        <v>3000622</v>
      </c>
      <c r="C29" s="19" t="s">
        <v>648</v>
      </c>
      <c r="D29" s="23">
        <v>9.2919308809638557E-2</v>
      </c>
    </row>
    <row r="30" spans="1:13" ht="51.75" thickBot="1" x14ac:dyDescent="0.3">
      <c r="A30" s="24"/>
      <c r="B30" s="26">
        <v>3000623</v>
      </c>
      <c r="C30" s="26" t="s">
        <v>649</v>
      </c>
      <c r="D30" s="30">
        <v>0.10480072593678418</v>
      </c>
    </row>
  </sheetData>
  <mergeCells count="10">
    <mergeCell ref="A19:D19"/>
    <mergeCell ref="A21:C22"/>
    <mergeCell ref="D21:D22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1"/>
  <sheetViews>
    <sheetView topLeftCell="A13" workbookViewId="0">
      <selection activeCell="A21" sqref="A21:XFD3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35</v>
      </c>
      <c r="B1" s="49" t="s">
        <v>23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641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234.73624100000004</v>
      </c>
      <c r="I6" s="14">
        <v>271.82313700000003</v>
      </c>
      <c r="J6" s="14">
        <v>29.761080646027064</v>
      </c>
      <c r="K6" s="14">
        <v>4.3770323960270616</v>
      </c>
      <c r="L6" s="14">
        <v>7.0658049600000004</v>
      </c>
      <c r="M6" s="14">
        <v>18.318243289999998</v>
      </c>
      <c r="N6" s="15">
        <v>1.6102501223165051E-2</v>
      </c>
      <c r="O6" s="15">
        <v>4.209662754361878E-2</v>
      </c>
      <c r="P6" s="16">
        <v>0.10948692953251826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SUM(H8:OFFSET(H6,MATCH("PROYECTOS",$A$8:$A$40,0),0))</f>
        <v>149.77337800000004</v>
      </c>
      <c r="I7" s="38">
        <f ca="1">SUM(I8:OFFSET(I6,MATCH("PROYECTOS",$A$8:$A$40,0),0))</f>
        <v>178.94165800000002</v>
      </c>
      <c r="J7" s="38">
        <f ca="1">SUM(J8:OFFSET(J6,MATCH("PROYECTOS",$A$8:$A$40,0),0))</f>
        <v>20.245401143380207</v>
      </c>
      <c r="K7" s="38">
        <f ca="1">SUM(K8:OFFSET(K6,MATCH("PROYECTOS",$A$8:$A$40,0),0))</f>
        <v>4.1490092733802157</v>
      </c>
      <c r="L7" s="38">
        <f ca="1">SUM(L8:OFFSET(L6,MATCH("PROYECTOS",$A$8:$A$40,0),0))</f>
        <v>5.6336529099999995</v>
      </c>
      <c r="M7" s="38">
        <f ca="1">SUM(M8:OFFSET(M6,MATCH("PROYECTOS",$A$8:$A$40,0),0))</f>
        <v>10.462738959999999</v>
      </c>
      <c r="N7" s="39">
        <f ca="1">IFERROR(K7/I7,0)</f>
        <v>2.3186379961787407E-2</v>
      </c>
      <c r="O7" s="39">
        <f ca="1">IFERROR(SUM(K7,L7)/I7,0)</f>
        <v>5.4669562653656724E-2</v>
      </c>
      <c r="P7" s="40">
        <f ca="1">IFERROR(SUM(K7,L7,M7)/I7,0)</f>
        <v>0.11313967563316202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7.154014000000001</v>
      </c>
      <c r="I8" s="21">
        <v>11.005708999999998</v>
      </c>
      <c r="J8" s="21">
        <f t="shared" ref="J8:J20" si="0">SUM(K8,L8,M8)</f>
        <v>2.340101292510032</v>
      </c>
      <c r="K8" s="21">
        <v>0.43249648251003237</v>
      </c>
      <c r="L8" s="21">
        <v>0.40754385999999987</v>
      </c>
      <c r="M8" s="21">
        <v>1.5000609499999997</v>
      </c>
      <c r="N8" s="22">
        <f t="shared" ref="N8:N21" si="1">IFERROR(K8/I8,0)</f>
        <v>3.9297466661169442E-2</v>
      </c>
      <c r="O8" s="22">
        <f t="shared" ref="O8:O21" si="2">IFERROR(SUM(K8,L8)/I8,0)</f>
        <v>7.6327689793545553E-2</v>
      </c>
      <c r="P8" s="23">
        <f t="shared" ref="P8:P21" si="3">IFERROR(SUM(K8,L8,M8)/I8,0)</f>
        <v>0.21262612817675194</v>
      </c>
      <c r="Q8" s="70">
        <v>144</v>
      </c>
      <c r="R8" s="21">
        <v>0</v>
      </c>
      <c r="S8" s="23">
        <f>IFERROR(R8/Q8,0)</f>
        <v>0</v>
      </c>
    </row>
    <row r="9" spans="1:19" ht="51" x14ac:dyDescent="0.25">
      <c r="A9" s="17"/>
      <c r="B9" s="19">
        <v>5003397</v>
      </c>
      <c r="C9" s="19" t="s">
        <v>650</v>
      </c>
      <c r="D9" s="68">
        <v>3000623</v>
      </c>
      <c r="E9" s="19" t="s">
        <v>649</v>
      </c>
      <c r="F9" s="69">
        <v>109</v>
      </c>
      <c r="G9" s="19" t="s">
        <v>661</v>
      </c>
      <c r="H9" s="20">
        <v>88.621455000000026</v>
      </c>
      <c r="I9" s="21">
        <v>88.496987000000033</v>
      </c>
      <c r="J9" s="21">
        <f t="shared" si="0"/>
        <v>10.029710827900942</v>
      </c>
      <c r="K9" s="21">
        <v>2.0423974379009451</v>
      </c>
      <c r="L9" s="21">
        <v>2.8713642099999994</v>
      </c>
      <c r="M9" s="21">
        <v>5.1159491799999985</v>
      </c>
      <c r="N9" s="22">
        <f t="shared" si="1"/>
        <v>2.3078722871106835E-2</v>
      </c>
      <c r="O9" s="22">
        <f t="shared" si="2"/>
        <v>5.5524620831452064E-2</v>
      </c>
      <c r="P9" s="23">
        <f t="shared" si="3"/>
        <v>0.11333392432785241</v>
      </c>
      <c r="Q9" s="70">
        <v>514</v>
      </c>
      <c r="R9" s="21">
        <v>0</v>
      </c>
      <c r="S9" s="23">
        <f t="shared" ref="S9:S20" si="4">IFERROR(R9/Q9,0)</f>
        <v>0</v>
      </c>
    </row>
    <row r="10" spans="1:19" ht="51" x14ac:dyDescent="0.25">
      <c r="A10" s="17"/>
      <c r="B10" s="19">
        <v>5003398</v>
      </c>
      <c r="C10" s="19" t="s">
        <v>651</v>
      </c>
      <c r="D10" s="68">
        <v>3000623</v>
      </c>
      <c r="E10" s="19" t="s">
        <v>649</v>
      </c>
      <c r="F10" s="69">
        <v>105</v>
      </c>
      <c r="G10" s="19" t="s">
        <v>662</v>
      </c>
      <c r="H10" s="20">
        <v>16.750807999999999</v>
      </c>
      <c r="I10" s="21">
        <v>24.617177999999996</v>
      </c>
      <c r="J10" s="21">
        <f t="shared" si="0"/>
        <v>2.5863150005616817</v>
      </c>
      <c r="K10" s="21">
        <v>0.71657748056168202</v>
      </c>
      <c r="L10" s="21">
        <v>0.69797640000000005</v>
      </c>
      <c r="M10" s="21">
        <v>1.1717611199999998</v>
      </c>
      <c r="N10" s="22">
        <f t="shared" si="1"/>
        <v>2.9108839386938753E-2</v>
      </c>
      <c r="O10" s="22">
        <f t="shared" si="2"/>
        <v>5.7462064927250485E-2</v>
      </c>
      <c r="P10" s="23">
        <f t="shared" si="3"/>
        <v>0.10506139251873965</v>
      </c>
      <c r="Q10" s="70">
        <v>124</v>
      </c>
      <c r="R10" s="21">
        <v>0</v>
      </c>
      <c r="S10" s="23">
        <f t="shared" si="4"/>
        <v>0</v>
      </c>
    </row>
    <row r="11" spans="1:19" ht="63.75" x14ac:dyDescent="0.25">
      <c r="A11" s="17"/>
      <c r="B11" s="19">
        <v>5004398</v>
      </c>
      <c r="C11" s="19" t="s">
        <v>652</v>
      </c>
      <c r="D11" s="68">
        <v>3000342</v>
      </c>
      <c r="E11" s="19" t="s">
        <v>642</v>
      </c>
      <c r="F11" s="69">
        <v>429</v>
      </c>
      <c r="G11" s="19" t="s">
        <v>628</v>
      </c>
      <c r="H11" s="20">
        <v>1.927975</v>
      </c>
      <c r="I11" s="21">
        <v>2.5822099999999999</v>
      </c>
      <c r="J11" s="21">
        <f t="shared" si="0"/>
        <v>0.44476524053769889</v>
      </c>
      <c r="K11" s="21">
        <v>6.9578550537698902E-2</v>
      </c>
      <c r="L11" s="21">
        <v>0.19168774</v>
      </c>
      <c r="M11" s="21">
        <v>0.18349894999999999</v>
      </c>
      <c r="N11" s="22">
        <f t="shared" si="1"/>
        <v>2.694534934714795E-2</v>
      </c>
      <c r="O11" s="22">
        <f t="shared" si="2"/>
        <v>0.10117933496411946</v>
      </c>
      <c r="P11" s="23">
        <f t="shared" si="3"/>
        <v>0.17224208741260352</v>
      </c>
      <c r="Q11" s="70">
        <v>8.5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5004400</v>
      </c>
      <c r="C12" s="19" t="s">
        <v>653</v>
      </c>
      <c r="D12" s="68">
        <v>3000469</v>
      </c>
      <c r="E12" s="19" t="s">
        <v>643</v>
      </c>
      <c r="F12" s="69">
        <v>201</v>
      </c>
      <c r="G12" s="19" t="s">
        <v>625</v>
      </c>
      <c r="H12" s="20">
        <v>0.27282700000000004</v>
      </c>
      <c r="I12" s="21">
        <v>0.27282700000000004</v>
      </c>
      <c r="J12" s="21">
        <f t="shared" si="0"/>
        <v>0</v>
      </c>
      <c r="K12" s="21">
        <v>0</v>
      </c>
      <c r="L12" s="21">
        <v>0</v>
      </c>
      <c r="M12" s="21">
        <v>0</v>
      </c>
      <c r="N12" s="22">
        <f t="shared" si="1"/>
        <v>0</v>
      </c>
      <c r="O12" s="22">
        <f t="shared" si="2"/>
        <v>0</v>
      </c>
      <c r="P12" s="23">
        <f t="shared" si="3"/>
        <v>0</v>
      </c>
      <c r="Q12" s="70">
        <v>0</v>
      </c>
      <c r="R12" s="21">
        <v>0</v>
      </c>
      <c r="S12" s="23">
        <f t="shared" si="4"/>
        <v>0</v>
      </c>
    </row>
    <row r="13" spans="1:19" ht="51" x14ac:dyDescent="0.25">
      <c r="A13" s="17"/>
      <c r="B13" s="19">
        <v>5004401</v>
      </c>
      <c r="C13" s="19" t="s">
        <v>654</v>
      </c>
      <c r="D13" s="68">
        <v>3000469</v>
      </c>
      <c r="E13" s="19" t="s">
        <v>643</v>
      </c>
      <c r="F13" s="69">
        <v>201</v>
      </c>
      <c r="G13" s="19" t="s">
        <v>625</v>
      </c>
      <c r="H13" s="20">
        <v>1.1158220000000001</v>
      </c>
      <c r="I13" s="21">
        <v>0.98902000000000001</v>
      </c>
      <c r="J13" s="21">
        <f t="shared" si="0"/>
        <v>0.17460000933063027</v>
      </c>
      <c r="K13" s="21">
        <v>4.1702469330630265E-2</v>
      </c>
      <c r="L13" s="21">
        <v>6.4692550000000001E-2</v>
      </c>
      <c r="M13" s="21">
        <v>6.8204990000000007E-2</v>
      </c>
      <c r="N13" s="22">
        <f t="shared" si="1"/>
        <v>4.2165445926907713E-2</v>
      </c>
      <c r="O13" s="22">
        <f t="shared" si="2"/>
        <v>0.10757620607331526</v>
      </c>
      <c r="P13" s="23">
        <f t="shared" si="3"/>
        <v>0.1765384009733173</v>
      </c>
      <c r="Q13" s="70">
        <v>0</v>
      </c>
      <c r="R13" s="21">
        <v>0</v>
      </c>
      <c r="S13" s="23">
        <f t="shared" si="4"/>
        <v>0</v>
      </c>
    </row>
    <row r="14" spans="1:19" ht="63.75" x14ac:dyDescent="0.25">
      <c r="A14" s="17"/>
      <c r="B14" s="19">
        <v>5004457</v>
      </c>
      <c r="C14" s="19" t="s">
        <v>655</v>
      </c>
      <c r="D14" s="68">
        <v>3000622</v>
      </c>
      <c r="E14" s="19" t="s">
        <v>648</v>
      </c>
      <c r="F14" s="69">
        <v>86</v>
      </c>
      <c r="G14" s="19" t="s">
        <v>500</v>
      </c>
      <c r="H14" s="20">
        <v>8.442260000000001</v>
      </c>
      <c r="I14" s="21">
        <v>8.4422599999999992</v>
      </c>
      <c r="J14" s="21">
        <f t="shared" si="0"/>
        <v>0.52549038203095133</v>
      </c>
      <c r="K14" s="21">
        <v>0.16643294203095138</v>
      </c>
      <c r="L14" s="21">
        <v>0.17303132999999998</v>
      </c>
      <c r="M14" s="21">
        <v>0.18602610999999999</v>
      </c>
      <c r="N14" s="22">
        <f t="shared" si="1"/>
        <v>1.9714263956683565E-2</v>
      </c>
      <c r="O14" s="22">
        <f t="shared" si="2"/>
        <v>4.0210118147386058E-2</v>
      </c>
      <c r="P14" s="23">
        <f t="shared" si="3"/>
        <v>6.224522604503431E-2</v>
      </c>
      <c r="Q14" s="70">
        <v>0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5004458</v>
      </c>
      <c r="C15" s="19" t="s">
        <v>656</v>
      </c>
      <c r="D15" s="68">
        <v>3000622</v>
      </c>
      <c r="E15" s="19" t="s">
        <v>648</v>
      </c>
      <c r="F15" s="69">
        <v>86</v>
      </c>
      <c r="G15" s="19" t="s">
        <v>500</v>
      </c>
      <c r="H15" s="20">
        <v>1.8700000000000003</v>
      </c>
      <c r="I15" s="21">
        <v>1.8700000000000003</v>
      </c>
      <c r="J15" s="21">
        <f t="shared" si="0"/>
        <v>0.35491389326171285</v>
      </c>
      <c r="K15" s="21">
        <v>9.3842773261712864E-2</v>
      </c>
      <c r="L15" s="21">
        <v>0.10565268</v>
      </c>
      <c r="M15" s="21">
        <v>0.15541844000000002</v>
      </c>
      <c r="N15" s="22">
        <f t="shared" si="1"/>
        <v>5.0183301209472113E-2</v>
      </c>
      <c r="O15" s="22">
        <f t="shared" si="2"/>
        <v>0.10668206056776088</v>
      </c>
      <c r="P15" s="23">
        <f t="shared" si="3"/>
        <v>0.18979352580840256</v>
      </c>
      <c r="Q15" s="70">
        <v>0</v>
      </c>
      <c r="R15" s="21">
        <v>0</v>
      </c>
      <c r="S15" s="23">
        <f t="shared" si="4"/>
        <v>0</v>
      </c>
    </row>
    <row r="16" spans="1:19" ht="25.5" x14ac:dyDescent="0.25">
      <c r="A16" s="17"/>
      <c r="B16" s="19">
        <v>5004459</v>
      </c>
      <c r="C16" s="19" t="s">
        <v>657</v>
      </c>
      <c r="D16" s="68">
        <v>3000622</v>
      </c>
      <c r="E16" s="19" t="s">
        <v>648</v>
      </c>
      <c r="F16" s="69">
        <v>59</v>
      </c>
      <c r="G16" s="19" t="s">
        <v>577</v>
      </c>
      <c r="H16" s="20">
        <v>1.3704000000000001</v>
      </c>
      <c r="I16" s="21">
        <v>1.3704000000000001</v>
      </c>
      <c r="J16" s="21">
        <f t="shared" si="0"/>
        <v>0.20514041696534766</v>
      </c>
      <c r="K16" s="21">
        <v>6.5105106965347659E-2</v>
      </c>
      <c r="L16" s="21">
        <v>6.6221389999999991E-2</v>
      </c>
      <c r="M16" s="21">
        <v>7.3813920000000005E-2</v>
      </c>
      <c r="N16" s="22">
        <f t="shared" si="1"/>
        <v>4.750810490758002E-2</v>
      </c>
      <c r="O16" s="22">
        <f t="shared" si="2"/>
        <v>9.5830777120072708E-2</v>
      </c>
      <c r="P16" s="23">
        <f t="shared" si="3"/>
        <v>0.1496938244055368</v>
      </c>
      <c r="Q16" s="70">
        <v>0</v>
      </c>
      <c r="R16" s="21">
        <v>0</v>
      </c>
      <c r="S16" s="23">
        <f t="shared" si="4"/>
        <v>0</v>
      </c>
    </row>
    <row r="17" spans="1:19" ht="38.25" x14ac:dyDescent="0.25">
      <c r="A17" s="17"/>
      <c r="B17" s="19">
        <v>5004460</v>
      </c>
      <c r="C17" s="19" t="s">
        <v>658</v>
      </c>
      <c r="D17" s="68">
        <v>3000473</v>
      </c>
      <c r="E17" s="19" t="s">
        <v>646</v>
      </c>
      <c r="F17" s="69">
        <v>429</v>
      </c>
      <c r="G17" s="19" t="s">
        <v>628</v>
      </c>
      <c r="H17" s="20">
        <v>3.6137529999999995</v>
      </c>
      <c r="I17" s="21">
        <v>6.542287</v>
      </c>
      <c r="J17" s="21">
        <f t="shared" si="0"/>
        <v>0.81426284051375042</v>
      </c>
      <c r="K17" s="21">
        <v>0.17393611051375046</v>
      </c>
      <c r="L17" s="21">
        <v>0.26511230000000002</v>
      </c>
      <c r="M17" s="21">
        <v>0.37521442999999999</v>
      </c>
      <c r="N17" s="22">
        <f t="shared" si="1"/>
        <v>2.6586438429520208E-2</v>
      </c>
      <c r="O17" s="22">
        <f t="shared" si="2"/>
        <v>6.7109316744091249E-2</v>
      </c>
      <c r="P17" s="23">
        <f t="shared" si="3"/>
        <v>0.12446149802259522</v>
      </c>
      <c r="Q17" s="70">
        <v>6.5</v>
      </c>
      <c r="R17" s="21">
        <v>0</v>
      </c>
      <c r="S17" s="23">
        <f t="shared" si="4"/>
        <v>0</v>
      </c>
    </row>
    <row r="18" spans="1:19" ht="51" x14ac:dyDescent="0.25">
      <c r="A18" s="17"/>
      <c r="B18" s="19">
        <v>5004461</v>
      </c>
      <c r="C18" s="19" t="s">
        <v>659</v>
      </c>
      <c r="D18" s="68">
        <v>3000623</v>
      </c>
      <c r="E18" s="19" t="s">
        <v>649</v>
      </c>
      <c r="F18" s="69">
        <v>416</v>
      </c>
      <c r="G18" s="19" t="s">
        <v>663</v>
      </c>
      <c r="H18" s="20">
        <v>0.640988</v>
      </c>
      <c r="I18" s="21">
        <v>0.84925000000000006</v>
      </c>
      <c r="J18" s="21">
        <f t="shared" si="0"/>
        <v>0.13327663005985813</v>
      </c>
      <c r="K18" s="21">
        <v>3.8357910059858114E-2</v>
      </c>
      <c r="L18" s="21">
        <v>4.5269320000000002E-2</v>
      </c>
      <c r="M18" s="21">
        <v>4.9649399999999996E-2</v>
      </c>
      <c r="N18" s="22">
        <f t="shared" si="1"/>
        <v>4.5166806075782294E-2</v>
      </c>
      <c r="O18" s="22">
        <f t="shared" si="2"/>
        <v>9.84718634793737E-2</v>
      </c>
      <c r="P18" s="23">
        <f t="shared" si="3"/>
        <v>0.15693450698835221</v>
      </c>
      <c r="Q18" s="70">
        <v>0</v>
      </c>
      <c r="R18" s="21">
        <v>0</v>
      </c>
      <c r="S18" s="23">
        <f t="shared" si="4"/>
        <v>0</v>
      </c>
    </row>
    <row r="19" spans="1:19" ht="51" x14ac:dyDescent="0.25">
      <c r="A19" s="17"/>
      <c r="B19" s="19">
        <v>5004462</v>
      </c>
      <c r="C19" s="19" t="s">
        <v>660</v>
      </c>
      <c r="D19" s="68">
        <v>3000623</v>
      </c>
      <c r="E19" s="19" t="s">
        <v>649</v>
      </c>
      <c r="F19" s="69">
        <v>201</v>
      </c>
      <c r="G19" s="19" t="s">
        <v>625</v>
      </c>
      <c r="H19" s="20">
        <v>14.918429999999999</v>
      </c>
      <c r="I19" s="21">
        <v>28.251011999999996</v>
      </c>
      <c r="J19" s="21">
        <f t="shared" si="0"/>
        <v>2.1548727297613199</v>
      </c>
      <c r="K19" s="21">
        <v>0.20586777976131998</v>
      </c>
      <c r="L19" s="21">
        <v>0.58189267</v>
      </c>
      <c r="M19" s="21">
        <v>1.3671122800000002</v>
      </c>
      <c r="N19" s="22">
        <f t="shared" si="1"/>
        <v>7.2870939901664407E-3</v>
      </c>
      <c r="O19" s="22">
        <f t="shared" si="2"/>
        <v>2.7884326754783868E-2</v>
      </c>
      <c r="P19" s="23">
        <f t="shared" si="3"/>
        <v>7.627594826554604E-2</v>
      </c>
      <c r="Q19" s="70">
        <v>21</v>
      </c>
      <c r="R19" s="21">
        <v>0</v>
      </c>
      <c r="S19" s="23">
        <f t="shared" si="4"/>
        <v>0</v>
      </c>
    </row>
    <row r="20" spans="1:19" x14ac:dyDescent="0.25">
      <c r="A20" s="17"/>
      <c r="B20" s="19">
        <v>9000000</v>
      </c>
      <c r="C20" s="19" t="s">
        <v>303</v>
      </c>
      <c r="D20" s="68">
        <v>9000000</v>
      </c>
      <c r="E20" s="19" t="s">
        <v>304</v>
      </c>
      <c r="F20" s="69"/>
      <c r="G20" s="19" t="s">
        <v>311</v>
      </c>
      <c r="H20" s="20">
        <v>3.0746460000000009</v>
      </c>
      <c r="I20" s="21">
        <v>3.6525180000000006</v>
      </c>
      <c r="J20" s="21">
        <f t="shared" si="0"/>
        <v>0.48195187994628674</v>
      </c>
      <c r="K20" s="21">
        <v>0.10271422994628665</v>
      </c>
      <c r="L20" s="21">
        <v>0.16320846</v>
      </c>
      <c r="M20" s="21">
        <v>0.21602919000000007</v>
      </c>
      <c r="N20" s="22">
        <f t="shared" si="1"/>
        <v>2.8121484944437409E-2</v>
      </c>
      <c r="O20" s="22">
        <f t="shared" si="2"/>
        <v>7.2805305804457807E-2</v>
      </c>
      <c r="P20" s="23">
        <f t="shared" si="3"/>
        <v>0.13195058311725957</v>
      </c>
      <c r="Q20" s="70"/>
      <c r="R20" s="21"/>
      <c r="S20" s="23">
        <f t="shared" si="4"/>
        <v>0</v>
      </c>
    </row>
    <row r="21" spans="1:19" ht="15.75" thickBot="1" x14ac:dyDescent="0.3">
      <c r="A21" s="41" t="s">
        <v>293</v>
      </c>
      <c r="B21" s="43"/>
      <c r="C21" s="43"/>
      <c r="D21" s="65"/>
      <c r="E21" s="43"/>
      <c r="F21" s="66"/>
      <c r="G21" s="43"/>
      <c r="H21" s="44">
        <f t="shared" ref="H21:M21" ca="1" si="5">OFFSET(H21,-MATCH("PROYECTOS",$A$8:$A$40,0)-1,0)-(OFFSET(H21,-MATCH("PROYECTOS",$A$8:$A$40,0),0))</f>
        <v>84.962862999999999</v>
      </c>
      <c r="I21" s="45">
        <f t="shared" ca="1" si="5"/>
        <v>92.881479000000013</v>
      </c>
      <c r="J21" s="45">
        <f t="shared" ca="1" si="5"/>
        <v>9.5156795026468579</v>
      </c>
      <c r="K21" s="45">
        <f t="shared" ca="1" si="5"/>
        <v>0.22802312264684588</v>
      </c>
      <c r="L21" s="45">
        <f t="shared" ca="1" si="5"/>
        <v>1.4321520500000009</v>
      </c>
      <c r="M21" s="45">
        <f t="shared" ca="1" si="5"/>
        <v>7.8555043299999987</v>
      </c>
      <c r="N21" s="46">
        <f t="shared" ca="1" si="1"/>
        <v>2.4549902208904949E-3</v>
      </c>
      <c r="O21" s="46">
        <f t="shared" ca="1" si="2"/>
        <v>1.7874125073383536E-2</v>
      </c>
      <c r="P21" s="47">
        <f t="shared" ca="1" si="3"/>
        <v>0.1024496983154935</v>
      </c>
      <c r="Q21" s="67"/>
      <c r="R21" s="45"/>
      <c r="S21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workbookViewId="0">
      <selection activeCell="A11" sqref="A11:L11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36</v>
      </c>
      <c r="B1" s="50" t="s">
        <v>24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666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905.84426599999995</v>
      </c>
      <c r="E6" s="14">
        <v>1029.3417910000001</v>
      </c>
      <c r="F6" s="14">
        <v>213.9578590858896</v>
      </c>
      <c r="G6" s="14">
        <v>32.024738535889583</v>
      </c>
      <c r="H6" s="14">
        <v>79.856544200000002</v>
      </c>
      <c r="I6" s="14">
        <v>102.07657635</v>
      </c>
      <c r="J6" s="15">
        <v>3.1111860818142552E-2</v>
      </c>
      <c r="K6" s="15">
        <v>0.10869206294169551</v>
      </c>
      <c r="L6" s="16">
        <v>0.20785890649405256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77.681026000000003</v>
      </c>
      <c r="E7" s="38">
        <f ca="1">SUM(E8:OFFSET(E6,MATCH("GOBIERNOS REGIONALES",$A$8:$A$50,0),0))</f>
        <v>77.681026000000003</v>
      </c>
      <c r="F7" s="38">
        <f ca="1">SUM(F8:OFFSET(F6,MATCH("GOBIERNOS REGIONALES",$A$8:$A$50,0),0))</f>
        <v>2.8526843345534232</v>
      </c>
      <c r="G7" s="38">
        <f ca="1">SUM(G8:OFFSET(G6,MATCH("GOBIERNOS REGIONALES",$A$8:$A$50,0),0))</f>
        <v>0.31166239455342293</v>
      </c>
      <c r="H7" s="38">
        <f ca="1">SUM(H8:OFFSET(H6,MATCH("GOBIERNOS REGIONALES",$A$8:$A$50,0),0))</f>
        <v>1.0274843700000003</v>
      </c>
      <c r="I7" s="38">
        <f ca="1">SUM(I8:OFFSET(I6,MATCH("GOBIERNOS REGIONALES",$A$8:$A$50,0),0))</f>
        <v>1.51353757</v>
      </c>
      <c r="J7" s="39">
        <f ca="1">IFERROR(G7/E7,0)</f>
        <v>4.012078761078966E-3</v>
      </c>
      <c r="K7" s="39">
        <f ca="1">IFERROR(SUM(G7,H7)/E7,0)</f>
        <v>1.7239045794186898E-2</v>
      </c>
      <c r="L7" s="40">
        <f ca="1">IFERROR(SUM(G7,H7,I7)/E7,0)</f>
        <v>3.6723051708320936E-2</v>
      </c>
      <c r="M7" s="4"/>
    </row>
    <row r="8" spans="1:13" x14ac:dyDescent="0.25">
      <c r="A8" s="17"/>
      <c r="B8" s="18">
        <v>5</v>
      </c>
      <c r="C8" s="19" t="s">
        <v>104</v>
      </c>
      <c r="D8" s="20">
        <v>77.681026000000003</v>
      </c>
      <c r="E8" s="21">
        <v>77.681026000000003</v>
      </c>
      <c r="F8" s="21">
        <f t="shared" ref="F8:F12" si="0">SUM(G8,H8,I8)</f>
        <v>2.8526843345534232</v>
      </c>
      <c r="G8" s="21">
        <v>0.31166239455342293</v>
      </c>
      <c r="H8" s="21">
        <v>1.0274843700000003</v>
      </c>
      <c r="I8" s="21">
        <v>1.51353757</v>
      </c>
      <c r="J8" s="22">
        <f t="shared" ref="J8:J12" si="1">IFERROR(G8/E8,0)</f>
        <v>4.012078761078966E-3</v>
      </c>
      <c r="K8" s="22">
        <f t="shared" ref="K8:K12" si="2">IFERROR(SUM(G8,H8)/E8,0)</f>
        <v>1.7239045794186898E-2</v>
      </c>
      <c r="L8" s="23">
        <f t="shared" ref="L8:L12" si="3">IFERROR(SUM(G8,H8,I8)/E8,0)</f>
        <v>3.6723051708320936E-2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2.413357</v>
      </c>
      <c r="E9" s="38">
        <f ca="1">SUM(E10:OFFSET(E8,(MATCH("GOBIERNOS LOCALES",$A$8:$A$50,0)-MATCH("GOBIERNOS REGIONALES",$A$8:$A$50,0)),0))</f>
        <v>8.1480569999999997</v>
      </c>
      <c r="F9" s="38">
        <f ca="1">SUM(F10:OFFSET(F8,(MATCH("GOBIERNOS LOCALES",$A$8:$A$50,0)-MATCH("GOBIERNOS REGIONALES",$A$8:$A$50,0)),0))</f>
        <v>0</v>
      </c>
      <c r="G9" s="38">
        <f ca="1">SUM(G10:OFFSET(G8,(MATCH("GOBIERNOS LOCALES",$A$8:$A$50,0)-MATCH("GOBIERNOS REGIONALES",$A$8:$A$50,0)),0))</f>
        <v>0</v>
      </c>
      <c r="H9" s="38">
        <f ca="1">SUM(H10:OFFSET(H8,(MATCH("GOBIERNOS LOCALES",$A$8:$A$50,0)-MATCH("GOBIERNOS REGIONALES",$A$8:$A$50,0)),0))</f>
        <v>0</v>
      </c>
      <c r="I9" s="38">
        <f ca="1">SUM(I10:OFFSET(I8,(MATCH("GOBIERNOS LOCALES",$A$8:$A$50,0)-MATCH("GOBIERNOS REGIONALES",$A$8:$A$50,0)),0))</f>
        <v>0</v>
      </c>
      <c r="J9" s="39">
        <f t="shared" ca="1" si="1"/>
        <v>0</v>
      </c>
      <c r="K9" s="39">
        <f t="shared" ca="1" si="2"/>
        <v>0</v>
      </c>
      <c r="L9" s="40">
        <f t="shared" ca="1" si="3"/>
        <v>0</v>
      </c>
      <c r="M9" s="4"/>
    </row>
    <row r="10" spans="1:13" x14ac:dyDescent="0.25">
      <c r="A10" s="17"/>
      <c r="B10" s="18">
        <v>446</v>
      </c>
      <c r="C10" s="19" t="s">
        <v>212</v>
      </c>
      <c r="D10" s="20">
        <v>0</v>
      </c>
      <c r="E10" s="21">
        <v>5.7347000000000001</v>
      </c>
      <c r="F10" s="21">
        <f t="shared" si="0"/>
        <v>0</v>
      </c>
      <c r="G10" s="21">
        <v>0</v>
      </c>
      <c r="H10" s="21">
        <v>0</v>
      </c>
      <c r="I10" s="21">
        <v>0</v>
      </c>
      <c r="J10" s="22">
        <f t="shared" si="1"/>
        <v>0</v>
      </c>
      <c r="K10" s="22">
        <f t="shared" si="2"/>
        <v>0</v>
      </c>
      <c r="L10" s="23">
        <f t="shared" si="3"/>
        <v>0</v>
      </c>
      <c r="M10" s="4"/>
    </row>
    <row r="11" spans="1:13" x14ac:dyDescent="0.25">
      <c r="A11" s="17"/>
      <c r="B11" s="18">
        <v>449</v>
      </c>
      <c r="C11" s="19" t="s">
        <v>215</v>
      </c>
      <c r="D11" s="20">
        <v>2.413357</v>
      </c>
      <c r="E11" s="21">
        <v>2.413357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</row>
    <row r="12" spans="1:13" ht="15.75" thickBot="1" x14ac:dyDescent="0.3">
      <c r="A12" s="41" t="s">
        <v>232</v>
      </c>
      <c r="B12" s="58"/>
      <c r="C12" s="43"/>
      <c r="D12" s="44">
        <v>825.74988299999768</v>
      </c>
      <c r="E12" s="45">
        <v>943.51270799999759</v>
      </c>
      <c r="F12" s="45">
        <f t="shared" si="0"/>
        <v>211.10517475133605</v>
      </c>
      <c r="G12" s="45">
        <v>31.71307614133616</v>
      </c>
      <c r="H12" s="45">
        <v>78.829059829999892</v>
      </c>
      <c r="I12" s="45">
        <v>100.56303877999999</v>
      </c>
      <c r="J12" s="46">
        <f t="shared" si="1"/>
        <v>3.3611710655768123E-2</v>
      </c>
      <c r="K12" s="46">
        <f t="shared" si="2"/>
        <v>0.11716019830369506</v>
      </c>
      <c r="L12" s="47">
        <f t="shared" si="3"/>
        <v>0.22374385947469039</v>
      </c>
      <c r="M12" s="4"/>
    </row>
    <row r="13" spans="1:13" x14ac:dyDescent="0.25">
      <c r="D13" s="5"/>
      <c r="E13" s="5"/>
      <c r="F13" s="5"/>
      <c r="G13" s="5"/>
      <c r="H13" s="5"/>
      <c r="I13" s="5"/>
      <c r="J13" s="4"/>
      <c r="K13" s="4"/>
      <c r="L13" s="4"/>
      <c r="M13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36</v>
      </c>
      <c r="B1" s="51" t="s">
        <v>24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667</v>
      </c>
      <c r="N2" s="72" t="s">
        <v>691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905.84426599999995</v>
      </c>
      <c r="E6" s="14">
        <f ca="1">SUM(E7:OFFSET(E7,50,0))</f>
        <v>1029.3417910000001</v>
      </c>
      <c r="F6" s="14">
        <f ca="1">SUM(F7:OFFSET(F7,50,0))</f>
        <v>213.9578590858896</v>
      </c>
      <c r="G6" s="14">
        <f ca="1">SUM(G7:OFFSET(G7,50,0))</f>
        <v>32.024738535889583</v>
      </c>
      <c r="H6" s="14">
        <f ca="1">SUM(H7:OFFSET(H7,50,0))</f>
        <v>79.856544200000002</v>
      </c>
      <c r="I6" s="14">
        <f ca="1">SUM(I7:OFFSET(I7,50,0))</f>
        <v>102.07657635</v>
      </c>
      <c r="J6" s="15">
        <f ca="1">IFERROR(G6/E6,0)</f>
        <v>3.1111860818142552E-2</v>
      </c>
      <c r="K6" s="15">
        <f ca="1">IFERROR(SUM(G6,H6)/E6,0)</f>
        <v>0.10869206294169551</v>
      </c>
      <c r="L6" s="16">
        <f ca="1">IFERROR(SUM(G6,H6,I6)/E6,0)</f>
        <v>0.20785890649405256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4.8076450000000008</v>
      </c>
      <c r="E7" s="21">
        <v>7.0217260000000001</v>
      </c>
      <c r="F7" s="21">
        <f t="shared" ref="F7:F31" si="0">SUM(G7,H7,I7)</f>
        <v>0.52897857174695417</v>
      </c>
      <c r="G7" s="21">
        <v>6.5739761746954173E-2</v>
      </c>
      <c r="H7" s="21">
        <v>0.11185129000000001</v>
      </c>
      <c r="I7" s="21">
        <v>0.35138752000000001</v>
      </c>
      <c r="J7" s="22">
        <f t="shared" ref="J7:J31" si="1">IFERROR(G7/E7,0)</f>
        <v>9.3623365176815753E-3</v>
      </c>
      <c r="K7" s="22">
        <f t="shared" ref="K7:K31" si="2">IFERROR(SUM(G7,H7)/E7,0)</f>
        <v>2.5291652187361648E-2</v>
      </c>
      <c r="L7" s="23">
        <f t="shared" ref="L7:L31" si="3">IFERROR(SUM(G7,H7,I7)/E7,0)</f>
        <v>7.533455047191448E-2</v>
      </c>
      <c r="M7" s="4"/>
      <c r="N7" t="s">
        <v>255</v>
      </c>
      <c r="O7" s="5">
        <v>28.850520438014399</v>
      </c>
      <c r="P7" s="71">
        <v>0.37391642417530208</v>
      </c>
    </row>
    <row r="8" spans="1:16" x14ac:dyDescent="0.25">
      <c r="A8" s="17"/>
      <c r="B8" s="55">
        <v>2</v>
      </c>
      <c r="C8" s="19" t="s">
        <v>250</v>
      </c>
      <c r="D8" s="20">
        <v>15.830741000000002</v>
      </c>
      <c r="E8" s="21">
        <v>18.975069999999999</v>
      </c>
      <c r="F8" s="21">
        <f t="shared" si="0"/>
        <v>1.8286126725158165</v>
      </c>
      <c r="G8" s="21">
        <v>0.30526997251581633</v>
      </c>
      <c r="H8" s="21">
        <v>0.56338073</v>
      </c>
      <c r="I8" s="21">
        <v>0.95996197000000005</v>
      </c>
      <c r="J8" s="22">
        <f t="shared" si="1"/>
        <v>1.6087949742257412E-2</v>
      </c>
      <c r="K8" s="22">
        <f t="shared" si="2"/>
        <v>4.5778524269782211E-2</v>
      </c>
      <c r="L8" s="23">
        <f t="shared" si="3"/>
        <v>9.6369218796864345E-2</v>
      </c>
      <c r="M8" s="4"/>
      <c r="N8" t="s">
        <v>273</v>
      </c>
      <c r="O8" s="5">
        <v>3.5359747950941181</v>
      </c>
      <c r="P8" s="71">
        <v>0.25032841999618116</v>
      </c>
    </row>
    <row r="9" spans="1:16" x14ac:dyDescent="0.25">
      <c r="A9" s="17"/>
      <c r="B9" s="55">
        <v>3</v>
      </c>
      <c r="C9" s="19" t="s">
        <v>251</v>
      </c>
      <c r="D9" s="20">
        <v>8.6330790000000004</v>
      </c>
      <c r="E9" s="21">
        <v>7.3884109999999987</v>
      </c>
      <c r="F9" s="21">
        <f t="shared" si="0"/>
        <v>9.7846740000000001E-2</v>
      </c>
      <c r="G9" s="21">
        <v>0</v>
      </c>
      <c r="H9" s="21">
        <v>2.9590340000000003E-2</v>
      </c>
      <c r="I9" s="21">
        <v>6.8256399999999995E-2</v>
      </c>
      <c r="J9" s="22">
        <f t="shared" si="1"/>
        <v>0</v>
      </c>
      <c r="K9" s="22">
        <f t="shared" si="2"/>
        <v>4.0049666971693921E-3</v>
      </c>
      <c r="L9" s="23">
        <f t="shared" si="3"/>
        <v>1.3243272470900715E-2</v>
      </c>
      <c r="M9" s="4"/>
      <c r="N9" t="s">
        <v>252</v>
      </c>
      <c r="O9" s="5">
        <v>7.4692767881911166</v>
      </c>
      <c r="P9" s="71">
        <v>0.23281382526216982</v>
      </c>
    </row>
    <row r="10" spans="1:16" x14ac:dyDescent="0.25">
      <c r="A10" s="17"/>
      <c r="B10" s="55">
        <v>4</v>
      </c>
      <c r="C10" s="19" t="s">
        <v>252</v>
      </c>
      <c r="D10" s="20">
        <v>20.975882999999993</v>
      </c>
      <c r="E10" s="21">
        <v>32.082616999999992</v>
      </c>
      <c r="F10" s="21">
        <f t="shared" si="0"/>
        <v>7.4692767881911166</v>
      </c>
      <c r="G10" s="21">
        <v>1.3266548881911149</v>
      </c>
      <c r="H10" s="21">
        <v>2.0076413000000004</v>
      </c>
      <c r="I10" s="21">
        <v>4.1349806000000013</v>
      </c>
      <c r="J10" s="22">
        <f t="shared" si="1"/>
        <v>4.1351205488976014E-2</v>
      </c>
      <c r="K10" s="22">
        <f t="shared" si="2"/>
        <v>0.1039284353951274</v>
      </c>
      <c r="L10" s="23">
        <f t="shared" si="3"/>
        <v>0.23281382526216982</v>
      </c>
      <c r="M10" s="4"/>
      <c r="N10" t="s">
        <v>272</v>
      </c>
      <c r="O10" s="5">
        <v>2.0144258704580444</v>
      </c>
      <c r="P10" s="71">
        <v>0.23207692708219596</v>
      </c>
    </row>
    <row r="11" spans="1:16" x14ac:dyDescent="0.25">
      <c r="A11" s="17"/>
      <c r="B11" s="55">
        <v>5</v>
      </c>
      <c r="C11" s="19" t="s">
        <v>253</v>
      </c>
      <c r="D11" s="20">
        <v>15.452876000000003</v>
      </c>
      <c r="E11" s="21">
        <v>19.518884000000007</v>
      </c>
      <c r="F11" s="21">
        <f t="shared" si="0"/>
        <v>2.4562210221859972</v>
      </c>
      <c r="G11" s="21">
        <v>0.22190533218599739</v>
      </c>
      <c r="H11" s="21">
        <v>0.92990581999999999</v>
      </c>
      <c r="I11" s="21">
        <v>1.30440987</v>
      </c>
      <c r="J11" s="22">
        <f t="shared" si="1"/>
        <v>1.1368751009842434E-2</v>
      </c>
      <c r="K11" s="22">
        <f t="shared" si="2"/>
        <v>5.901009259474041E-2</v>
      </c>
      <c r="L11" s="23">
        <f t="shared" si="3"/>
        <v>0.12583818942650596</v>
      </c>
      <c r="M11" s="4"/>
      <c r="N11" t="s">
        <v>263</v>
      </c>
      <c r="O11" s="5">
        <v>110.04472337622653</v>
      </c>
      <c r="P11" s="71">
        <v>0.23028660341357471</v>
      </c>
    </row>
    <row r="12" spans="1:16" x14ac:dyDescent="0.25">
      <c r="A12" s="17"/>
      <c r="B12" s="55">
        <v>6</v>
      </c>
      <c r="C12" s="19" t="s">
        <v>254</v>
      </c>
      <c r="D12" s="20">
        <v>11.958306999999998</v>
      </c>
      <c r="E12" s="21">
        <v>11.412481999999995</v>
      </c>
      <c r="F12" s="21">
        <f t="shared" si="0"/>
        <v>1.7455263773522849</v>
      </c>
      <c r="G12" s="21">
        <v>0.24550465735228499</v>
      </c>
      <c r="H12" s="21">
        <v>0.63525946</v>
      </c>
      <c r="I12" s="21">
        <v>0.86476225999999989</v>
      </c>
      <c r="J12" s="22">
        <f t="shared" si="1"/>
        <v>2.151194256887197E-2</v>
      </c>
      <c r="K12" s="22">
        <f t="shared" si="2"/>
        <v>7.7175509880522519E-2</v>
      </c>
      <c r="L12" s="23">
        <f t="shared" si="3"/>
        <v>0.15294888327992856</v>
      </c>
      <c r="M12" s="4"/>
      <c r="N12" t="s">
        <v>264</v>
      </c>
      <c r="O12" s="5">
        <v>3.3262175984838205</v>
      </c>
      <c r="P12" s="71">
        <v>0.21590640572935149</v>
      </c>
    </row>
    <row r="13" spans="1:16" x14ac:dyDescent="0.25">
      <c r="A13" s="17"/>
      <c r="B13" s="55">
        <v>7</v>
      </c>
      <c r="C13" s="19" t="s">
        <v>255</v>
      </c>
      <c r="D13" s="20">
        <v>73.494989999999987</v>
      </c>
      <c r="E13" s="21">
        <v>77.157670999999993</v>
      </c>
      <c r="F13" s="21">
        <f t="shared" si="0"/>
        <v>28.850520438014399</v>
      </c>
      <c r="G13" s="21">
        <v>7.0040414580143988</v>
      </c>
      <c r="H13" s="21">
        <v>12.510364299999999</v>
      </c>
      <c r="I13" s="21">
        <v>9.3361146800000032</v>
      </c>
      <c r="J13" s="22">
        <f t="shared" si="1"/>
        <v>9.0775698219486167E-2</v>
      </c>
      <c r="K13" s="22">
        <f t="shared" si="2"/>
        <v>0.25291595126056099</v>
      </c>
      <c r="L13" s="23">
        <f t="shared" si="3"/>
        <v>0.37391642417530208</v>
      </c>
      <c r="M13" s="4"/>
      <c r="N13" t="s">
        <v>268</v>
      </c>
      <c r="O13" s="5">
        <v>10.012027657132435</v>
      </c>
      <c r="P13" s="71">
        <v>0.17718875032815629</v>
      </c>
    </row>
    <row r="14" spans="1:16" x14ac:dyDescent="0.25">
      <c r="A14" s="17"/>
      <c r="B14" s="55">
        <v>8</v>
      </c>
      <c r="C14" s="19" t="s">
        <v>256</v>
      </c>
      <c r="D14" s="20">
        <v>32.953310999999999</v>
      </c>
      <c r="E14" s="21">
        <v>41.045957000000001</v>
      </c>
      <c r="F14" s="21">
        <f t="shared" si="0"/>
        <v>5.5460529034036643</v>
      </c>
      <c r="G14" s="21">
        <v>0.25991545340366429</v>
      </c>
      <c r="H14" s="21">
        <v>1.6092505700000002</v>
      </c>
      <c r="I14" s="21">
        <v>3.6768868799999996</v>
      </c>
      <c r="J14" s="22">
        <f t="shared" si="1"/>
        <v>6.3323034081935103E-3</v>
      </c>
      <c r="K14" s="22">
        <f t="shared" si="2"/>
        <v>4.5538371133694466E-2</v>
      </c>
      <c r="L14" s="23">
        <f t="shared" si="3"/>
        <v>0.13511812876975104</v>
      </c>
      <c r="M14" s="4"/>
      <c r="N14" t="s">
        <v>261</v>
      </c>
      <c r="O14" s="5">
        <v>4.6838361564556443</v>
      </c>
      <c r="P14" s="71">
        <v>0.17699850284621371</v>
      </c>
    </row>
    <row r="15" spans="1:16" x14ac:dyDescent="0.25">
      <c r="A15" s="17"/>
      <c r="B15" s="55">
        <v>9</v>
      </c>
      <c r="C15" s="19" t="s">
        <v>257</v>
      </c>
      <c r="D15" s="20">
        <v>3.9538089999999997</v>
      </c>
      <c r="E15" s="21">
        <v>6.4864759999999988</v>
      </c>
      <c r="F15" s="21">
        <f t="shared" si="0"/>
        <v>1.1366614715496473</v>
      </c>
      <c r="G15" s="21">
        <v>9.4775661549647339E-2</v>
      </c>
      <c r="H15" s="21">
        <v>0.28685469000000002</v>
      </c>
      <c r="I15" s="21">
        <v>0.75503111999999994</v>
      </c>
      <c r="J15" s="22">
        <f t="shared" si="1"/>
        <v>1.4611271443792801E-2</v>
      </c>
      <c r="K15" s="22">
        <f t="shared" si="2"/>
        <v>5.8834774313455789E-2</v>
      </c>
      <c r="L15" s="23">
        <f t="shared" si="3"/>
        <v>0.17523559349478013</v>
      </c>
      <c r="M15" s="4"/>
      <c r="N15" t="s">
        <v>259</v>
      </c>
      <c r="O15" s="5">
        <v>5.8469406559163062</v>
      </c>
      <c r="P15" s="71">
        <v>0.17677144214962992</v>
      </c>
    </row>
    <row r="16" spans="1:16" x14ac:dyDescent="0.25">
      <c r="A16" s="17"/>
      <c r="B16" s="55">
        <v>10</v>
      </c>
      <c r="C16" s="19" t="s">
        <v>258</v>
      </c>
      <c r="D16" s="20">
        <v>11.696899999999999</v>
      </c>
      <c r="E16" s="21">
        <v>13.279835999999996</v>
      </c>
      <c r="F16" s="21">
        <f t="shared" si="0"/>
        <v>2.1420594814457861</v>
      </c>
      <c r="G16" s="21">
        <v>0.24313096144578594</v>
      </c>
      <c r="H16" s="21">
        <v>0.85203784000000016</v>
      </c>
      <c r="I16" s="21">
        <v>1.04689068</v>
      </c>
      <c r="J16" s="22">
        <f t="shared" si="1"/>
        <v>1.8308280421971027E-2</v>
      </c>
      <c r="K16" s="22">
        <f t="shared" si="2"/>
        <v>8.2468548666247574E-2</v>
      </c>
      <c r="L16" s="23">
        <f t="shared" si="3"/>
        <v>0.16130165172565283</v>
      </c>
      <c r="M16" s="4"/>
      <c r="N16" t="s">
        <v>257</v>
      </c>
      <c r="O16" s="5">
        <v>1.1366614715496473</v>
      </c>
      <c r="P16" s="71">
        <v>0.17523559349478013</v>
      </c>
    </row>
    <row r="17" spans="1:16" x14ac:dyDescent="0.25">
      <c r="A17" s="17"/>
      <c r="B17" s="55">
        <v>11</v>
      </c>
      <c r="C17" s="19" t="s">
        <v>259</v>
      </c>
      <c r="D17" s="20">
        <v>27.531282999999998</v>
      </c>
      <c r="E17" s="21">
        <v>33.076273999999991</v>
      </c>
      <c r="F17" s="21">
        <f t="shared" si="0"/>
        <v>5.8469406559163062</v>
      </c>
      <c r="G17" s="21">
        <v>0.66388757591630565</v>
      </c>
      <c r="H17" s="21">
        <v>2.3658861500000001</v>
      </c>
      <c r="I17" s="21">
        <v>2.81716693</v>
      </c>
      <c r="J17" s="22">
        <f t="shared" si="1"/>
        <v>2.0071413603488283E-2</v>
      </c>
      <c r="K17" s="22">
        <f t="shared" si="2"/>
        <v>9.1599607800936303E-2</v>
      </c>
      <c r="L17" s="23">
        <f t="shared" si="3"/>
        <v>0.17677144214962992</v>
      </c>
      <c r="M17" s="4"/>
      <c r="N17" t="s">
        <v>266</v>
      </c>
      <c r="O17" s="5">
        <v>0.39666507987929972</v>
      </c>
      <c r="P17" s="71">
        <v>0.17058457124298151</v>
      </c>
    </row>
    <row r="18" spans="1:16" x14ac:dyDescent="0.25">
      <c r="A18" s="17"/>
      <c r="B18" s="55">
        <v>12</v>
      </c>
      <c r="C18" s="19" t="s">
        <v>260</v>
      </c>
      <c r="D18" s="20">
        <v>25.271195999999993</v>
      </c>
      <c r="E18" s="21">
        <v>31.352547999999995</v>
      </c>
      <c r="F18" s="21">
        <f t="shared" si="0"/>
        <v>4.7691455256279207</v>
      </c>
      <c r="G18" s="21">
        <v>0.5893002756279202</v>
      </c>
      <c r="H18" s="21">
        <v>1.84440271</v>
      </c>
      <c r="I18" s="21">
        <v>2.3354425400000007</v>
      </c>
      <c r="J18" s="22">
        <f t="shared" si="1"/>
        <v>1.8795929301437329E-2</v>
      </c>
      <c r="K18" s="22">
        <f t="shared" si="2"/>
        <v>7.7623770343256321E-2</v>
      </c>
      <c r="L18" s="23">
        <f t="shared" si="3"/>
        <v>0.15211349092354221</v>
      </c>
      <c r="M18" s="4"/>
      <c r="N18" t="s">
        <v>271</v>
      </c>
      <c r="O18" s="5">
        <v>1.7180764175359715</v>
      </c>
      <c r="P18" s="71">
        <v>0.16727173413895127</v>
      </c>
    </row>
    <row r="19" spans="1:16" x14ac:dyDescent="0.25">
      <c r="A19" s="17"/>
      <c r="B19" s="55">
        <v>13</v>
      </c>
      <c r="C19" s="19" t="s">
        <v>261</v>
      </c>
      <c r="D19" s="20">
        <v>21.319013000000005</v>
      </c>
      <c r="E19" s="21">
        <v>26.462575000000001</v>
      </c>
      <c r="F19" s="21">
        <f t="shared" si="0"/>
        <v>4.6838361564556443</v>
      </c>
      <c r="G19" s="21">
        <v>0.81629625645564374</v>
      </c>
      <c r="H19" s="21">
        <v>1.8490794400000004</v>
      </c>
      <c r="I19" s="21">
        <v>2.01846046</v>
      </c>
      <c r="J19" s="22">
        <f t="shared" si="1"/>
        <v>3.0847196709150326E-2</v>
      </c>
      <c r="K19" s="22">
        <f t="shared" si="2"/>
        <v>0.1007224616824192</v>
      </c>
      <c r="L19" s="23">
        <f t="shared" si="3"/>
        <v>0.17699850284621371</v>
      </c>
      <c r="M19" s="4"/>
      <c r="N19" t="s">
        <v>258</v>
      </c>
      <c r="O19" s="5">
        <v>2.1420594814457861</v>
      </c>
      <c r="P19" s="71">
        <v>0.16130165172565283</v>
      </c>
    </row>
    <row r="20" spans="1:16" x14ac:dyDescent="0.25">
      <c r="A20" s="17"/>
      <c r="B20" s="55">
        <v>14</v>
      </c>
      <c r="C20" s="19" t="s">
        <v>262</v>
      </c>
      <c r="D20" s="20">
        <v>48.500578999999995</v>
      </c>
      <c r="E20" s="21">
        <v>57.607848000000004</v>
      </c>
      <c r="F20" s="21">
        <f t="shared" si="0"/>
        <v>8.7355615616742401</v>
      </c>
      <c r="G20" s="21">
        <v>2.6229433016742405</v>
      </c>
      <c r="H20" s="21">
        <v>2.3921815400000002</v>
      </c>
      <c r="I20" s="21">
        <v>3.7204367199999999</v>
      </c>
      <c r="J20" s="22">
        <f t="shared" si="1"/>
        <v>4.5531006498875648E-2</v>
      </c>
      <c r="K20" s="22">
        <f t="shared" si="2"/>
        <v>8.7056278194496003E-2</v>
      </c>
      <c r="L20" s="23">
        <f t="shared" si="3"/>
        <v>0.15163839415897362</v>
      </c>
      <c r="M20" s="4"/>
      <c r="N20" t="s">
        <v>254</v>
      </c>
      <c r="O20" s="5">
        <v>1.7455263773522849</v>
      </c>
      <c r="P20" s="71">
        <v>0.15294888327992856</v>
      </c>
    </row>
    <row r="21" spans="1:16" x14ac:dyDescent="0.25">
      <c r="A21" s="17"/>
      <c r="B21" s="55">
        <v>15</v>
      </c>
      <c r="C21" s="19" t="s">
        <v>263</v>
      </c>
      <c r="D21" s="20">
        <v>427.23415899999992</v>
      </c>
      <c r="E21" s="21">
        <v>477.85985700000003</v>
      </c>
      <c r="F21" s="21">
        <f t="shared" si="0"/>
        <v>110.04472337622653</v>
      </c>
      <c r="G21" s="21">
        <v>12.860957066226547</v>
      </c>
      <c r="H21" s="21">
        <v>40.441672449999992</v>
      </c>
      <c r="I21" s="21">
        <v>56.742093859999997</v>
      </c>
      <c r="J21" s="22">
        <f t="shared" si="1"/>
        <v>2.6913658634076364E-2</v>
      </c>
      <c r="K21" s="22">
        <f t="shared" si="2"/>
        <v>0.11154448053213756</v>
      </c>
      <c r="L21" s="23">
        <f t="shared" si="3"/>
        <v>0.23028660341357471</v>
      </c>
      <c r="M21" s="4"/>
      <c r="N21" t="s">
        <v>260</v>
      </c>
      <c r="O21" s="5">
        <v>4.7691455256279207</v>
      </c>
      <c r="P21" s="71">
        <v>0.15211349092354221</v>
      </c>
    </row>
    <row r="22" spans="1:16" x14ac:dyDescent="0.25">
      <c r="A22" s="17"/>
      <c r="B22" s="55">
        <v>16</v>
      </c>
      <c r="C22" s="19" t="s">
        <v>264</v>
      </c>
      <c r="D22" s="20">
        <v>20.779008999999995</v>
      </c>
      <c r="E22" s="21">
        <v>15.405830999999999</v>
      </c>
      <c r="F22" s="21">
        <f t="shared" si="0"/>
        <v>3.3262175984838205</v>
      </c>
      <c r="G22" s="21">
        <v>0.84562172848382033</v>
      </c>
      <c r="H22" s="21">
        <v>1.1850006900000001</v>
      </c>
      <c r="I22" s="21">
        <v>1.2955951800000001</v>
      </c>
      <c r="J22" s="22">
        <f t="shared" si="1"/>
        <v>5.4889718606144673E-2</v>
      </c>
      <c r="K22" s="22">
        <f t="shared" si="2"/>
        <v>0.13180869103937465</v>
      </c>
      <c r="L22" s="23">
        <f t="shared" si="3"/>
        <v>0.21590640572935149</v>
      </c>
      <c r="M22" s="4"/>
      <c r="N22" t="s">
        <v>262</v>
      </c>
      <c r="O22" s="5">
        <v>8.7355615616742401</v>
      </c>
      <c r="P22" s="71">
        <v>0.15163839415897362</v>
      </c>
    </row>
    <row r="23" spans="1:16" x14ac:dyDescent="0.25">
      <c r="A23" s="17"/>
      <c r="B23" s="55">
        <v>17</v>
      </c>
      <c r="C23" s="19" t="s">
        <v>265</v>
      </c>
      <c r="D23" s="20">
        <v>5.5656150000000002</v>
      </c>
      <c r="E23" s="21">
        <v>5.3889129999999996</v>
      </c>
      <c r="F23" s="21">
        <f t="shared" si="0"/>
        <v>0.62915161991003399</v>
      </c>
      <c r="G23" s="21">
        <v>9.916469991003396E-2</v>
      </c>
      <c r="H23" s="21">
        <v>0.27553161000000004</v>
      </c>
      <c r="I23" s="21">
        <v>0.25445530999999999</v>
      </c>
      <c r="J23" s="22">
        <f t="shared" si="1"/>
        <v>1.8401614557524676E-2</v>
      </c>
      <c r="K23" s="22">
        <f t="shared" si="2"/>
        <v>6.9530962906625887E-2</v>
      </c>
      <c r="L23" s="23">
        <f t="shared" si="3"/>
        <v>0.11674926277526358</v>
      </c>
      <c r="M23" s="4"/>
      <c r="N23" t="s">
        <v>256</v>
      </c>
      <c r="O23" s="5">
        <v>5.5460529034036643</v>
      </c>
      <c r="P23" s="71">
        <v>0.13511812876975104</v>
      </c>
    </row>
    <row r="24" spans="1:16" x14ac:dyDescent="0.25">
      <c r="A24" s="17"/>
      <c r="B24" s="55">
        <v>18</v>
      </c>
      <c r="C24" s="19" t="s">
        <v>266</v>
      </c>
      <c r="D24" s="20">
        <v>2.2219389999999994</v>
      </c>
      <c r="E24" s="21">
        <v>2.3253279999999998</v>
      </c>
      <c r="F24" s="21">
        <f t="shared" si="0"/>
        <v>0.39666507987929972</v>
      </c>
      <c r="G24" s="21">
        <v>0.1380345398792997</v>
      </c>
      <c r="H24" s="21">
        <v>0.11992951000000002</v>
      </c>
      <c r="I24" s="21">
        <v>0.13870103</v>
      </c>
      <c r="J24" s="22">
        <f t="shared" si="1"/>
        <v>5.9361320157543244E-2</v>
      </c>
      <c r="K24" s="22">
        <f t="shared" si="2"/>
        <v>0.11093662910320597</v>
      </c>
      <c r="L24" s="23">
        <f t="shared" si="3"/>
        <v>0.17058457124298151</v>
      </c>
      <c r="M24" s="4"/>
      <c r="N24" t="s">
        <v>267</v>
      </c>
      <c r="O24" s="5">
        <v>1.645477842179873</v>
      </c>
      <c r="P24" s="71">
        <v>0.13485031881649678</v>
      </c>
    </row>
    <row r="25" spans="1:16" x14ac:dyDescent="0.25">
      <c r="A25" s="17"/>
      <c r="B25" s="55">
        <v>19</v>
      </c>
      <c r="C25" s="19" t="s">
        <v>267</v>
      </c>
      <c r="D25" s="20">
        <v>8.349104999999998</v>
      </c>
      <c r="E25" s="21">
        <v>12.202254</v>
      </c>
      <c r="F25" s="21">
        <f t="shared" si="0"/>
        <v>1.645477842179873</v>
      </c>
      <c r="G25" s="21">
        <v>0.10235607217987308</v>
      </c>
      <c r="H25" s="21">
        <v>0.84108321999999991</v>
      </c>
      <c r="I25" s="21">
        <v>0.70203855000000015</v>
      </c>
      <c r="J25" s="22">
        <f t="shared" si="1"/>
        <v>8.3882922105926565E-3</v>
      </c>
      <c r="K25" s="22">
        <f t="shared" si="2"/>
        <v>7.7316804926358118E-2</v>
      </c>
      <c r="L25" s="23">
        <f t="shared" si="3"/>
        <v>0.13485031881649678</v>
      </c>
      <c r="M25" s="4"/>
      <c r="N25" t="s">
        <v>253</v>
      </c>
      <c r="O25" s="5">
        <v>2.4562210221859972</v>
      </c>
      <c r="P25" s="71">
        <v>0.12583818942650596</v>
      </c>
    </row>
    <row r="26" spans="1:16" x14ac:dyDescent="0.25">
      <c r="A26" s="17"/>
      <c r="B26" s="55">
        <v>20</v>
      </c>
      <c r="C26" s="19" t="s">
        <v>268</v>
      </c>
      <c r="D26" s="20">
        <v>50.429533999999997</v>
      </c>
      <c r="E26" s="21">
        <v>56.504872000000034</v>
      </c>
      <c r="F26" s="21">
        <f t="shared" si="0"/>
        <v>10.012027657132435</v>
      </c>
      <c r="G26" s="21">
        <v>2.2752878871324356</v>
      </c>
      <c r="H26" s="21">
        <v>3.3870782600000005</v>
      </c>
      <c r="I26" s="21">
        <v>4.3496615099999998</v>
      </c>
      <c r="J26" s="22">
        <f t="shared" si="1"/>
        <v>4.026710983669575E-2</v>
      </c>
      <c r="K26" s="22">
        <f t="shared" si="2"/>
        <v>0.10021022872386001</v>
      </c>
      <c r="L26" s="23">
        <f t="shared" si="3"/>
        <v>0.17718875032815629</v>
      </c>
      <c r="M26" s="4"/>
      <c r="N26" t="s">
        <v>265</v>
      </c>
      <c r="O26" s="5">
        <v>0.62915161991003399</v>
      </c>
      <c r="P26" s="71">
        <v>0.11674926277526358</v>
      </c>
    </row>
    <row r="27" spans="1:16" x14ac:dyDescent="0.25">
      <c r="A27" s="17"/>
      <c r="B27" s="55">
        <v>21</v>
      </c>
      <c r="C27" s="19" t="s">
        <v>269</v>
      </c>
      <c r="D27" s="20">
        <v>23.28894600000001</v>
      </c>
      <c r="E27" s="21">
        <v>24.310929999999999</v>
      </c>
      <c r="F27" s="21">
        <f t="shared" si="0"/>
        <v>2.5362142101671825</v>
      </c>
      <c r="G27" s="21">
        <v>1.7084280167182442E-2</v>
      </c>
      <c r="H27" s="21">
        <v>0.93542470000000011</v>
      </c>
      <c r="I27" s="21">
        <v>1.5837052299999999</v>
      </c>
      <c r="J27" s="22">
        <f t="shared" si="1"/>
        <v>7.0274070828151957E-4</v>
      </c>
      <c r="K27" s="22">
        <f t="shared" si="2"/>
        <v>3.9180277355378122E-2</v>
      </c>
      <c r="L27" s="23">
        <f t="shared" si="3"/>
        <v>0.10432403080290152</v>
      </c>
      <c r="M27" s="4"/>
      <c r="N27" t="s">
        <v>270</v>
      </c>
      <c r="O27" s="5">
        <v>2.2616642527424826</v>
      </c>
      <c r="P27" s="71">
        <v>0.11658708594189612</v>
      </c>
    </row>
    <row r="28" spans="1:16" x14ac:dyDescent="0.25">
      <c r="A28" s="17"/>
      <c r="B28" s="55">
        <v>22</v>
      </c>
      <c r="C28" s="19" t="s">
        <v>270</v>
      </c>
      <c r="D28" s="20">
        <v>14.566846999999997</v>
      </c>
      <c r="E28" s="21">
        <v>19.398925999999996</v>
      </c>
      <c r="F28" s="21">
        <f t="shared" si="0"/>
        <v>2.2616642527424826</v>
      </c>
      <c r="G28" s="21">
        <v>0.2705681327424827</v>
      </c>
      <c r="H28" s="21">
        <v>0.91438030999999986</v>
      </c>
      <c r="I28" s="21">
        <v>1.0767158099999998</v>
      </c>
      <c r="J28" s="22">
        <f t="shared" si="1"/>
        <v>1.3947583115811811E-2</v>
      </c>
      <c r="K28" s="22">
        <f t="shared" si="2"/>
        <v>6.1083198252443606E-2</v>
      </c>
      <c r="L28" s="23">
        <f t="shared" si="3"/>
        <v>0.11658708594189612</v>
      </c>
      <c r="M28" s="4"/>
      <c r="N28" t="s">
        <v>269</v>
      </c>
      <c r="O28" s="5">
        <v>2.5362142101671825</v>
      </c>
      <c r="P28" s="71">
        <v>0.10432403080290152</v>
      </c>
    </row>
    <row r="29" spans="1:16" x14ac:dyDescent="0.25">
      <c r="A29" s="17"/>
      <c r="B29" s="55">
        <v>23</v>
      </c>
      <c r="C29" s="19" t="s">
        <v>271</v>
      </c>
      <c r="D29" s="20">
        <v>9.8377089999999985</v>
      </c>
      <c r="E29" s="21">
        <v>10.271169999999996</v>
      </c>
      <c r="F29" s="21">
        <f t="shared" si="0"/>
        <v>1.7180764175359715</v>
      </c>
      <c r="G29" s="21">
        <v>0.36917439753597137</v>
      </c>
      <c r="H29" s="21">
        <v>0.77041144000000017</v>
      </c>
      <c r="I29" s="21">
        <v>0.57849058000000009</v>
      </c>
      <c r="J29" s="22">
        <f t="shared" si="1"/>
        <v>3.594277940448571E-2</v>
      </c>
      <c r="K29" s="22">
        <f t="shared" si="2"/>
        <v>0.11094995385491351</v>
      </c>
      <c r="L29" s="23">
        <f t="shared" si="3"/>
        <v>0.16727173413895127</v>
      </c>
      <c r="M29" s="4"/>
      <c r="N29" t="s">
        <v>250</v>
      </c>
      <c r="O29" s="5">
        <v>1.8286126725158165</v>
      </c>
      <c r="P29" s="71">
        <v>9.6369218796864345E-2</v>
      </c>
    </row>
    <row r="30" spans="1:16" x14ac:dyDescent="0.25">
      <c r="A30" s="17"/>
      <c r="B30" s="55">
        <v>24</v>
      </c>
      <c r="C30" s="19" t="s">
        <v>272</v>
      </c>
      <c r="D30" s="20">
        <v>10.998687000000002</v>
      </c>
      <c r="E30" s="21">
        <v>8.6799920000000004</v>
      </c>
      <c r="F30" s="21">
        <f t="shared" si="0"/>
        <v>2.0144258704580444</v>
      </c>
      <c r="G30" s="21">
        <v>0.38314441045804415</v>
      </c>
      <c r="H30" s="21">
        <v>0.55998904999999999</v>
      </c>
      <c r="I30" s="21">
        <v>1.0712924100000001</v>
      </c>
      <c r="J30" s="22">
        <f t="shared" si="1"/>
        <v>4.4141101795721026E-2</v>
      </c>
      <c r="K30" s="22">
        <f t="shared" si="2"/>
        <v>0.10865602876800394</v>
      </c>
      <c r="L30" s="23">
        <f t="shared" si="3"/>
        <v>0.23207692708219596</v>
      </c>
      <c r="M30" s="4"/>
      <c r="N30" t="s">
        <v>249</v>
      </c>
      <c r="O30" s="5">
        <v>0.52897857174695417</v>
      </c>
      <c r="P30" s="71">
        <v>7.533455047191448E-2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10.193104000000002</v>
      </c>
      <c r="E31" s="28">
        <v>14.125343000000001</v>
      </c>
      <c r="F31" s="28">
        <f t="shared" si="0"/>
        <v>3.5359747950941181</v>
      </c>
      <c r="G31" s="28">
        <v>0.20397976509411819</v>
      </c>
      <c r="H31" s="28">
        <v>2.4383567799999999</v>
      </c>
      <c r="I31" s="28">
        <v>0.89363824999999997</v>
      </c>
      <c r="J31" s="29">
        <f t="shared" si="1"/>
        <v>1.4440694650325884E-2</v>
      </c>
      <c r="K31" s="29">
        <f t="shared" si="2"/>
        <v>0.1870635314904649</v>
      </c>
      <c r="L31" s="30">
        <f t="shared" si="3"/>
        <v>0.25032841999618116</v>
      </c>
      <c r="M31" s="4"/>
      <c r="N31" t="s">
        <v>251</v>
      </c>
      <c r="O31" s="5">
        <v>9.7846740000000001E-2</v>
      </c>
      <c r="P31" s="71">
        <v>1.3243272470900715E-2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topLeftCell="A15" workbookViewId="0">
      <selection activeCell="A23" sqref="A23:D2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36</v>
      </c>
      <c r="B1" s="49" t="s">
        <v>24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668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905.84426599999995</v>
      </c>
      <c r="E6" s="14">
        <v>1029.3417910000001</v>
      </c>
      <c r="F6" s="14">
        <v>213.9578590858896</v>
      </c>
      <c r="G6" s="14">
        <v>32.024738535889583</v>
      </c>
      <c r="H6" s="14">
        <v>79.856544200000002</v>
      </c>
      <c r="I6" s="14">
        <v>102.07657635</v>
      </c>
      <c r="J6" s="15">
        <v>3.1111860818142552E-2</v>
      </c>
      <c r="K6" s="15">
        <v>0.10869206294169551</v>
      </c>
      <c r="L6" s="16">
        <v>0.20785890649405256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784.8334999999995</v>
      </c>
      <c r="E7" s="38">
        <f ca="1">SUM(E8:OFFSET(E6,MATCH("PROYECTOS",$A$8:$A$50,0),0))</f>
        <v>878.88495799999896</v>
      </c>
      <c r="F7" s="38">
        <f ca="1">SUM(F8:OFFSET(F6,MATCH("PROYECTOS",$A$8:$A$50,0),0))</f>
        <v>205.29052598842628</v>
      </c>
      <c r="G7" s="38">
        <f ca="1">SUM(G8:OFFSET(G6,MATCH("PROYECTOS",$A$8:$A$50,0),0))</f>
        <v>31.49829589842625</v>
      </c>
      <c r="H7" s="38">
        <f ca="1">SUM(H8:OFFSET(H6,MATCH("PROYECTOS",$A$8:$A$50,0),0))</f>
        <v>76.066073859999975</v>
      </c>
      <c r="I7" s="38">
        <f ca="1">SUM(I8:OFFSET(I6,MATCH("PROYECTOS",$A$8:$A$50,0),0))</f>
        <v>97.726156230000043</v>
      </c>
      <c r="J7" s="39">
        <f ca="1">IFERROR(G7/E7,0)</f>
        <v>3.5838929329390444E-2</v>
      </c>
      <c r="K7" s="39">
        <f ca="1">IFERROR(SUM(G7,H7)/E7,0)</f>
        <v>0.12238731449358399</v>
      </c>
      <c r="L7" s="40">
        <f ca="1">IFERROR(SUM(G7,H7,I7)/E7,0)</f>
        <v>0.23358065708120415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7.2411159999999999</v>
      </c>
      <c r="E8" s="21">
        <v>6.8240749999999997</v>
      </c>
      <c r="F8" s="21">
        <f t="shared" ref="F8:F13" si="0">SUM(G8,H8,I8)</f>
        <v>0.9122514310487293</v>
      </c>
      <c r="G8" s="21">
        <v>0.15605004104872933</v>
      </c>
      <c r="H8" s="21">
        <v>0.24671132000000001</v>
      </c>
      <c r="I8" s="21">
        <v>0.50949007000000002</v>
      </c>
      <c r="J8" s="22">
        <f t="shared" ref="J8:J14" si="1">IFERROR(G8/E8,0)</f>
        <v>2.2867574147225716E-2</v>
      </c>
      <c r="K8" s="22">
        <f t="shared" ref="K8:K14" si="2">IFERROR(SUM(G8,H8)/E8,0)</f>
        <v>5.902065276960311E-2</v>
      </c>
      <c r="L8" s="23">
        <f t="shared" ref="L8:L14" si="3">IFERROR(SUM(G8,H8,I8)/E8,0)</f>
        <v>0.13368133132310669</v>
      </c>
      <c r="M8" s="4"/>
    </row>
    <row r="9" spans="1:13" ht="38.25" x14ac:dyDescent="0.25">
      <c r="A9" s="17"/>
      <c r="B9" s="19">
        <v>3000579</v>
      </c>
      <c r="C9" s="19" t="s">
        <v>670</v>
      </c>
      <c r="D9" s="20">
        <v>0.182</v>
      </c>
      <c r="E9" s="21">
        <v>0.17959999999999998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</row>
    <row r="10" spans="1:13" ht="25.5" x14ac:dyDescent="0.25">
      <c r="A10" s="17"/>
      <c r="B10" s="19">
        <v>3000580</v>
      </c>
      <c r="C10" s="19" t="s">
        <v>671</v>
      </c>
      <c r="D10" s="20">
        <v>694.09721499999932</v>
      </c>
      <c r="E10" s="21">
        <v>783.67018099999893</v>
      </c>
      <c r="F10" s="21">
        <f t="shared" si="0"/>
        <v>188.61982036024909</v>
      </c>
      <c r="G10" s="21">
        <v>28.26357550024909</v>
      </c>
      <c r="H10" s="21">
        <v>70.636388689999961</v>
      </c>
      <c r="I10" s="21">
        <v>89.719856170000028</v>
      </c>
      <c r="J10" s="22">
        <f t="shared" si="1"/>
        <v>3.6065651323090378E-2</v>
      </c>
      <c r="K10" s="22">
        <f t="shared" si="2"/>
        <v>0.12620100469313275</v>
      </c>
      <c r="L10" s="23">
        <f t="shared" si="3"/>
        <v>0.24068775989353275</v>
      </c>
      <c r="M10" s="4"/>
    </row>
    <row r="11" spans="1:13" ht="51" x14ac:dyDescent="0.25">
      <c r="A11" s="17"/>
      <c r="B11" s="19">
        <v>3000581</v>
      </c>
      <c r="C11" s="19" t="s">
        <v>672</v>
      </c>
      <c r="D11" s="20">
        <v>4.9942630000000001</v>
      </c>
      <c r="E11" s="21">
        <v>4.4912800000000006</v>
      </c>
      <c r="F11" s="21">
        <f t="shared" si="0"/>
        <v>0.89618270041278958</v>
      </c>
      <c r="G11" s="21">
        <v>6.0418960412789602E-2</v>
      </c>
      <c r="H11" s="21">
        <v>0.24651377999999999</v>
      </c>
      <c r="I11" s="21">
        <v>0.58924995999999996</v>
      </c>
      <c r="J11" s="22">
        <f t="shared" si="1"/>
        <v>1.3452503609837194E-2</v>
      </c>
      <c r="K11" s="22">
        <f t="shared" si="2"/>
        <v>6.83397028047215E-2</v>
      </c>
      <c r="L11" s="23">
        <f t="shared" si="3"/>
        <v>0.19953837222635629</v>
      </c>
      <c r="M11" s="4"/>
    </row>
    <row r="12" spans="1:13" ht="51" x14ac:dyDescent="0.25">
      <c r="A12" s="17"/>
      <c r="B12" s="19">
        <v>3000582</v>
      </c>
      <c r="C12" s="19" t="s">
        <v>673</v>
      </c>
      <c r="D12" s="20">
        <v>8.4803300000000004</v>
      </c>
      <c r="E12" s="21">
        <v>7.945662999999997</v>
      </c>
      <c r="F12" s="21">
        <f t="shared" si="0"/>
        <v>1.1512411440786412</v>
      </c>
      <c r="G12" s="21">
        <v>0.4044881440786412</v>
      </c>
      <c r="H12" s="21">
        <v>0.37841090000000005</v>
      </c>
      <c r="I12" s="21">
        <v>0.36834209999999995</v>
      </c>
      <c r="J12" s="22">
        <f t="shared" si="1"/>
        <v>5.0906783244977966E-2</v>
      </c>
      <c r="K12" s="22">
        <f t="shared" si="2"/>
        <v>9.8531619586514241E-2</v>
      </c>
      <c r="L12" s="23">
        <f t="shared" si="3"/>
        <v>0.1448892488995118</v>
      </c>
      <c r="M12" s="4"/>
    </row>
    <row r="13" spans="1:13" ht="51" x14ac:dyDescent="0.25">
      <c r="A13" s="17"/>
      <c r="B13" s="19">
        <v>3000583</v>
      </c>
      <c r="C13" s="19" t="s">
        <v>674</v>
      </c>
      <c r="D13" s="20">
        <v>69.838576000000046</v>
      </c>
      <c r="E13" s="21">
        <v>75.77415900000004</v>
      </c>
      <c r="F13" s="21">
        <f t="shared" si="0"/>
        <v>13.711030352637</v>
      </c>
      <c r="G13" s="21">
        <v>2.6137632526369998</v>
      </c>
      <c r="H13" s="21">
        <v>4.5580491700000003</v>
      </c>
      <c r="I13" s="21">
        <v>6.5392179300000004</v>
      </c>
      <c r="J13" s="22">
        <f t="shared" si="1"/>
        <v>3.4494124212411229E-2</v>
      </c>
      <c r="K13" s="22">
        <f t="shared" si="2"/>
        <v>9.4647205819031216E-2</v>
      </c>
      <c r="L13" s="23">
        <f t="shared" si="3"/>
        <v>0.18094599179433971</v>
      </c>
      <c r="M13" s="4"/>
    </row>
    <row r="14" spans="1:13" ht="15.75" thickBot="1" x14ac:dyDescent="0.3">
      <c r="A14" s="41" t="s">
        <v>293</v>
      </c>
      <c r="B14" s="43"/>
      <c r="C14" s="43"/>
      <c r="D14" s="44">
        <f ca="1">OFFSET(D14,-MATCH("PROYECTOS",$A$8:$A$50,0)-1,0)-(OFFSET(D14,-MATCH("PROYECTOS",$A$8:$A$50,0),0))</f>
        <v>121.01076600000044</v>
      </c>
      <c r="E14" s="45">
        <f t="shared" ref="E14:I14" ca="1" si="4">OFFSET(E14,-MATCH("PROYECTOS",$A$8:$A$50,0)-1,0)-(OFFSET(E14,-MATCH("PROYECTOS",$A$8:$A$50,0),0))</f>
        <v>150.4568330000011</v>
      </c>
      <c r="F14" s="45">
        <f t="shared" ca="1" si="4"/>
        <v>8.6673330974633132</v>
      </c>
      <c r="G14" s="45">
        <f t="shared" ca="1" si="4"/>
        <v>0.52644263746333309</v>
      </c>
      <c r="H14" s="45">
        <f t="shared" ca="1" si="4"/>
        <v>3.7904703400000272</v>
      </c>
      <c r="I14" s="45">
        <f t="shared" ca="1" si="4"/>
        <v>4.3504201199999528</v>
      </c>
      <c r="J14" s="46">
        <f t="shared" ca="1" si="1"/>
        <v>3.4989613098085699E-3</v>
      </c>
      <c r="K14" s="46">
        <f t="shared" ca="1" si="2"/>
        <v>2.8692036721677697E-2</v>
      </c>
      <c r="L14" s="47">
        <f t="shared" ca="1" si="3"/>
        <v>5.7606776140657234E-2</v>
      </c>
      <c r="M14" s="4"/>
    </row>
    <row r="15" spans="1:13" ht="15.75" thickBot="1" x14ac:dyDescent="0.3"/>
    <row r="16" spans="1:13" ht="15.75" thickBot="1" x14ac:dyDescent="0.3">
      <c r="A16" s="87" t="s">
        <v>315</v>
      </c>
      <c r="B16" s="88"/>
      <c r="C16" s="88"/>
      <c r="D16" s="89"/>
    </row>
    <row r="17" spans="1:4" ht="15.75" thickBot="1" x14ac:dyDescent="0.3">
      <c r="A17" s="1" t="s">
        <v>692</v>
      </c>
    </row>
    <row r="18" spans="1:4" ht="45" customHeight="1" x14ac:dyDescent="0.25">
      <c r="A18" s="80" t="s">
        <v>317</v>
      </c>
      <c r="B18" s="81"/>
      <c r="C18" s="81"/>
      <c r="D18" s="92" t="s">
        <v>318</v>
      </c>
    </row>
    <row r="19" spans="1:4" ht="15.75" thickBot="1" x14ac:dyDescent="0.3">
      <c r="A19" s="90"/>
      <c r="B19" s="91"/>
      <c r="C19" s="91"/>
      <c r="D19" s="93"/>
    </row>
    <row r="20" spans="1:4" x14ac:dyDescent="0.25">
      <c r="A20" s="17"/>
      <c r="B20" s="19">
        <v>3000001</v>
      </c>
      <c r="C20" s="19" t="s">
        <v>275</v>
      </c>
      <c r="D20" s="23">
        <v>0.13368133132310669</v>
      </c>
    </row>
    <row r="21" spans="1:4" ht="38.25" x14ac:dyDescent="0.25">
      <c r="A21" s="17"/>
      <c r="B21" s="19">
        <v>3000579</v>
      </c>
      <c r="C21" s="19" t="s">
        <v>670</v>
      </c>
      <c r="D21" s="23">
        <v>0</v>
      </c>
    </row>
    <row r="22" spans="1:4" ht="51" x14ac:dyDescent="0.25">
      <c r="A22" s="17"/>
      <c r="B22" s="19">
        <v>3000582</v>
      </c>
      <c r="C22" s="19" t="s">
        <v>673</v>
      </c>
      <c r="D22" s="23">
        <v>0.1448892488995118</v>
      </c>
    </row>
    <row r="23" spans="1:4" ht="51.75" thickBot="1" x14ac:dyDescent="0.3">
      <c r="A23" s="24"/>
      <c r="B23" s="26">
        <v>3000583</v>
      </c>
      <c r="C23" s="26" t="s">
        <v>674</v>
      </c>
      <c r="D23" s="30">
        <v>0.18094599179433971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"/>
  <sheetViews>
    <sheetView workbookViewId="0"/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</v>
      </c>
      <c r="B1" s="49" t="s">
        <v>13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243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1626.886438</v>
      </c>
      <c r="E6" s="14">
        <v>1893.2108259999995</v>
      </c>
      <c r="F6" s="14">
        <v>610.98229803036429</v>
      </c>
      <c r="G6" s="14">
        <v>92.398145790364282</v>
      </c>
      <c r="H6" s="14">
        <v>189.97788963999997</v>
      </c>
      <c r="I6" s="14">
        <v>328.60626259999998</v>
      </c>
      <c r="J6" s="15">
        <v>4.880499547194344E-2</v>
      </c>
      <c r="K6" s="15">
        <v>0.14915192304650615</v>
      </c>
      <c r="L6" s="16">
        <v>0.32272279961617145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1475.4691979999998</v>
      </c>
      <c r="E7" s="38">
        <f ca="1">SUM(E8:OFFSET(E6,MATCH("PROYECTOS",$A$8:$A$50,0),0))</f>
        <v>1753.7143239999996</v>
      </c>
      <c r="F7" s="38">
        <f ca="1">SUM(F8:OFFSET(F6,MATCH("PROYECTOS",$A$8:$A$50,0),0))</f>
        <v>602.26395439743703</v>
      </c>
      <c r="G7" s="38">
        <f ca="1">SUM(G8:OFFSET(G6,MATCH("PROYECTOS",$A$8:$A$50,0),0))</f>
        <v>92.073070947437003</v>
      </c>
      <c r="H7" s="38">
        <f ca="1">SUM(H8:OFFSET(H6,MATCH("PROYECTOS",$A$8:$A$50,0),0))</f>
        <v>187.84907655000001</v>
      </c>
      <c r="I7" s="38">
        <f ca="1">SUM(I8:OFFSET(I6,MATCH("PROYECTOS",$A$8:$A$50,0),0))</f>
        <v>322.34180689999994</v>
      </c>
      <c r="J7" s="39">
        <f ca="1">IFERROR(G7/E7,0)</f>
        <v>5.2501749964287241E-2</v>
      </c>
      <c r="K7" s="39">
        <f ca="1">IFERROR(SUM(G7,H7)/E7,0)</f>
        <v>0.15961673099582727</v>
      </c>
      <c r="L7" s="40">
        <f ca="1">IFERROR(SUM(G7,H7,I7)/E7,0)</f>
        <v>0.34342192805025928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59.143389999999989</v>
      </c>
      <c r="E8" s="21">
        <v>85.548138999999935</v>
      </c>
      <c r="F8" s="21">
        <f t="shared" ref="F8:F25" si="0">SUM(G8,H8,I8)</f>
        <v>13.94198858270485</v>
      </c>
      <c r="G8" s="21">
        <v>4.9283124427048506</v>
      </c>
      <c r="H8" s="21">
        <v>4.0227762799999986</v>
      </c>
      <c r="I8" s="21">
        <v>4.9908998600000007</v>
      </c>
      <c r="J8" s="22">
        <f t="shared" ref="J8:J26" si="1">IFERROR(G8/E8,0)</f>
        <v>5.7608645849149966E-2</v>
      </c>
      <c r="K8" s="22">
        <f t="shared" ref="K8:K26" si="2">IFERROR(SUM(G8,H8)/E8,0)</f>
        <v>0.10463218519230273</v>
      </c>
      <c r="L8" s="23">
        <f t="shared" ref="L8:L26" si="3">IFERROR(SUM(G8,H8,I8)/E8,0)</f>
        <v>0.16297243570318765</v>
      </c>
      <c r="M8" s="4"/>
    </row>
    <row r="9" spans="1:13" ht="38.25" x14ac:dyDescent="0.25">
      <c r="A9" s="17"/>
      <c r="B9" s="19">
        <v>3000608</v>
      </c>
      <c r="C9" s="19" t="s">
        <v>276</v>
      </c>
      <c r="D9" s="20">
        <v>9.8539600000000007</v>
      </c>
      <c r="E9" s="21">
        <v>9.952434000000002</v>
      </c>
      <c r="F9" s="21">
        <f t="shared" si="0"/>
        <v>2.5703564093541305</v>
      </c>
      <c r="G9" s="21">
        <v>1.2505183393541301</v>
      </c>
      <c r="H9" s="21">
        <v>0.54147193000000005</v>
      </c>
      <c r="I9" s="21">
        <v>0.77836614000000015</v>
      </c>
      <c r="J9" s="22">
        <f t="shared" si="1"/>
        <v>0.12564949833921329</v>
      </c>
      <c r="K9" s="22">
        <f t="shared" si="2"/>
        <v>0.18005547882599673</v>
      </c>
      <c r="L9" s="23">
        <f t="shared" si="3"/>
        <v>0.25826409995325061</v>
      </c>
      <c r="M9" s="4"/>
    </row>
    <row r="10" spans="1:13" ht="25.5" x14ac:dyDescent="0.25">
      <c r="A10" s="17"/>
      <c r="B10" s="19">
        <v>3000609</v>
      </c>
      <c r="C10" s="19" t="s">
        <v>277</v>
      </c>
      <c r="D10" s="20">
        <v>41.63974799999999</v>
      </c>
      <c r="E10" s="21">
        <v>44.252320999999966</v>
      </c>
      <c r="F10" s="21">
        <f t="shared" si="0"/>
        <v>10.150562806606574</v>
      </c>
      <c r="G10" s="21">
        <v>4.5681403666065741</v>
      </c>
      <c r="H10" s="21">
        <v>2.7634203500000001</v>
      </c>
      <c r="I10" s="21">
        <v>2.8190020900000001</v>
      </c>
      <c r="J10" s="22">
        <f t="shared" si="1"/>
        <v>0.10322939595883744</v>
      </c>
      <c r="K10" s="22">
        <f t="shared" si="2"/>
        <v>0.16567629789647825</v>
      </c>
      <c r="L10" s="23">
        <f t="shared" si="3"/>
        <v>0.22937921847323176</v>
      </c>
      <c r="M10" s="4"/>
    </row>
    <row r="11" spans="1:13" ht="63.75" x14ac:dyDescent="0.25">
      <c r="A11" s="17"/>
      <c r="B11" s="19">
        <v>3000733</v>
      </c>
      <c r="C11" s="19" t="s">
        <v>278</v>
      </c>
      <c r="D11" s="20">
        <v>4.1000000000000002E-2</v>
      </c>
      <c r="E11" s="21">
        <v>17.757344</v>
      </c>
      <c r="F11" s="21">
        <f t="shared" si="0"/>
        <v>4.7589998946366832E-3</v>
      </c>
      <c r="G11" s="21">
        <v>2.5794998946366832E-3</v>
      </c>
      <c r="H11" s="21">
        <v>2.1795E-3</v>
      </c>
      <c r="I11" s="21">
        <v>0</v>
      </c>
      <c r="J11" s="22">
        <f t="shared" si="1"/>
        <v>1.4526383532563673E-4</v>
      </c>
      <c r="K11" s="22">
        <f t="shared" si="2"/>
        <v>2.6800178532536639E-4</v>
      </c>
      <c r="L11" s="23">
        <f t="shared" si="3"/>
        <v>2.6800178532536639E-4</v>
      </c>
      <c r="M11" s="4"/>
    </row>
    <row r="12" spans="1:13" ht="38.25" x14ac:dyDescent="0.25">
      <c r="A12" s="17"/>
      <c r="B12" s="19">
        <v>3033248</v>
      </c>
      <c r="C12" s="19" t="s">
        <v>279</v>
      </c>
      <c r="D12" s="20">
        <v>28.935508000000038</v>
      </c>
      <c r="E12" s="21">
        <v>43.794271000000045</v>
      </c>
      <c r="F12" s="21">
        <f t="shared" si="0"/>
        <v>5.4978901271811687</v>
      </c>
      <c r="G12" s="21">
        <v>1.6353776771811681</v>
      </c>
      <c r="H12" s="21">
        <v>1.6793477199999991</v>
      </c>
      <c r="I12" s="21">
        <v>2.183164730000001</v>
      </c>
      <c r="J12" s="22">
        <f t="shared" si="1"/>
        <v>3.7342274225347111E-2</v>
      </c>
      <c r="K12" s="22">
        <f t="shared" si="2"/>
        <v>7.568856203089129E-2</v>
      </c>
      <c r="L12" s="23">
        <f t="shared" si="3"/>
        <v>0.1255390260333632</v>
      </c>
      <c r="M12" s="4"/>
    </row>
    <row r="13" spans="1:13" ht="38.25" x14ac:dyDescent="0.25">
      <c r="A13" s="17"/>
      <c r="B13" s="19">
        <v>3033249</v>
      </c>
      <c r="C13" s="19" t="s">
        <v>280</v>
      </c>
      <c r="D13" s="20">
        <v>14.114952000000004</v>
      </c>
      <c r="E13" s="21">
        <v>20.281920000000017</v>
      </c>
      <c r="F13" s="21">
        <f t="shared" si="0"/>
        <v>3.7612951867473172</v>
      </c>
      <c r="G13" s="21">
        <v>1.1509986767473173</v>
      </c>
      <c r="H13" s="21">
        <v>1.1611989699999998</v>
      </c>
      <c r="I13" s="21">
        <v>1.4490975399999999</v>
      </c>
      <c r="J13" s="22">
        <f t="shared" si="1"/>
        <v>5.6749986034227345E-2</v>
      </c>
      <c r="K13" s="22">
        <f t="shared" si="2"/>
        <v>0.11400289749428631</v>
      </c>
      <c r="L13" s="23">
        <f t="shared" si="3"/>
        <v>0.18545064701701389</v>
      </c>
      <c r="M13" s="4"/>
    </row>
    <row r="14" spans="1:13" ht="38.25" x14ac:dyDescent="0.25">
      <c r="A14" s="17"/>
      <c r="B14" s="19">
        <v>3033250</v>
      </c>
      <c r="C14" s="19" t="s">
        <v>281</v>
      </c>
      <c r="D14" s="20">
        <v>8.9501419999999996</v>
      </c>
      <c r="E14" s="21">
        <v>11.896071999999998</v>
      </c>
      <c r="F14" s="21">
        <f t="shared" si="0"/>
        <v>2.4016283474414895</v>
      </c>
      <c r="G14" s="21">
        <v>0.74355298744148968</v>
      </c>
      <c r="H14" s="21">
        <v>0.74558326000000019</v>
      </c>
      <c r="I14" s="21">
        <v>0.91249209999999992</v>
      </c>
      <c r="J14" s="22">
        <f t="shared" si="1"/>
        <v>6.2504075920311319E-2</v>
      </c>
      <c r="K14" s="22">
        <f t="shared" si="2"/>
        <v>0.12517881931460148</v>
      </c>
      <c r="L14" s="23">
        <f t="shared" si="3"/>
        <v>0.20188414692189907</v>
      </c>
      <c r="M14" s="4"/>
    </row>
    <row r="15" spans="1:13" ht="63.75" x14ac:dyDescent="0.25">
      <c r="A15" s="17"/>
      <c r="B15" s="19">
        <v>3033251</v>
      </c>
      <c r="C15" s="19" t="s">
        <v>282</v>
      </c>
      <c r="D15" s="20">
        <v>44.920977000000001</v>
      </c>
      <c r="E15" s="21">
        <v>48.423718000000001</v>
      </c>
      <c r="F15" s="21">
        <f t="shared" si="0"/>
        <v>6.6140131650761429</v>
      </c>
      <c r="G15" s="21">
        <v>2.5143773650761432</v>
      </c>
      <c r="H15" s="21">
        <v>1.9379993799999999</v>
      </c>
      <c r="I15" s="21">
        <v>2.1616364199999998</v>
      </c>
      <c r="J15" s="22">
        <f t="shared" si="1"/>
        <v>5.1924500408583728E-2</v>
      </c>
      <c r="K15" s="22">
        <f t="shared" si="2"/>
        <v>9.1946197627289644E-2</v>
      </c>
      <c r="L15" s="23">
        <f t="shared" si="3"/>
        <v>0.13658623167011139</v>
      </c>
      <c r="M15" s="4"/>
    </row>
    <row r="16" spans="1:13" x14ac:dyDescent="0.25">
      <c r="A16" s="17"/>
      <c r="B16" s="19">
        <v>3033254</v>
      </c>
      <c r="C16" s="19" t="s">
        <v>283</v>
      </c>
      <c r="D16" s="20">
        <v>387.01441399999965</v>
      </c>
      <c r="E16" s="21">
        <v>403.36652200000003</v>
      </c>
      <c r="F16" s="21">
        <f t="shared" si="0"/>
        <v>143.02459421224054</v>
      </c>
      <c r="G16" s="21">
        <v>20.496963002240591</v>
      </c>
      <c r="H16" s="21">
        <v>15.629938599999997</v>
      </c>
      <c r="I16" s="21">
        <v>106.89769260999996</v>
      </c>
      <c r="J16" s="22">
        <f t="shared" si="1"/>
        <v>5.0814735195700227E-2</v>
      </c>
      <c r="K16" s="22">
        <f t="shared" si="2"/>
        <v>8.9563460604300191E-2</v>
      </c>
      <c r="L16" s="23">
        <f t="shared" si="3"/>
        <v>0.35457725520473543</v>
      </c>
      <c r="M16" s="4"/>
    </row>
    <row r="17" spans="1:13" x14ac:dyDescent="0.25">
      <c r="A17" s="17"/>
      <c r="B17" s="19">
        <v>3033255</v>
      </c>
      <c r="C17" s="19" t="s">
        <v>284</v>
      </c>
      <c r="D17" s="20">
        <v>273.77885400000002</v>
      </c>
      <c r="E17" s="21">
        <v>354.87971799999991</v>
      </c>
      <c r="F17" s="21">
        <f t="shared" si="0"/>
        <v>141.91421893645401</v>
      </c>
      <c r="G17" s="21">
        <v>17.133992686454011</v>
      </c>
      <c r="H17" s="21">
        <v>49.339119780000004</v>
      </c>
      <c r="I17" s="21">
        <v>75.44110646999998</v>
      </c>
      <c r="J17" s="22">
        <f t="shared" si="1"/>
        <v>4.8281126864663522E-2</v>
      </c>
      <c r="K17" s="22">
        <f t="shared" si="2"/>
        <v>0.18731166954560652</v>
      </c>
      <c r="L17" s="23">
        <f t="shared" si="3"/>
        <v>0.3998938562514695</v>
      </c>
      <c r="M17" s="4"/>
    </row>
    <row r="18" spans="1:13" ht="25.5" x14ac:dyDescent="0.25">
      <c r="A18" s="17"/>
      <c r="B18" s="19">
        <v>3033256</v>
      </c>
      <c r="C18" s="19" t="s">
        <v>285</v>
      </c>
      <c r="D18" s="20">
        <v>89.556607999999969</v>
      </c>
      <c r="E18" s="21">
        <v>120.30623599999996</v>
      </c>
      <c r="F18" s="21">
        <f t="shared" si="0"/>
        <v>65.986754755029949</v>
      </c>
      <c r="G18" s="21">
        <v>3.2229209650299389</v>
      </c>
      <c r="H18" s="21">
        <v>30.765768340000001</v>
      </c>
      <c r="I18" s="21">
        <v>31.998065450000013</v>
      </c>
      <c r="J18" s="22">
        <f t="shared" si="1"/>
        <v>2.6789309284266361E-2</v>
      </c>
      <c r="K18" s="22">
        <f t="shared" si="2"/>
        <v>0.28251810076603134</v>
      </c>
      <c r="L18" s="23">
        <f t="shared" si="3"/>
        <v>0.54848989502946444</v>
      </c>
      <c r="M18" s="4"/>
    </row>
    <row r="19" spans="1:13" ht="25.5" x14ac:dyDescent="0.25">
      <c r="A19" s="17"/>
      <c r="B19" s="19">
        <v>3033311</v>
      </c>
      <c r="C19" s="19" t="s">
        <v>286</v>
      </c>
      <c r="D19" s="20">
        <v>165.67291700000004</v>
      </c>
      <c r="E19" s="21">
        <v>194.13920399999998</v>
      </c>
      <c r="F19" s="21">
        <f t="shared" si="0"/>
        <v>68.260146869052534</v>
      </c>
      <c r="G19" s="21">
        <v>9.028204949052526</v>
      </c>
      <c r="H19" s="21">
        <v>27.070471950000009</v>
      </c>
      <c r="I19" s="21">
        <v>32.161469969999999</v>
      </c>
      <c r="J19" s="22">
        <f t="shared" si="1"/>
        <v>4.6503770300060192E-2</v>
      </c>
      <c r="K19" s="22">
        <f t="shared" si="2"/>
        <v>0.18594223194122367</v>
      </c>
      <c r="L19" s="23">
        <f t="shared" si="3"/>
        <v>0.35160413488175496</v>
      </c>
      <c r="M19" s="4"/>
    </row>
    <row r="20" spans="1:13" ht="25.5" x14ac:dyDescent="0.25">
      <c r="A20" s="17"/>
      <c r="B20" s="19">
        <v>3033312</v>
      </c>
      <c r="C20" s="19" t="s">
        <v>287</v>
      </c>
      <c r="D20" s="20">
        <v>79.343688</v>
      </c>
      <c r="E20" s="21">
        <v>83.611810999999989</v>
      </c>
      <c r="F20" s="21">
        <f t="shared" si="0"/>
        <v>28.459061454647312</v>
      </c>
      <c r="G20" s="21">
        <v>6.2927010346473153</v>
      </c>
      <c r="H20" s="21">
        <v>9.8372547600000004</v>
      </c>
      <c r="I20" s="21">
        <v>12.329105659999996</v>
      </c>
      <c r="J20" s="22">
        <f t="shared" si="1"/>
        <v>7.5260910622391805E-2</v>
      </c>
      <c r="K20" s="22">
        <f t="shared" si="2"/>
        <v>0.19291479997541636</v>
      </c>
      <c r="L20" s="23">
        <f t="shared" si="3"/>
        <v>0.34037130776472857</v>
      </c>
      <c r="M20" s="4"/>
    </row>
    <row r="21" spans="1:13" ht="25.5" x14ac:dyDescent="0.25">
      <c r="A21" s="17"/>
      <c r="B21" s="19">
        <v>3033313</v>
      </c>
      <c r="C21" s="19" t="s">
        <v>288</v>
      </c>
      <c r="D21" s="20">
        <v>96.324109999999962</v>
      </c>
      <c r="E21" s="21">
        <v>105.50085299999996</v>
      </c>
      <c r="F21" s="21">
        <f t="shared" si="0"/>
        <v>28.25626199022836</v>
      </c>
      <c r="G21" s="21">
        <v>6.2561003402283646</v>
      </c>
      <c r="H21" s="21">
        <v>7.1261771400000002</v>
      </c>
      <c r="I21" s="21">
        <v>14.873984509999998</v>
      </c>
      <c r="J21" s="22">
        <f t="shared" si="1"/>
        <v>5.9299049840178704E-2</v>
      </c>
      <c r="K21" s="22">
        <f t="shared" si="2"/>
        <v>0.12684520645750957</v>
      </c>
      <c r="L21" s="23">
        <f t="shared" si="3"/>
        <v>0.2678297017203109</v>
      </c>
      <c r="M21" s="4"/>
    </row>
    <row r="22" spans="1:13" ht="25.5" x14ac:dyDescent="0.25">
      <c r="A22" s="17"/>
      <c r="B22" s="19">
        <v>3033314</v>
      </c>
      <c r="C22" s="19" t="s">
        <v>289</v>
      </c>
      <c r="D22" s="20">
        <v>62.713990000000003</v>
      </c>
      <c r="E22" s="21">
        <v>67.410011000000011</v>
      </c>
      <c r="F22" s="21">
        <f t="shared" si="0"/>
        <v>17.553184497474106</v>
      </c>
      <c r="G22" s="21">
        <v>5.6775837274741043</v>
      </c>
      <c r="H22" s="21">
        <v>5.3275998200000014</v>
      </c>
      <c r="I22" s="21">
        <v>6.5480009499999996</v>
      </c>
      <c r="J22" s="22">
        <f t="shared" si="1"/>
        <v>8.4224637309050485E-2</v>
      </c>
      <c r="K22" s="22">
        <f t="shared" si="2"/>
        <v>0.16325740619555906</v>
      </c>
      <c r="L22" s="23">
        <f t="shared" si="3"/>
        <v>0.2603943277427162</v>
      </c>
      <c r="M22" s="4"/>
    </row>
    <row r="23" spans="1:13" ht="25.5" x14ac:dyDescent="0.25">
      <c r="A23" s="17"/>
      <c r="B23" s="19">
        <v>3033315</v>
      </c>
      <c r="C23" s="19" t="s">
        <v>290</v>
      </c>
      <c r="D23" s="20">
        <v>31.74254199999999</v>
      </c>
      <c r="E23" s="21">
        <v>32.257239999999989</v>
      </c>
      <c r="F23" s="21">
        <f t="shared" si="0"/>
        <v>9.3352800133978207</v>
      </c>
      <c r="G23" s="21">
        <v>2.9902413633978213</v>
      </c>
      <c r="H23" s="21">
        <v>3.0786111100000015</v>
      </c>
      <c r="I23" s="21">
        <v>3.2664275399999978</v>
      </c>
      <c r="J23" s="22">
        <f t="shared" si="1"/>
        <v>9.2699851673541264E-2</v>
      </c>
      <c r="K23" s="22">
        <f t="shared" si="2"/>
        <v>0.18813923551419232</v>
      </c>
      <c r="L23" s="23">
        <f t="shared" si="3"/>
        <v>0.28940107750687361</v>
      </c>
      <c r="M23" s="4"/>
    </row>
    <row r="24" spans="1:13" ht="25.5" x14ac:dyDescent="0.25">
      <c r="A24" s="17"/>
      <c r="B24" s="19">
        <v>3033317</v>
      </c>
      <c r="C24" s="19" t="s">
        <v>291</v>
      </c>
      <c r="D24" s="20">
        <v>58.428032000000009</v>
      </c>
      <c r="E24" s="21">
        <v>85.12219300000001</v>
      </c>
      <c r="F24" s="21">
        <f t="shared" si="0"/>
        <v>46.707251946817891</v>
      </c>
      <c r="G24" s="21">
        <v>1.6995750268178789</v>
      </c>
      <c r="H24" s="21">
        <v>24.763723840000001</v>
      </c>
      <c r="I24" s="21">
        <v>20.243953080000011</v>
      </c>
      <c r="J24" s="22">
        <f t="shared" si="1"/>
        <v>1.9966297470953066E-2</v>
      </c>
      <c r="K24" s="22">
        <f t="shared" si="2"/>
        <v>0.3108860090906948</v>
      </c>
      <c r="L24" s="23">
        <f t="shared" si="3"/>
        <v>0.54870827807288614</v>
      </c>
      <c r="M24" s="4"/>
    </row>
    <row r="25" spans="1:13" ht="25.5" x14ac:dyDescent="0.25">
      <c r="A25" s="17"/>
      <c r="B25" s="19">
        <v>3033414</v>
      </c>
      <c r="C25" s="19" t="s">
        <v>292</v>
      </c>
      <c r="D25" s="20">
        <v>23.294366000000007</v>
      </c>
      <c r="E25" s="21">
        <v>25.214317000000001</v>
      </c>
      <c r="F25" s="21">
        <f t="shared" si="0"/>
        <v>7.8247060970881401</v>
      </c>
      <c r="G25" s="21">
        <v>2.4809304970881385</v>
      </c>
      <c r="H25" s="21">
        <v>2.0564338200000001</v>
      </c>
      <c r="I25" s="21">
        <v>3.2873417800000011</v>
      </c>
      <c r="J25" s="22">
        <f t="shared" si="1"/>
        <v>9.839372199088868E-2</v>
      </c>
      <c r="K25" s="22">
        <f t="shared" si="2"/>
        <v>0.17995190260708385</v>
      </c>
      <c r="L25" s="23">
        <f t="shared" si="3"/>
        <v>0.31032790208388905</v>
      </c>
      <c r="M25" s="4"/>
    </row>
    <row r="26" spans="1:13" ht="15.75" thickBot="1" x14ac:dyDescent="0.3">
      <c r="A26" s="41" t="s">
        <v>293</v>
      </c>
      <c r="B26" s="43"/>
      <c r="C26" s="43"/>
      <c r="D26" s="44">
        <f ca="1">OFFSET(D26,-MATCH("PROYECTOS",$A$8:$A$50,0)-1,0)-(OFFSET(D26,-MATCH("PROYECTOS",$A$8:$A$50,0),0))</f>
        <v>151.41724000000022</v>
      </c>
      <c r="E26" s="45">
        <f t="shared" ref="E26:I26" ca="1" si="4">OFFSET(E26,-MATCH("PROYECTOS",$A$8:$A$50,0)-1,0)-(OFFSET(E26,-MATCH("PROYECTOS",$A$8:$A$50,0),0))</f>
        <v>139.49650199999996</v>
      </c>
      <c r="F26" s="45">
        <f t="shared" ca="1" si="4"/>
        <v>8.7183436329272581</v>
      </c>
      <c r="G26" s="45">
        <f t="shared" ca="1" si="4"/>
        <v>0.32507484292727895</v>
      </c>
      <c r="H26" s="45">
        <f t="shared" ca="1" si="4"/>
        <v>2.1288130899999658</v>
      </c>
      <c r="I26" s="45">
        <f t="shared" ca="1" si="4"/>
        <v>6.2644557000000418</v>
      </c>
      <c r="J26" s="46">
        <f t="shared" ca="1" si="1"/>
        <v>2.3303440463853281E-3</v>
      </c>
      <c r="K26" s="46">
        <f t="shared" ca="1" si="2"/>
        <v>1.759103560121705E-2</v>
      </c>
      <c r="L26" s="47">
        <f t="shared" ca="1" si="3"/>
        <v>6.2498654144942566E-2</v>
      </c>
      <c r="M26" s="4"/>
    </row>
    <row r="27" spans="1:13" ht="15.75" thickBot="1" x14ac:dyDescent="0.3"/>
    <row r="28" spans="1:13" ht="15.75" thickBot="1" x14ac:dyDescent="0.3">
      <c r="A28" s="87" t="s">
        <v>315</v>
      </c>
      <c r="B28" s="88"/>
      <c r="C28" s="88"/>
      <c r="D28" s="89"/>
    </row>
    <row r="29" spans="1:13" ht="15.75" thickBot="1" x14ac:dyDescent="0.3">
      <c r="A29" s="1" t="s">
        <v>316</v>
      </c>
    </row>
    <row r="30" spans="1:13" ht="45" customHeight="1" x14ac:dyDescent="0.25">
      <c r="A30" s="80" t="s">
        <v>317</v>
      </c>
      <c r="B30" s="81"/>
      <c r="C30" s="81"/>
      <c r="D30" s="92" t="s">
        <v>318</v>
      </c>
    </row>
    <row r="31" spans="1:13" ht="15.75" thickBot="1" x14ac:dyDescent="0.3">
      <c r="A31" s="90"/>
      <c r="B31" s="91"/>
      <c r="C31" s="91"/>
      <c r="D31" s="93"/>
    </row>
    <row r="32" spans="1:13" x14ac:dyDescent="0.25">
      <c r="A32" s="17"/>
      <c r="B32" s="19">
        <v>3000001</v>
      </c>
      <c r="C32" s="19" t="s">
        <v>275</v>
      </c>
      <c r="D32" s="23">
        <v>0.16297243570318765</v>
      </c>
    </row>
    <row r="33" spans="1:4" ht="63.75" x14ac:dyDescent="0.25">
      <c r="A33" s="17"/>
      <c r="B33" s="19">
        <v>3000733</v>
      </c>
      <c r="C33" s="19" t="s">
        <v>278</v>
      </c>
      <c r="D33" s="23">
        <v>2.6800178532536639E-4</v>
      </c>
    </row>
    <row r="34" spans="1:4" ht="38.25" x14ac:dyDescent="0.25">
      <c r="A34" s="17"/>
      <c r="B34" s="19">
        <v>3033248</v>
      </c>
      <c r="C34" s="19" t="s">
        <v>279</v>
      </c>
      <c r="D34" s="23">
        <v>0.1255390260333632</v>
      </c>
    </row>
    <row r="35" spans="1:4" ht="38.25" x14ac:dyDescent="0.25">
      <c r="A35" s="17"/>
      <c r="B35" s="19">
        <v>3033249</v>
      </c>
      <c r="C35" s="19" t="s">
        <v>280</v>
      </c>
      <c r="D35" s="23">
        <v>0.18545064701701389</v>
      </c>
    </row>
    <row r="36" spans="1:4" ht="64.5" thickBot="1" x14ac:dyDescent="0.3">
      <c r="A36" s="24"/>
      <c r="B36" s="26">
        <v>3033251</v>
      </c>
      <c r="C36" s="26" t="s">
        <v>282</v>
      </c>
      <c r="D36" s="30">
        <v>0.13658623167011139</v>
      </c>
    </row>
  </sheetData>
  <mergeCells count="10">
    <mergeCell ref="A28:D28"/>
    <mergeCell ref="A30:C31"/>
    <mergeCell ref="D30:D31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0"/>
  <sheetViews>
    <sheetView workbookViewId="0">
      <selection activeCell="E19" sqref="E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36</v>
      </c>
      <c r="B1" s="49" t="s">
        <v>24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669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905.84426599999995</v>
      </c>
      <c r="I6" s="14">
        <v>1029.3417910000001</v>
      </c>
      <c r="J6" s="14">
        <v>213.9578590858896</v>
      </c>
      <c r="K6" s="14">
        <v>32.024738535889583</v>
      </c>
      <c r="L6" s="14">
        <v>79.856544200000002</v>
      </c>
      <c r="M6" s="14">
        <v>102.07657635</v>
      </c>
      <c r="N6" s="15">
        <v>3.1111860818142552E-2</v>
      </c>
      <c r="O6" s="15">
        <v>0.10869206294169551</v>
      </c>
      <c r="P6" s="16">
        <v>0.20785890649405256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SUM(H8:OFFSET(H6,MATCH("PROYECTOS",$A$8:$A$39,0),0))</f>
        <v>784.83349999999973</v>
      </c>
      <c r="I7" s="38">
        <f ca="1">SUM(I8:OFFSET(I6,MATCH("PROYECTOS",$A$8:$A$39,0),0))</f>
        <v>878.88495799999885</v>
      </c>
      <c r="J7" s="38">
        <f ca="1">SUM(J8:OFFSET(J6,MATCH("PROYECTOS",$A$8:$A$39,0),0))</f>
        <v>205.29052598842623</v>
      </c>
      <c r="K7" s="38">
        <f ca="1">SUM(K8:OFFSET(K6,MATCH("PROYECTOS",$A$8:$A$39,0),0))</f>
        <v>31.49829589842625</v>
      </c>
      <c r="L7" s="38">
        <f ca="1">SUM(L8:OFFSET(L6,MATCH("PROYECTOS",$A$8:$A$39,0),0))</f>
        <v>76.066073860000003</v>
      </c>
      <c r="M7" s="38">
        <f ca="1">SUM(M8:OFFSET(M6,MATCH("PROYECTOS",$A$8:$A$39,0),0))</f>
        <v>97.726156230000015</v>
      </c>
      <c r="N7" s="39">
        <f ca="1">IFERROR(K7/I7,0)</f>
        <v>3.5838929329390444E-2</v>
      </c>
      <c r="O7" s="39">
        <f ca="1">IFERROR(SUM(K7,L7)/I7,0)</f>
        <v>0.12238731449358403</v>
      </c>
      <c r="P7" s="40">
        <f ca="1">IFERROR(SUM(K7,L7,M7)/I7,0)</f>
        <v>0.23358065708120421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7.2411159999999999</v>
      </c>
      <c r="I8" s="21">
        <v>6.8240749999999997</v>
      </c>
      <c r="J8" s="21">
        <f t="shared" ref="J8:J19" si="0">SUM(K8,L8,M8)</f>
        <v>0.9122514310487293</v>
      </c>
      <c r="K8" s="21">
        <v>0.15605004104872933</v>
      </c>
      <c r="L8" s="21">
        <v>0.24671132000000001</v>
      </c>
      <c r="M8" s="21">
        <v>0.50949007000000002</v>
      </c>
      <c r="N8" s="22">
        <f t="shared" ref="N8:N20" si="1">IFERROR(K8/I8,0)</f>
        <v>2.2867574147225716E-2</v>
      </c>
      <c r="O8" s="22">
        <f t="shared" ref="O8:O20" si="2">IFERROR(SUM(K8,L8)/I8,0)</f>
        <v>5.902065276960311E-2</v>
      </c>
      <c r="P8" s="23">
        <f t="shared" ref="P8:P20" si="3">IFERROR(SUM(K8,L8,M8)/I8,0)</f>
        <v>0.13368133132310669</v>
      </c>
      <c r="Q8" s="70">
        <v>0</v>
      </c>
      <c r="R8" s="21">
        <v>0</v>
      </c>
      <c r="S8" s="23">
        <f>IFERROR(R8/Q8,0)</f>
        <v>0</v>
      </c>
    </row>
    <row r="9" spans="1:19" ht="51" x14ac:dyDescent="0.25">
      <c r="A9" s="17"/>
      <c r="B9" s="19">
        <v>5004322</v>
      </c>
      <c r="C9" s="19" t="s">
        <v>675</v>
      </c>
      <c r="D9" s="68">
        <v>3000579</v>
      </c>
      <c r="E9" s="19" t="s">
        <v>670</v>
      </c>
      <c r="F9" s="69">
        <v>41</v>
      </c>
      <c r="G9" s="19" t="s">
        <v>686</v>
      </c>
      <c r="H9" s="20">
        <v>0.11200000000000002</v>
      </c>
      <c r="I9" s="21">
        <v>0.1096</v>
      </c>
      <c r="J9" s="21">
        <f t="shared" si="0"/>
        <v>0</v>
      </c>
      <c r="K9" s="21">
        <v>0</v>
      </c>
      <c r="L9" s="21">
        <v>0</v>
      </c>
      <c r="M9" s="21">
        <v>0</v>
      </c>
      <c r="N9" s="22">
        <f t="shared" si="1"/>
        <v>0</v>
      </c>
      <c r="O9" s="22">
        <f t="shared" si="2"/>
        <v>0</v>
      </c>
      <c r="P9" s="23">
        <f t="shared" si="3"/>
        <v>0</v>
      </c>
      <c r="Q9" s="70">
        <v>0</v>
      </c>
      <c r="R9" s="21">
        <v>0</v>
      </c>
      <c r="S9" s="23">
        <f t="shared" ref="S9:S19" si="4">IFERROR(R9/Q9,0)</f>
        <v>0</v>
      </c>
    </row>
    <row r="10" spans="1:19" ht="51" x14ac:dyDescent="0.25">
      <c r="A10" s="17"/>
      <c r="B10" s="19">
        <v>5004323</v>
      </c>
      <c r="C10" s="19" t="s">
        <v>676</v>
      </c>
      <c r="D10" s="68">
        <v>3000579</v>
      </c>
      <c r="E10" s="19" t="s">
        <v>670</v>
      </c>
      <c r="F10" s="69">
        <v>117</v>
      </c>
      <c r="G10" s="19" t="s">
        <v>687</v>
      </c>
      <c r="H10" s="20">
        <v>7.0000000000000007E-2</v>
      </c>
      <c r="I10" s="21">
        <v>7.0000000000000007E-2</v>
      </c>
      <c r="J10" s="21">
        <f t="shared" si="0"/>
        <v>0</v>
      </c>
      <c r="K10" s="21">
        <v>0</v>
      </c>
      <c r="L10" s="21">
        <v>0</v>
      </c>
      <c r="M10" s="21">
        <v>0</v>
      </c>
      <c r="N10" s="22">
        <f t="shared" si="1"/>
        <v>0</v>
      </c>
      <c r="O10" s="22">
        <f t="shared" si="2"/>
        <v>0</v>
      </c>
      <c r="P10" s="23">
        <f t="shared" si="3"/>
        <v>0</v>
      </c>
      <c r="Q10" s="70">
        <v>0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5004324</v>
      </c>
      <c r="C11" s="19" t="s">
        <v>677</v>
      </c>
      <c r="D11" s="68">
        <v>3000580</v>
      </c>
      <c r="E11" s="19" t="s">
        <v>671</v>
      </c>
      <c r="F11" s="69">
        <v>86</v>
      </c>
      <c r="G11" s="19" t="s">
        <v>500</v>
      </c>
      <c r="H11" s="20">
        <v>2.1316999999999999</v>
      </c>
      <c r="I11" s="21">
        <v>2.5553239999999993</v>
      </c>
      <c r="J11" s="21">
        <f t="shared" si="0"/>
        <v>1.1505595800000001</v>
      </c>
      <c r="K11" s="21">
        <v>0</v>
      </c>
      <c r="L11" s="21">
        <v>0.41364050000000002</v>
      </c>
      <c r="M11" s="21">
        <v>0.73691908000000006</v>
      </c>
      <c r="N11" s="22">
        <f t="shared" si="1"/>
        <v>0</v>
      </c>
      <c r="O11" s="22">
        <f t="shared" si="2"/>
        <v>0.16187399327834753</v>
      </c>
      <c r="P11" s="23">
        <f t="shared" si="3"/>
        <v>0.45025976353683544</v>
      </c>
      <c r="Q11" s="70">
        <v>0</v>
      </c>
      <c r="R11" s="21">
        <v>0</v>
      </c>
      <c r="S11" s="23">
        <f t="shared" si="4"/>
        <v>0</v>
      </c>
    </row>
    <row r="12" spans="1:19" ht="51" x14ac:dyDescent="0.25">
      <c r="A12" s="17"/>
      <c r="B12" s="19">
        <v>5004325</v>
      </c>
      <c r="C12" s="19" t="s">
        <v>678</v>
      </c>
      <c r="D12" s="68">
        <v>3000580</v>
      </c>
      <c r="E12" s="19" t="s">
        <v>671</v>
      </c>
      <c r="F12" s="69">
        <v>215</v>
      </c>
      <c r="G12" s="19" t="s">
        <v>688</v>
      </c>
      <c r="H12" s="20">
        <v>2.820414</v>
      </c>
      <c r="I12" s="21">
        <v>2.8729340000000003</v>
      </c>
      <c r="J12" s="21">
        <f t="shared" si="0"/>
        <v>0.2047857100043024</v>
      </c>
      <c r="K12" s="21">
        <v>4.9966930004302412E-2</v>
      </c>
      <c r="L12" s="21">
        <v>5.9083130000000005E-2</v>
      </c>
      <c r="M12" s="21">
        <v>9.5735649999999992E-2</v>
      </c>
      <c r="N12" s="22">
        <f t="shared" si="1"/>
        <v>1.7392299998643342E-2</v>
      </c>
      <c r="O12" s="22">
        <f t="shared" si="2"/>
        <v>3.7957732410247649E-2</v>
      </c>
      <c r="P12" s="23">
        <f t="shared" si="3"/>
        <v>7.1281035347245142E-2</v>
      </c>
      <c r="Q12" s="70">
        <v>1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5004326</v>
      </c>
      <c r="C13" s="19" t="s">
        <v>679</v>
      </c>
      <c r="D13" s="68">
        <v>3000580</v>
      </c>
      <c r="E13" s="19" t="s">
        <v>671</v>
      </c>
      <c r="F13" s="69">
        <v>215</v>
      </c>
      <c r="G13" s="19" t="s">
        <v>688</v>
      </c>
      <c r="H13" s="20">
        <v>689.12510099999974</v>
      </c>
      <c r="I13" s="21">
        <v>778.20692299999894</v>
      </c>
      <c r="J13" s="21">
        <f t="shared" si="0"/>
        <v>187.26447507024477</v>
      </c>
      <c r="K13" s="21">
        <v>28.213608570244787</v>
      </c>
      <c r="L13" s="21">
        <v>70.16366506</v>
      </c>
      <c r="M13" s="21">
        <v>88.887201439999998</v>
      </c>
      <c r="N13" s="22">
        <f t="shared" si="1"/>
        <v>3.6254635799795917E-2</v>
      </c>
      <c r="O13" s="22">
        <f t="shared" si="2"/>
        <v>0.12641531541636636</v>
      </c>
      <c r="P13" s="23">
        <f t="shared" si="3"/>
        <v>0.24063583802150912</v>
      </c>
      <c r="Q13" s="70">
        <v>291.5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5004327</v>
      </c>
      <c r="C14" s="19" t="s">
        <v>680</v>
      </c>
      <c r="D14" s="68">
        <v>3000580</v>
      </c>
      <c r="E14" s="19" t="s">
        <v>671</v>
      </c>
      <c r="F14" s="69">
        <v>120</v>
      </c>
      <c r="G14" s="19" t="s">
        <v>689</v>
      </c>
      <c r="H14" s="20">
        <v>2.0000000000000004E-2</v>
      </c>
      <c r="I14" s="21">
        <v>3.5000000000000003E-2</v>
      </c>
      <c r="J14" s="21">
        <f t="shared" si="0"/>
        <v>0</v>
      </c>
      <c r="K14" s="21">
        <v>0</v>
      </c>
      <c r="L14" s="21">
        <v>0</v>
      </c>
      <c r="M14" s="21">
        <v>0</v>
      </c>
      <c r="N14" s="22">
        <f t="shared" si="1"/>
        <v>0</v>
      </c>
      <c r="O14" s="22">
        <f t="shared" si="2"/>
        <v>0</v>
      </c>
      <c r="P14" s="23">
        <f t="shared" si="3"/>
        <v>0</v>
      </c>
      <c r="Q14" s="70">
        <v>0</v>
      </c>
      <c r="R14" s="21">
        <v>0</v>
      </c>
      <c r="S14" s="23">
        <f t="shared" si="4"/>
        <v>0</v>
      </c>
    </row>
    <row r="15" spans="1:19" ht="51" x14ac:dyDescent="0.25">
      <c r="A15" s="17"/>
      <c r="B15" s="19">
        <v>5004329</v>
      </c>
      <c r="C15" s="19" t="s">
        <v>681</v>
      </c>
      <c r="D15" s="68">
        <v>3000581</v>
      </c>
      <c r="E15" s="19" t="s">
        <v>672</v>
      </c>
      <c r="F15" s="69">
        <v>14</v>
      </c>
      <c r="G15" s="19" t="s">
        <v>690</v>
      </c>
      <c r="H15" s="20">
        <v>4.9942630000000001</v>
      </c>
      <c r="I15" s="21">
        <v>4.4912800000000006</v>
      </c>
      <c r="J15" s="21">
        <f t="shared" si="0"/>
        <v>0.89618270041278969</v>
      </c>
      <c r="K15" s="21">
        <v>6.0418960412789602E-2</v>
      </c>
      <c r="L15" s="21">
        <v>0.24651377999999999</v>
      </c>
      <c r="M15" s="21">
        <v>0.58924996000000007</v>
      </c>
      <c r="N15" s="22">
        <f t="shared" si="1"/>
        <v>1.3452503609837194E-2</v>
      </c>
      <c r="O15" s="22">
        <f t="shared" si="2"/>
        <v>6.83397028047215E-2</v>
      </c>
      <c r="P15" s="23">
        <f t="shared" si="3"/>
        <v>0.19953837222635631</v>
      </c>
      <c r="Q15" s="70">
        <v>0</v>
      </c>
      <c r="R15" s="21">
        <v>0</v>
      </c>
      <c r="S15" s="23">
        <f t="shared" si="4"/>
        <v>0</v>
      </c>
    </row>
    <row r="16" spans="1:19" ht="51" x14ac:dyDescent="0.25">
      <c r="A16" s="17"/>
      <c r="B16" s="19">
        <v>5004330</v>
      </c>
      <c r="C16" s="19" t="s">
        <v>682</v>
      </c>
      <c r="D16" s="68">
        <v>3000582</v>
      </c>
      <c r="E16" s="19" t="s">
        <v>673</v>
      </c>
      <c r="F16" s="69">
        <v>215</v>
      </c>
      <c r="G16" s="19" t="s">
        <v>688</v>
      </c>
      <c r="H16" s="20">
        <v>8.1878299999999999</v>
      </c>
      <c r="I16" s="21">
        <v>7.6531629999999975</v>
      </c>
      <c r="J16" s="21">
        <f t="shared" si="0"/>
        <v>1.1369786440786411</v>
      </c>
      <c r="K16" s="21">
        <v>0.4044881440786412</v>
      </c>
      <c r="L16" s="21">
        <v>0.36414840000000004</v>
      </c>
      <c r="M16" s="21">
        <v>0.36834209999999995</v>
      </c>
      <c r="N16" s="22">
        <f t="shared" si="1"/>
        <v>5.2852414626297826E-2</v>
      </c>
      <c r="O16" s="22">
        <f t="shared" si="2"/>
        <v>0.10043383945678949</v>
      </c>
      <c r="P16" s="23">
        <f t="shared" si="3"/>
        <v>0.14856323380001726</v>
      </c>
      <c r="Q16" s="70">
        <v>0</v>
      </c>
      <c r="R16" s="21">
        <v>0</v>
      </c>
      <c r="S16" s="23">
        <f t="shared" si="4"/>
        <v>0</v>
      </c>
    </row>
    <row r="17" spans="1:19" ht="51" x14ac:dyDescent="0.25">
      <c r="A17" s="17"/>
      <c r="B17" s="19">
        <v>5004331</v>
      </c>
      <c r="C17" s="19" t="s">
        <v>683</v>
      </c>
      <c r="D17" s="68">
        <v>3000582</v>
      </c>
      <c r="E17" s="19" t="s">
        <v>673</v>
      </c>
      <c r="F17" s="69">
        <v>120</v>
      </c>
      <c r="G17" s="19" t="s">
        <v>689</v>
      </c>
      <c r="H17" s="20">
        <v>0.29250000000000004</v>
      </c>
      <c r="I17" s="21">
        <v>0.29250000000000004</v>
      </c>
      <c r="J17" s="21">
        <f t="shared" si="0"/>
        <v>1.4262499999999999E-2</v>
      </c>
      <c r="K17" s="21">
        <v>0</v>
      </c>
      <c r="L17" s="21">
        <v>1.4262499999999999E-2</v>
      </c>
      <c r="M17" s="21">
        <v>0</v>
      </c>
      <c r="N17" s="22">
        <f t="shared" si="1"/>
        <v>0</v>
      </c>
      <c r="O17" s="22">
        <f t="shared" si="2"/>
        <v>4.8760683760683751E-2</v>
      </c>
      <c r="P17" s="23">
        <f t="shared" si="3"/>
        <v>4.8760683760683751E-2</v>
      </c>
      <c r="Q17" s="70">
        <v>0</v>
      </c>
      <c r="R17" s="21">
        <v>0</v>
      </c>
      <c r="S17" s="23">
        <f t="shared" si="4"/>
        <v>0</v>
      </c>
    </row>
    <row r="18" spans="1:19" ht="51" x14ac:dyDescent="0.25">
      <c r="A18" s="17"/>
      <c r="B18" s="19">
        <v>5004332</v>
      </c>
      <c r="C18" s="19" t="s">
        <v>684</v>
      </c>
      <c r="D18" s="68">
        <v>3000583</v>
      </c>
      <c r="E18" s="19" t="s">
        <v>674</v>
      </c>
      <c r="F18" s="69">
        <v>215</v>
      </c>
      <c r="G18" s="19" t="s">
        <v>688</v>
      </c>
      <c r="H18" s="20">
        <v>69.716576000000018</v>
      </c>
      <c r="I18" s="21">
        <v>75.644259000000062</v>
      </c>
      <c r="J18" s="21">
        <f t="shared" si="0"/>
        <v>13.707130352637002</v>
      </c>
      <c r="K18" s="21">
        <v>2.6137632526369998</v>
      </c>
      <c r="L18" s="21">
        <v>4.5580491700000003</v>
      </c>
      <c r="M18" s="21">
        <v>6.5353179300000024</v>
      </c>
      <c r="N18" s="22">
        <f t="shared" si="1"/>
        <v>3.4553359199896425E-2</v>
      </c>
      <c r="O18" s="22">
        <f t="shared" si="2"/>
        <v>9.4809738603388191E-2</v>
      </c>
      <c r="P18" s="23">
        <f t="shared" si="3"/>
        <v>0.18120516393236122</v>
      </c>
      <c r="Q18" s="70">
        <v>7.5</v>
      </c>
      <c r="R18" s="21">
        <v>0</v>
      </c>
      <c r="S18" s="23">
        <f t="shared" si="4"/>
        <v>0</v>
      </c>
    </row>
    <row r="19" spans="1:19" ht="51" x14ac:dyDescent="0.25">
      <c r="A19" s="17"/>
      <c r="B19" s="19">
        <v>5004333</v>
      </c>
      <c r="C19" s="19" t="s">
        <v>685</v>
      </c>
      <c r="D19" s="68">
        <v>3000583</v>
      </c>
      <c r="E19" s="19" t="s">
        <v>674</v>
      </c>
      <c r="F19" s="69">
        <v>14</v>
      </c>
      <c r="G19" s="19" t="s">
        <v>690</v>
      </c>
      <c r="H19" s="20">
        <v>0.12200000000000001</v>
      </c>
      <c r="I19" s="21">
        <v>0.12990000000000002</v>
      </c>
      <c r="J19" s="21">
        <f t="shared" si="0"/>
        <v>3.8999999999999998E-3</v>
      </c>
      <c r="K19" s="21">
        <v>0</v>
      </c>
      <c r="L19" s="21">
        <v>0</v>
      </c>
      <c r="M19" s="21">
        <v>3.8999999999999998E-3</v>
      </c>
      <c r="N19" s="22">
        <f t="shared" si="1"/>
        <v>0</v>
      </c>
      <c r="O19" s="22">
        <f t="shared" si="2"/>
        <v>0</v>
      </c>
      <c r="P19" s="23">
        <f t="shared" si="3"/>
        <v>3.0023094688221705E-2</v>
      </c>
      <c r="Q19" s="70">
        <v>0</v>
      </c>
      <c r="R19" s="21">
        <v>0</v>
      </c>
      <c r="S19" s="23">
        <f t="shared" si="4"/>
        <v>0</v>
      </c>
    </row>
    <row r="20" spans="1:19" ht="15.75" thickBot="1" x14ac:dyDescent="0.3">
      <c r="A20" s="41" t="s">
        <v>293</v>
      </c>
      <c r="B20" s="43"/>
      <c r="C20" s="43"/>
      <c r="D20" s="65"/>
      <c r="E20" s="43"/>
      <c r="F20" s="66"/>
      <c r="G20" s="43"/>
      <c r="H20" s="44">
        <f t="shared" ref="H20:M20" ca="1" si="5">OFFSET(H20,-MATCH("PROYECTOS",$A$8:$A$39,0)-1,0)-(OFFSET(H20,-MATCH("PROYECTOS",$A$8:$A$39,0),0))</f>
        <v>121.01076600000022</v>
      </c>
      <c r="I20" s="45">
        <f t="shared" ca="1" si="5"/>
        <v>150.45683300000121</v>
      </c>
      <c r="J20" s="45">
        <f t="shared" ca="1" si="5"/>
        <v>8.66733309746337</v>
      </c>
      <c r="K20" s="45">
        <f t="shared" ca="1" si="5"/>
        <v>0.52644263746333309</v>
      </c>
      <c r="L20" s="45">
        <f t="shared" ca="1" si="5"/>
        <v>3.7904703399999988</v>
      </c>
      <c r="M20" s="45">
        <f t="shared" ca="1" si="5"/>
        <v>4.3504201199999812</v>
      </c>
      <c r="N20" s="46">
        <f t="shared" ca="1" si="1"/>
        <v>3.4989613098085673E-3</v>
      </c>
      <c r="O20" s="46">
        <f t="shared" ca="1" si="2"/>
        <v>2.8692036721677486E-2</v>
      </c>
      <c r="P20" s="47">
        <f t="shared" ca="1" si="3"/>
        <v>5.7606776140657193E-2</v>
      </c>
      <c r="Q20" s="67"/>
      <c r="R20" s="45"/>
      <c r="S20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workbookViewId="0">
      <selection activeCell="A17" sqref="A17:L1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39</v>
      </c>
      <c r="B1" s="50" t="s">
        <v>25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693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98.759394000000015</v>
      </c>
      <c r="E6" s="14">
        <v>94.242990000000006</v>
      </c>
      <c r="F6" s="14">
        <v>8.6594239057070492</v>
      </c>
      <c r="G6" s="14">
        <v>1.7976770857070505</v>
      </c>
      <c r="H6" s="14">
        <v>2.5081658299999998</v>
      </c>
      <c r="I6" s="14">
        <v>4.3535809899999984</v>
      </c>
      <c r="J6" s="15">
        <v>1.9074915659053799E-2</v>
      </c>
      <c r="K6" s="15">
        <v>4.5688734151018019E-2</v>
      </c>
      <c r="L6" s="16">
        <v>9.1884010744003847E-2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37.724172000000003</v>
      </c>
      <c r="E7" s="38">
        <f ca="1">SUM(E8:OFFSET(E6,MATCH("GOBIERNOS REGIONALES",$A$8:$A$50,0),0))</f>
        <v>38.524751000000016</v>
      </c>
      <c r="F7" s="38">
        <f ca="1">SUM(F8:OFFSET(F6,MATCH("GOBIERNOS REGIONALES",$A$8:$A$50,0),0))</f>
        <v>5.1333584287828247</v>
      </c>
      <c r="G7" s="38">
        <f ca="1">SUM(G8:OFFSET(G6,MATCH("GOBIERNOS REGIONALES",$A$8:$A$50,0),0))</f>
        <v>1.428624498782824</v>
      </c>
      <c r="H7" s="38">
        <f ca="1">SUM(H8:OFFSET(H6,MATCH("GOBIERNOS REGIONALES",$A$8:$A$50,0),0))</f>
        <v>1.7878912599999999</v>
      </c>
      <c r="I7" s="38">
        <f ca="1">SUM(I8:OFFSET(I6,MATCH("GOBIERNOS REGIONALES",$A$8:$A$50,0),0))</f>
        <v>1.9168426700000003</v>
      </c>
      <c r="J7" s="39">
        <f ca="1">IFERROR(G7/E7,0)</f>
        <v>3.7083289617701187E-2</v>
      </c>
      <c r="K7" s="39">
        <f ca="1">IFERROR(SUM(G7,H7)/E7,0)</f>
        <v>8.3492188146337992E-2</v>
      </c>
      <c r="L7" s="40">
        <f ca="1">IFERROR(SUM(G7,H7,I7)/E7,0)</f>
        <v>0.13324832206658058</v>
      </c>
      <c r="M7" s="4"/>
    </row>
    <row r="8" spans="1:13" x14ac:dyDescent="0.25">
      <c r="A8" s="17"/>
      <c r="B8" s="18">
        <v>13</v>
      </c>
      <c r="C8" s="19" t="s">
        <v>114</v>
      </c>
      <c r="D8" s="20">
        <v>0.05</v>
      </c>
      <c r="E8" s="21">
        <v>0.83296000000000003</v>
      </c>
      <c r="F8" s="21">
        <f t="shared" ref="F8:F18" si="0">SUM(G8,H8,I8)</f>
        <v>6.0268630000000004E-2</v>
      </c>
      <c r="G8" s="21">
        <v>0</v>
      </c>
      <c r="H8" s="21">
        <v>1.2610700000000001E-2</v>
      </c>
      <c r="I8" s="21">
        <v>4.7657930000000001E-2</v>
      </c>
      <c r="J8" s="22">
        <f t="shared" ref="J8:J18" si="1">IFERROR(G8/E8,0)</f>
        <v>0</v>
      </c>
      <c r="K8" s="22">
        <f t="shared" ref="K8:K18" si="2">IFERROR(SUM(G8,H8)/E8,0)</f>
        <v>1.5139622550902804E-2</v>
      </c>
      <c r="L8" s="23">
        <f t="shared" ref="L8:L18" si="3">IFERROR(SUM(G8,H8,I8)/E8,0)</f>
        <v>7.235477093737995E-2</v>
      </c>
      <c r="M8" s="4"/>
    </row>
    <row r="9" spans="1:13" ht="25.5" x14ac:dyDescent="0.25">
      <c r="A9" s="17"/>
      <c r="B9" s="18">
        <v>160</v>
      </c>
      <c r="C9" s="19" t="s">
        <v>147</v>
      </c>
      <c r="D9" s="20">
        <v>37.674172000000006</v>
      </c>
      <c r="E9" s="21">
        <v>37.691791000000016</v>
      </c>
      <c r="F9" s="21">
        <f t="shared" si="0"/>
        <v>5.0730897987828243</v>
      </c>
      <c r="G9" s="21">
        <v>1.428624498782824</v>
      </c>
      <c r="H9" s="21">
        <v>1.7752805599999999</v>
      </c>
      <c r="I9" s="21">
        <v>1.8691847400000003</v>
      </c>
      <c r="J9" s="22">
        <f t="shared" si="1"/>
        <v>3.7902802198569535E-2</v>
      </c>
      <c r="K9" s="22">
        <f t="shared" si="2"/>
        <v>8.5002728015307699E-2</v>
      </c>
      <c r="L9" s="23">
        <f t="shared" si="3"/>
        <v>0.13459402337190138</v>
      </c>
      <c r="M9" s="4"/>
    </row>
    <row r="10" spans="1:13" x14ac:dyDescent="0.25">
      <c r="A10" s="34" t="s">
        <v>205</v>
      </c>
      <c r="B10" s="57"/>
      <c r="C10" s="36"/>
      <c r="D10" s="37">
        <f ca="1">SUM(D11:OFFSET(D9,(MATCH("GOBIERNOS LOCALES",$A$8:$A$50,0)-MATCH("GOBIERNOS REGIONALES",$A$8:$A$50,0)),0))</f>
        <v>13.666309</v>
      </c>
      <c r="E10" s="38">
        <f ca="1">SUM(E11:OFFSET(E9,(MATCH("GOBIERNOS LOCALES",$A$8:$A$50,0)-MATCH("GOBIERNOS REGIONALES",$A$8:$A$50,0)),0))</f>
        <v>15.107983999999998</v>
      </c>
      <c r="F10" s="38">
        <f ca="1">SUM(F11:OFFSET(F9,(MATCH("GOBIERNOS LOCALES",$A$8:$A$50,0)-MATCH("GOBIERNOS REGIONALES",$A$8:$A$50,0)),0))</f>
        <v>0.9072186900909387</v>
      </c>
      <c r="G10" s="38">
        <f ca="1">SUM(G11:OFFSET(G9,(MATCH("GOBIERNOS LOCALES",$A$8:$A$50,0)-MATCH("GOBIERNOS REGIONALES",$A$8:$A$50,0)),0))</f>
        <v>3.2225510090938769E-2</v>
      </c>
      <c r="H10" s="38">
        <f ca="1">SUM(H11:OFFSET(H9,(MATCH("GOBIERNOS LOCALES",$A$8:$A$50,0)-MATCH("GOBIERNOS REGIONALES",$A$8:$A$50,0)),0))</f>
        <v>0.20708989</v>
      </c>
      <c r="I10" s="38">
        <f ca="1">SUM(I11:OFFSET(I9,(MATCH("GOBIERNOS LOCALES",$A$8:$A$50,0)-MATCH("GOBIERNOS REGIONALES",$A$8:$A$50,0)),0))</f>
        <v>0.66790328999999993</v>
      </c>
      <c r="J10" s="39">
        <f t="shared" ca="1" si="1"/>
        <v>2.1330119287218448E-3</v>
      </c>
      <c r="K10" s="39">
        <f t="shared" ca="1" si="2"/>
        <v>1.5840326551241967E-2</v>
      </c>
      <c r="L10" s="40">
        <f t="shared" ca="1" si="3"/>
        <v>6.0048957563824452E-2</v>
      </c>
      <c r="M10" s="4"/>
    </row>
    <row r="11" spans="1:13" x14ac:dyDescent="0.25">
      <c r="A11" s="17"/>
      <c r="B11" s="18">
        <v>442</v>
      </c>
      <c r="C11" s="19" t="s">
        <v>208</v>
      </c>
      <c r="D11" s="20">
        <v>1.217978</v>
      </c>
      <c r="E11" s="21">
        <v>1.2178200000000001</v>
      </c>
      <c r="F11" s="21">
        <f t="shared" si="0"/>
        <v>2.9279729944253489E-2</v>
      </c>
      <c r="G11" s="21">
        <v>8.9418899442534894E-3</v>
      </c>
      <c r="H11" s="21">
        <v>1.247089E-2</v>
      </c>
      <c r="I11" s="21">
        <v>7.866950000000001E-3</v>
      </c>
      <c r="J11" s="22">
        <f t="shared" si="1"/>
        <v>7.3425382603779614E-3</v>
      </c>
      <c r="K11" s="22">
        <f t="shared" si="2"/>
        <v>1.7582877555183431E-2</v>
      </c>
      <c r="L11" s="23">
        <f t="shared" si="3"/>
        <v>2.4042740260673569E-2</v>
      </c>
      <c r="M11" s="4"/>
    </row>
    <row r="12" spans="1:13" x14ac:dyDescent="0.25">
      <c r="A12" s="17"/>
      <c r="B12" s="18">
        <v>445</v>
      </c>
      <c r="C12" s="19" t="s">
        <v>211</v>
      </c>
      <c r="D12" s="20">
        <v>3.25</v>
      </c>
      <c r="E12" s="21">
        <v>2.3628149999999999</v>
      </c>
      <c r="F12" s="21">
        <f t="shared" si="0"/>
        <v>0.16836066</v>
      </c>
      <c r="G12" s="21">
        <v>0</v>
      </c>
      <c r="H12" s="21">
        <v>1.9340159999999999E-2</v>
      </c>
      <c r="I12" s="21">
        <v>0.1490205</v>
      </c>
      <c r="J12" s="22">
        <f t="shared" si="1"/>
        <v>0</v>
      </c>
      <c r="K12" s="22">
        <f t="shared" si="2"/>
        <v>8.1852197484779798E-3</v>
      </c>
      <c r="L12" s="23">
        <f t="shared" si="3"/>
        <v>7.1254270859123545E-2</v>
      </c>
      <c r="M12" s="4"/>
    </row>
    <row r="13" spans="1:13" x14ac:dyDescent="0.25">
      <c r="A13" s="17"/>
      <c r="B13" s="18">
        <v>446</v>
      </c>
      <c r="C13" s="19" t="s">
        <v>212</v>
      </c>
      <c r="D13" s="20">
        <v>8.7097420000000003</v>
      </c>
      <c r="E13" s="21">
        <v>9.0483639999999994</v>
      </c>
      <c r="F13" s="21">
        <f t="shared" si="0"/>
        <v>0.61874357999999996</v>
      </c>
      <c r="G13" s="21">
        <v>0</v>
      </c>
      <c r="H13" s="21">
        <v>0.14570437999999999</v>
      </c>
      <c r="I13" s="21">
        <v>0.47303919999999994</v>
      </c>
      <c r="J13" s="22">
        <f t="shared" si="1"/>
        <v>0</v>
      </c>
      <c r="K13" s="22">
        <f t="shared" si="2"/>
        <v>1.6102842458592514E-2</v>
      </c>
      <c r="L13" s="23">
        <f t="shared" si="3"/>
        <v>6.8381817972840167E-2</v>
      </c>
      <c r="M13" s="4"/>
    </row>
    <row r="14" spans="1:13" x14ac:dyDescent="0.25">
      <c r="A14" s="17"/>
      <c r="B14" s="18">
        <v>447</v>
      </c>
      <c r="C14" s="19" t="s">
        <v>213</v>
      </c>
      <c r="D14" s="20">
        <v>0</v>
      </c>
      <c r="E14" s="21">
        <v>1.989282</v>
      </c>
      <c r="F14" s="21">
        <f t="shared" si="0"/>
        <v>0</v>
      </c>
      <c r="G14" s="21">
        <v>0</v>
      </c>
      <c r="H14" s="21">
        <v>0</v>
      </c>
      <c r="I14" s="21">
        <v>0</v>
      </c>
      <c r="J14" s="22">
        <f t="shared" si="1"/>
        <v>0</v>
      </c>
      <c r="K14" s="22">
        <f t="shared" si="2"/>
        <v>0</v>
      </c>
      <c r="L14" s="23">
        <f t="shared" si="3"/>
        <v>0</v>
      </c>
      <c r="M14" s="4"/>
    </row>
    <row r="15" spans="1:13" x14ac:dyDescent="0.25">
      <c r="A15" s="17"/>
      <c r="B15" s="18">
        <v>448</v>
      </c>
      <c r="C15" s="19" t="s">
        <v>214</v>
      </c>
      <c r="D15" s="20">
        <v>0.43084099999999997</v>
      </c>
      <c r="E15" s="21">
        <v>0.43084099999999997</v>
      </c>
      <c r="F15" s="21">
        <f t="shared" si="0"/>
        <v>7.2522840191893589E-2</v>
      </c>
      <c r="G15" s="21">
        <v>1.8561160191893578E-2</v>
      </c>
      <c r="H15" s="21">
        <v>2.154E-2</v>
      </c>
      <c r="I15" s="21">
        <v>3.2421680000000001E-2</v>
      </c>
      <c r="J15" s="22">
        <f t="shared" si="1"/>
        <v>4.3081229947692021E-2</v>
      </c>
      <c r="K15" s="22">
        <f t="shared" si="2"/>
        <v>9.3076471811860018E-2</v>
      </c>
      <c r="L15" s="23">
        <f t="shared" si="3"/>
        <v>0.16832854856407259</v>
      </c>
      <c r="M15" s="4"/>
    </row>
    <row r="16" spans="1:13" x14ac:dyDescent="0.25">
      <c r="A16" s="17"/>
      <c r="B16" s="18">
        <v>449</v>
      </c>
      <c r="C16" s="19" t="s">
        <v>215</v>
      </c>
      <c r="D16" s="20">
        <v>5.7747999999999994E-2</v>
      </c>
      <c r="E16" s="21">
        <v>5.7747999999999994E-2</v>
      </c>
      <c r="F16" s="21">
        <f t="shared" si="0"/>
        <v>1.8311879954791704E-2</v>
      </c>
      <c r="G16" s="21">
        <v>4.7224599547917023E-3</v>
      </c>
      <c r="H16" s="21">
        <v>8.0344600000000002E-3</v>
      </c>
      <c r="I16" s="21">
        <v>5.5549600000000003E-3</v>
      </c>
      <c r="J16" s="22">
        <f t="shared" si="1"/>
        <v>8.1777030456322342E-2</v>
      </c>
      <c r="K16" s="22">
        <f t="shared" si="2"/>
        <v>0.22090669728461079</v>
      </c>
      <c r="L16" s="23">
        <f t="shared" si="3"/>
        <v>0.31709981219768141</v>
      </c>
      <c r="M16" s="4"/>
    </row>
    <row r="17" spans="1:13" x14ac:dyDescent="0.25">
      <c r="A17" s="17"/>
      <c r="B17" s="18">
        <v>456</v>
      </c>
      <c r="C17" s="19" t="s">
        <v>222</v>
      </c>
      <c r="D17" s="20">
        <v>0</v>
      </c>
      <c r="E17" s="21">
        <v>1.114E-3</v>
      </c>
      <c r="F17" s="21">
        <f t="shared" si="0"/>
        <v>0</v>
      </c>
      <c r="G17" s="21">
        <v>0</v>
      </c>
      <c r="H17" s="21">
        <v>0</v>
      </c>
      <c r="I17" s="21">
        <v>0</v>
      </c>
      <c r="J17" s="22">
        <f t="shared" si="1"/>
        <v>0</v>
      </c>
      <c r="K17" s="22">
        <f t="shared" si="2"/>
        <v>0</v>
      </c>
      <c r="L17" s="23">
        <f t="shared" si="3"/>
        <v>0</v>
      </c>
      <c r="M17" s="4"/>
    </row>
    <row r="18" spans="1:13" ht="15.75" thickBot="1" x14ac:dyDescent="0.3">
      <c r="A18" s="41" t="s">
        <v>232</v>
      </c>
      <c r="B18" s="58"/>
      <c r="C18" s="43"/>
      <c r="D18" s="44">
        <v>47.368912999999992</v>
      </c>
      <c r="E18" s="45">
        <v>40.610255000000038</v>
      </c>
      <c r="F18" s="45">
        <f t="shared" si="0"/>
        <v>2.6188467868332874</v>
      </c>
      <c r="G18" s="45">
        <v>0.33682707683328772</v>
      </c>
      <c r="H18" s="45">
        <v>0.51318468000000006</v>
      </c>
      <c r="I18" s="45">
        <v>1.7688350299999995</v>
      </c>
      <c r="J18" s="46">
        <f t="shared" si="1"/>
        <v>8.2941384345724348E-3</v>
      </c>
      <c r="K18" s="46">
        <f t="shared" si="2"/>
        <v>2.0930963295682014E-2</v>
      </c>
      <c r="L18" s="47">
        <f t="shared" si="3"/>
        <v>6.4487326829966593E-2</v>
      </c>
      <c r="M18" s="4"/>
    </row>
    <row r="19" spans="1:13" x14ac:dyDescent="0.25">
      <c r="D19" s="5"/>
      <c r="E19" s="5"/>
      <c r="F19" s="5"/>
      <c r="G19" s="5"/>
      <c r="H19" s="5"/>
      <c r="I19" s="5"/>
      <c r="J19" s="4"/>
      <c r="K19" s="4"/>
      <c r="L19" s="4"/>
      <c r="M1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39</v>
      </c>
      <c r="B1" s="51" t="s">
        <v>25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694</v>
      </c>
      <c r="N2" s="72" t="s">
        <v>716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98.759394000000015</v>
      </c>
      <c r="E6" s="14">
        <f ca="1">SUM(E7:OFFSET(E7,50,0))</f>
        <v>94.242990000000006</v>
      </c>
      <c r="F6" s="14">
        <f ca="1">SUM(F7:OFFSET(F7,50,0))</f>
        <v>8.6594239057070492</v>
      </c>
      <c r="G6" s="14">
        <f ca="1">SUM(G7:OFFSET(G7,50,0))</f>
        <v>1.7976770857070505</v>
      </c>
      <c r="H6" s="14">
        <f ca="1">SUM(H7:OFFSET(H7,50,0))</f>
        <v>2.5081658299999998</v>
      </c>
      <c r="I6" s="14">
        <f ca="1">SUM(I7:OFFSET(I7,50,0))</f>
        <v>4.3535809899999984</v>
      </c>
      <c r="J6" s="15">
        <f ca="1">IFERROR(G6/E6,0)</f>
        <v>1.9074915659053799E-2</v>
      </c>
      <c r="K6" s="15">
        <f ca="1">IFERROR(SUM(G6,H6)/E6,0)</f>
        <v>4.5688734151018019E-2</v>
      </c>
      <c r="L6" s="16">
        <f ca="1">IFERROR(SUM(G6,H6,I6)/E6,0)</f>
        <v>9.1884010744003847E-2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1.1331910000000001</v>
      </c>
      <c r="E7" s="21">
        <v>1.16561</v>
      </c>
      <c r="F7" s="21">
        <f t="shared" ref="F7:F31" si="0">SUM(G7,H7,I7)</f>
        <v>0.18800121094499245</v>
      </c>
      <c r="G7" s="21">
        <v>7.6402140944992425E-2</v>
      </c>
      <c r="H7" s="21">
        <v>3.5614880000000002E-2</v>
      </c>
      <c r="I7" s="21">
        <v>7.5984190000000007E-2</v>
      </c>
      <c r="J7" s="22">
        <f t="shared" ref="J7:J31" si="1">IFERROR(G7/E7,0)</f>
        <v>6.5546916159772498E-2</v>
      </c>
      <c r="K7" s="22">
        <f t="shared" ref="K7:K31" si="2">IFERROR(SUM(G7,H7)/E7,0)</f>
        <v>9.6101630000594046E-2</v>
      </c>
      <c r="L7" s="23">
        <f t="shared" ref="L7:L31" si="3">IFERROR(SUM(G7,H7,I7)/E7,0)</f>
        <v>0.16128997773268283</v>
      </c>
      <c r="M7" s="4"/>
      <c r="N7" t="s">
        <v>272</v>
      </c>
      <c r="O7" s="5">
        <v>0.3040098894385585</v>
      </c>
      <c r="P7" s="71">
        <v>0.25640259416885125</v>
      </c>
    </row>
    <row r="8" spans="1:16" x14ac:dyDescent="0.25">
      <c r="A8" s="17"/>
      <c r="B8" s="55">
        <v>2</v>
      </c>
      <c r="C8" s="19" t="s">
        <v>250</v>
      </c>
      <c r="D8" s="20">
        <v>1.3602100000000004</v>
      </c>
      <c r="E8" s="21">
        <v>1.4486950000000003</v>
      </c>
      <c r="F8" s="21">
        <f t="shared" si="0"/>
        <v>0.1525385599518182</v>
      </c>
      <c r="G8" s="21">
        <v>2.7590129951818199E-2</v>
      </c>
      <c r="H8" s="21">
        <v>3.9133669999999995E-2</v>
      </c>
      <c r="I8" s="21">
        <v>8.5814760000000004E-2</v>
      </c>
      <c r="J8" s="22">
        <f t="shared" si="1"/>
        <v>1.9044816163387181E-2</v>
      </c>
      <c r="K8" s="22">
        <f t="shared" si="2"/>
        <v>4.6057865839129825E-2</v>
      </c>
      <c r="L8" s="23">
        <f t="shared" si="3"/>
        <v>0.10529377125745458</v>
      </c>
      <c r="M8" s="4"/>
      <c r="N8" t="s">
        <v>255</v>
      </c>
      <c r="O8" s="5">
        <v>0.77232502103108835</v>
      </c>
      <c r="P8" s="71">
        <v>0.20723732615116924</v>
      </c>
    </row>
    <row r="9" spans="1:16" x14ac:dyDescent="0.25">
      <c r="A9" s="17"/>
      <c r="B9" s="55">
        <v>3</v>
      </c>
      <c r="C9" s="19" t="s">
        <v>251</v>
      </c>
      <c r="D9" s="20">
        <v>2.1406529999999995</v>
      </c>
      <c r="E9" s="21">
        <v>1.9977569999999993</v>
      </c>
      <c r="F9" s="21">
        <f t="shared" si="0"/>
        <v>0.12977104018007246</v>
      </c>
      <c r="G9" s="21">
        <v>4.5036730180072482E-2</v>
      </c>
      <c r="H9" s="21">
        <v>4.3642670000000001E-2</v>
      </c>
      <c r="I9" s="21">
        <v>4.1091639999999999E-2</v>
      </c>
      <c r="J9" s="22">
        <f t="shared" si="1"/>
        <v>2.2543647791033891E-2</v>
      </c>
      <c r="K9" s="22">
        <f t="shared" si="2"/>
        <v>4.4389482895103111E-2</v>
      </c>
      <c r="L9" s="23">
        <f t="shared" si="3"/>
        <v>6.4958370903003965E-2</v>
      </c>
      <c r="M9" s="4"/>
      <c r="N9" t="s">
        <v>260</v>
      </c>
      <c r="O9" s="5">
        <v>0.25532419661551459</v>
      </c>
      <c r="P9" s="71">
        <v>0.20357161096193785</v>
      </c>
    </row>
    <row r="10" spans="1:16" x14ac:dyDescent="0.25">
      <c r="A10" s="17"/>
      <c r="B10" s="55">
        <v>4</v>
      </c>
      <c r="C10" s="19" t="s">
        <v>252</v>
      </c>
      <c r="D10" s="20">
        <v>1.2981880000000001</v>
      </c>
      <c r="E10" s="21">
        <v>1.1454229999999999</v>
      </c>
      <c r="F10" s="21">
        <f t="shared" si="0"/>
        <v>0.17826842991742314</v>
      </c>
      <c r="G10" s="21">
        <v>3.6904889917423134E-2</v>
      </c>
      <c r="H10" s="21">
        <v>6.446832999999999E-2</v>
      </c>
      <c r="I10" s="21">
        <v>7.6895210000000006E-2</v>
      </c>
      <c r="J10" s="22">
        <f t="shared" si="1"/>
        <v>3.2219442003018219E-2</v>
      </c>
      <c r="K10" s="22">
        <f t="shared" si="2"/>
        <v>8.8502867427512052E-2</v>
      </c>
      <c r="L10" s="23">
        <f t="shared" si="3"/>
        <v>0.15563545512655427</v>
      </c>
      <c r="M10" s="4"/>
      <c r="N10" t="s">
        <v>266</v>
      </c>
      <c r="O10" s="5">
        <v>8.6026869960527205E-2</v>
      </c>
      <c r="P10" s="71">
        <v>0.18348601987541183</v>
      </c>
    </row>
    <row r="11" spans="1:16" x14ac:dyDescent="0.25">
      <c r="A11" s="17"/>
      <c r="B11" s="55">
        <v>5</v>
      </c>
      <c r="C11" s="19" t="s">
        <v>253</v>
      </c>
      <c r="D11" s="20">
        <v>2.0375800000000002</v>
      </c>
      <c r="E11" s="21">
        <v>1.5906610000000005</v>
      </c>
      <c r="F11" s="21">
        <f t="shared" si="0"/>
        <v>0.21287875963229808</v>
      </c>
      <c r="G11" s="21">
        <v>3.7539189632298076E-2</v>
      </c>
      <c r="H11" s="21">
        <v>0.13182903000000001</v>
      </c>
      <c r="I11" s="21">
        <v>4.351054E-2</v>
      </c>
      <c r="J11" s="22">
        <f t="shared" si="1"/>
        <v>2.3599742265824123E-2</v>
      </c>
      <c r="K11" s="22">
        <f t="shared" si="2"/>
        <v>0.1064766280384683</v>
      </c>
      <c r="L11" s="23">
        <f t="shared" si="3"/>
        <v>0.13383037594578481</v>
      </c>
      <c r="M11" s="4"/>
      <c r="N11" t="s">
        <v>264</v>
      </c>
      <c r="O11" s="5">
        <v>0.17343063870155229</v>
      </c>
      <c r="P11" s="71">
        <v>0.17540322335136171</v>
      </c>
    </row>
    <row r="12" spans="1:16" x14ac:dyDescent="0.25">
      <c r="A12" s="17"/>
      <c r="B12" s="55">
        <v>6</v>
      </c>
      <c r="C12" s="19" t="s">
        <v>254</v>
      </c>
      <c r="D12" s="20">
        <v>5.1413029999999997</v>
      </c>
      <c r="E12" s="21">
        <v>4.5245129999999998</v>
      </c>
      <c r="F12" s="21">
        <f t="shared" si="0"/>
        <v>0.47345098063373159</v>
      </c>
      <c r="G12" s="21">
        <v>8.4551440633731545E-2</v>
      </c>
      <c r="H12" s="21">
        <v>9.7154820000000003E-2</v>
      </c>
      <c r="I12" s="21">
        <v>0.29174472000000007</v>
      </c>
      <c r="J12" s="22">
        <f t="shared" si="1"/>
        <v>1.8687412464884409E-2</v>
      </c>
      <c r="K12" s="22">
        <f t="shared" si="2"/>
        <v>4.0160401933585242E-2</v>
      </c>
      <c r="L12" s="23">
        <f t="shared" si="3"/>
        <v>0.10464131291781714</v>
      </c>
      <c r="M12" s="4"/>
      <c r="N12" t="s">
        <v>259</v>
      </c>
      <c r="O12" s="5">
        <v>0.16453859988053116</v>
      </c>
      <c r="P12" s="71">
        <v>0.1687198143189842</v>
      </c>
    </row>
    <row r="13" spans="1:16" x14ac:dyDescent="0.25">
      <c r="A13" s="17"/>
      <c r="B13" s="55">
        <v>7</v>
      </c>
      <c r="C13" s="19" t="s">
        <v>255</v>
      </c>
      <c r="D13" s="20">
        <v>2.909955000000001</v>
      </c>
      <c r="E13" s="21">
        <v>3.726766</v>
      </c>
      <c r="F13" s="21">
        <f t="shared" si="0"/>
        <v>0.77232502103108835</v>
      </c>
      <c r="G13" s="21">
        <v>0.16065792103108834</v>
      </c>
      <c r="H13" s="21">
        <v>0.38102405000000006</v>
      </c>
      <c r="I13" s="21">
        <v>0.23064305000000002</v>
      </c>
      <c r="J13" s="22">
        <f t="shared" si="1"/>
        <v>4.3109205415925854E-2</v>
      </c>
      <c r="K13" s="22">
        <f t="shared" si="2"/>
        <v>0.14534906968430225</v>
      </c>
      <c r="L13" s="23">
        <f t="shared" si="3"/>
        <v>0.20723732615116924</v>
      </c>
      <c r="M13" s="4"/>
      <c r="N13" t="s">
        <v>262</v>
      </c>
      <c r="O13" s="5">
        <v>0.18394973010266841</v>
      </c>
      <c r="P13" s="71">
        <v>0.16847265289881319</v>
      </c>
    </row>
    <row r="14" spans="1:16" x14ac:dyDescent="0.25">
      <c r="A14" s="17"/>
      <c r="B14" s="55">
        <v>8</v>
      </c>
      <c r="C14" s="19" t="s">
        <v>256</v>
      </c>
      <c r="D14" s="20">
        <v>33.984858000000017</v>
      </c>
      <c r="E14" s="21">
        <v>30.452149000000009</v>
      </c>
      <c r="F14" s="21">
        <f t="shared" si="0"/>
        <v>1.7299103789214727</v>
      </c>
      <c r="G14" s="21">
        <v>4.4447608921473147E-2</v>
      </c>
      <c r="H14" s="21">
        <v>0.28819468999999998</v>
      </c>
      <c r="I14" s="21">
        <v>1.3972680799999997</v>
      </c>
      <c r="J14" s="22">
        <f t="shared" si="1"/>
        <v>1.4595885801515398E-3</v>
      </c>
      <c r="K14" s="22">
        <f t="shared" si="2"/>
        <v>1.0923442510460363E-2</v>
      </c>
      <c r="L14" s="23">
        <f t="shared" si="3"/>
        <v>5.6807497524114708E-2</v>
      </c>
      <c r="M14" s="4"/>
      <c r="N14" t="s">
        <v>270</v>
      </c>
      <c r="O14" s="5">
        <v>8.9052369752200961E-2</v>
      </c>
      <c r="P14" s="71">
        <v>0.16360838239102735</v>
      </c>
    </row>
    <row r="15" spans="1:16" x14ac:dyDescent="0.25">
      <c r="A15" s="17"/>
      <c r="B15" s="55">
        <v>9</v>
      </c>
      <c r="C15" s="19" t="s">
        <v>257</v>
      </c>
      <c r="D15" s="20">
        <v>2.2440439999999997</v>
      </c>
      <c r="E15" s="21">
        <v>4.0645000000000007</v>
      </c>
      <c r="F15" s="21">
        <f t="shared" si="0"/>
        <v>0.10709688972302593</v>
      </c>
      <c r="G15" s="21">
        <v>3.1594909723025921E-2</v>
      </c>
      <c r="H15" s="21">
        <v>3.8369590000000002E-2</v>
      </c>
      <c r="I15" s="21">
        <v>3.7132390000000001E-2</v>
      </c>
      <c r="J15" s="22">
        <f t="shared" si="1"/>
        <v>7.7733816516240414E-3</v>
      </c>
      <c r="K15" s="22">
        <f t="shared" si="2"/>
        <v>1.7213556334856911E-2</v>
      </c>
      <c r="L15" s="23">
        <f t="shared" si="3"/>
        <v>2.6349339333995796E-2</v>
      </c>
      <c r="M15" s="4"/>
      <c r="N15" t="s">
        <v>249</v>
      </c>
      <c r="O15" s="5">
        <v>0.18800121094499245</v>
      </c>
      <c r="P15" s="71">
        <v>0.16128997773268283</v>
      </c>
    </row>
    <row r="16" spans="1:16" x14ac:dyDescent="0.25">
      <c r="A16" s="17"/>
      <c r="B16" s="55">
        <v>10</v>
      </c>
      <c r="C16" s="19" t="s">
        <v>258</v>
      </c>
      <c r="D16" s="20">
        <v>0.99362399999999995</v>
      </c>
      <c r="E16" s="21">
        <v>0.90076899999999993</v>
      </c>
      <c r="F16" s="21">
        <f t="shared" si="0"/>
        <v>0.14526575030034722</v>
      </c>
      <c r="G16" s="21">
        <v>3.1093200300347235E-2</v>
      </c>
      <c r="H16" s="21">
        <v>4.1954150000000003E-2</v>
      </c>
      <c r="I16" s="21">
        <v>7.2218400000000002E-2</v>
      </c>
      <c r="J16" s="22">
        <f t="shared" si="1"/>
        <v>3.4518506187876399E-2</v>
      </c>
      <c r="K16" s="22">
        <f t="shared" si="2"/>
        <v>8.1094431869155395E-2</v>
      </c>
      <c r="L16" s="23">
        <f t="shared" si="3"/>
        <v>0.16126859416825759</v>
      </c>
      <c r="M16" s="4"/>
      <c r="N16" t="s">
        <v>258</v>
      </c>
      <c r="O16" s="5">
        <v>0.14526575030034722</v>
      </c>
      <c r="P16" s="71">
        <v>0.16126859416825759</v>
      </c>
    </row>
    <row r="17" spans="1:16" x14ac:dyDescent="0.25">
      <c r="A17" s="17"/>
      <c r="B17" s="55">
        <v>11</v>
      </c>
      <c r="C17" s="19" t="s">
        <v>259</v>
      </c>
      <c r="D17" s="20">
        <v>0.95789499999999994</v>
      </c>
      <c r="E17" s="21">
        <v>0.97521800000000014</v>
      </c>
      <c r="F17" s="21">
        <f t="shared" si="0"/>
        <v>0.16453859988053116</v>
      </c>
      <c r="G17" s="21">
        <v>3.6600279880531161E-2</v>
      </c>
      <c r="H17" s="21">
        <v>6.0791530000000003E-2</v>
      </c>
      <c r="I17" s="21">
        <v>6.7146789999999998E-2</v>
      </c>
      <c r="J17" s="22">
        <f t="shared" si="1"/>
        <v>3.7530357192475071E-2</v>
      </c>
      <c r="K17" s="22">
        <f t="shared" si="2"/>
        <v>9.9866706603581101E-2</v>
      </c>
      <c r="L17" s="23">
        <f t="shared" si="3"/>
        <v>0.1687198143189842</v>
      </c>
      <c r="M17" s="4"/>
      <c r="N17" t="s">
        <v>265</v>
      </c>
      <c r="O17" s="5">
        <v>7.3027350228003662E-2</v>
      </c>
      <c r="P17" s="71">
        <v>0.15699235804070308</v>
      </c>
    </row>
    <row r="18" spans="1:16" x14ac:dyDescent="0.25">
      <c r="A18" s="17"/>
      <c r="B18" s="55">
        <v>12</v>
      </c>
      <c r="C18" s="19" t="s">
        <v>260</v>
      </c>
      <c r="D18" s="20">
        <v>1.2186500000000002</v>
      </c>
      <c r="E18" s="21">
        <v>1.2542230000000001</v>
      </c>
      <c r="F18" s="21">
        <f t="shared" si="0"/>
        <v>0.25532419661551459</v>
      </c>
      <c r="G18" s="21">
        <v>0.1665331566155146</v>
      </c>
      <c r="H18" s="21">
        <v>5.1891079999999992E-2</v>
      </c>
      <c r="I18" s="21">
        <v>3.6899960000000002E-2</v>
      </c>
      <c r="J18" s="22">
        <f t="shared" si="1"/>
        <v>0.13277794827196965</v>
      </c>
      <c r="K18" s="22">
        <f t="shared" si="2"/>
        <v>0.17415103742756635</v>
      </c>
      <c r="L18" s="23">
        <f t="shared" si="3"/>
        <v>0.20357161096193785</v>
      </c>
      <c r="M18" s="4"/>
      <c r="N18" t="s">
        <v>252</v>
      </c>
      <c r="O18" s="5">
        <v>0.17826842991742314</v>
      </c>
      <c r="P18" s="71">
        <v>0.15563545512655427</v>
      </c>
    </row>
    <row r="19" spans="1:16" x14ac:dyDescent="0.25">
      <c r="A19" s="17"/>
      <c r="B19" s="55">
        <v>13</v>
      </c>
      <c r="C19" s="19" t="s">
        <v>261</v>
      </c>
      <c r="D19" s="20">
        <v>3.1402519999999998</v>
      </c>
      <c r="E19" s="21">
        <v>2.9417059999999999</v>
      </c>
      <c r="F19" s="21">
        <f t="shared" si="0"/>
        <v>0.15182405009341696</v>
      </c>
      <c r="G19" s="21">
        <v>4.4506300093416939E-2</v>
      </c>
      <c r="H19" s="21">
        <v>4.9415229999999997E-2</v>
      </c>
      <c r="I19" s="21">
        <v>5.7902520000000006E-2</v>
      </c>
      <c r="J19" s="22">
        <f t="shared" si="1"/>
        <v>1.5129418131321397E-2</v>
      </c>
      <c r="K19" s="22">
        <f t="shared" si="2"/>
        <v>3.1927571991700376E-2</v>
      </c>
      <c r="L19" s="23">
        <f t="shared" si="3"/>
        <v>5.1610885008024923E-2</v>
      </c>
      <c r="M19" s="4"/>
      <c r="N19" t="s">
        <v>267</v>
      </c>
      <c r="O19" s="5">
        <v>9.4815539564998691E-2</v>
      </c>
      <c r="P19" s="71">
        <v>0.14656205926906996</v>
      </c>
    </row>
    <row r="20" spans="1:16" x14ac:dyDescent="0.25">
      <c r="A20" s="17"/>
      <c r="B20" s="55">
        <v>14</v>
      </c>
      <c r="C20" s="19" t="s">
        <v>262</v>
      </c>
      <c r="D20" s="20">
        <v>0.94497100000000001</v>
      </c>
      <c r="E20" s="21">
        <v>1.0918669999999997</v>
      </c>
      <c r="F20" s="21">
        <f t="shared" si="0"/>
        <v>0.18394973010266841</v>
      </c>
      <c r="G20" s="21">
        <v>6.1711510102668399E-2</v>
      </c>
      <c r="H20" s="21">
        <v>5.9006740000000002E-2</v>
      </c>
      <c r="I20" s="21">
        <v>6.3231479999999993E-2</v>
      </c>
      <c r="J20" s="22">
        <f t="shared" si="1"/>
        <v>5.6519255644385639E-2</v>
      </c>
      <c r="K20" s="22">
        <f t="shared" si="2"/>
        <v>0.11056131388041623</v>
      </c>
      <c r="L20" s="23">
        <f t="shared" si="3"/>
        <v>0.16847265289881319</v>
      </c>
      <c r="M20" s="4"/>
      <c r="N20" t="s">
        <v>268</v>
      </c>
      <c r="O20" s="5">
        <v>0.48388296018121513</v>
      </c>
      <c r="P20" s="71">
        <v>0.14539420379258622</v>
      </c>
    </row>
    <row r="21" spans="1:16" x14ac:dyDescent="0.25">
      <c r="A21" s="17"/>
      <c r="B21" s="55">
        <v>15</v>
      </c>
      <c r="C21" s="19" t="s">
        <v>263</v>
      </c>
      <c r="D21" s="20">
        <v>15.371487999999999</v>
      </c>
      <c r="E21" s="21">
        <v>15.848889999999999</v>
      </c>
      <c r="F21" s="21">
        <f t="shared" si="0"/>
        <v>1.5415269196729464</v>
      </c>
      <c r="G21" s="21">
        <v>0.39199895967294651</v>
      </c>
      <c r="H21" s="21">
        <v>0.43253149999999996</v>
      </c>
      <c r="I21" s="21">
        <v>0.71699645999999984</v>
      </c>
      <c r="J21" s="22">
        <f t="shared" si="1"/>
        <v>2.4733527690137702E-2</v>
      </c>
      <c r="K21" s="22">
        <f t="shared" si="2"/>
        <v>5.2024492546351608E-2</v>
      </c>
      <c r="L21" s="23">
        <f t="shared" si="3"/>
        <v>9.7264030457208453E-2</v>
      </c>
      <c r="M21" s="4"/>
      <c r="N21" t="s">
        <v>273</v>
      </c>
      <c r="O21" s="5">
        <v>7.1813309928103405E-2</v>
      </c>
      <c r="P21" s="71">
        <v>0.14508296263513834</v>
      </c>
    </row>
    <row r="22" spans="1:16" x14ac:dyDescent="0.25">
      <c r="A22" s="17"/>
      <c r="B22" s="55">
        <v>16</v>
      </c>
      <c r="C22" s="19" t="s">
        <v>264</v>
      </c>
      <c r="D22" s="20">
        <v>1.1448959999999999</v>
      </c>
      <c r="E22" s="21">
        <v>0.98875399999999991</v>
      </c>
      <c r="F22" s="21">
        <f t="shared" si="0"/>
        <v>0.17343063870155229</v>
      </c>
      <c r="G22" s="21">
        <v>0.12707568870155228</v>
      </c>
      <c r="H22" s="21">
        <v>2.1517950000000001E-2</v>
      </c>
      <c r="I22" s="21">
        <v>2.4837000000000001E-2</v>
      </c>
      <c r="J22" s="22">
        <f t="shared" si="1"/>
        <v>0.12852103627550665</v>
      </c>
      <c r="K22" s="22">
        <f t="shared" si="2"/>
        <v>0.15028372952377669</v>
      </c>
      <c r="L22" s="23">
        <f t="shared" si="3"/>
        <v>0.17540322335136171</v>
      </c>
      <c r="M22" s="4"/>
      <c r="N22" t="s">
        <v>253</v>
      </c>
      <c r="O22" s="5">
        <v>0.21287875963229808</v>
      </c>
      <c r="P22" s="71">
        <v>0.13383037594578481</v>
      </c>
    </row>
    <row r="23" spans="1:16" x14ac:dyDescent="0.25">
      <c r="A23" s="17"/>
      <c r="B23" s="55">
        <v>17</v>
      </c>
      <c r="C23" s="19" t="s">
        <v>265</v>
      </c>
      <c r="D23" s="20">
        <v>0.48009299999999994</v>
      </c>
      <c r="E23" s="21">
        <v>0.46516500000000011</v>
      </c>
      <c r="F23" s="21">
        <f t="shared" si="0"/>
        <v>7.3027350228003662E-2</v>
      </c>
      <c r="G23" s="21">
        <v>2.5352510228003666E-2</v>
      </c>
      <c r="H23" s="21">
        <v>2.4204690000000001E-2</v>
      </c>
      <c r="I23" s="21">
        <v>2.3470150000000002E-2</v>
      </c>
      <c r="J23" s="22">
        <f t="shared" si="1"/>
        <v>5.4502187886026808E-2</v>
      </c>
      <c r="K23" s="22">
        <f t="shared" si="2"/>
        <v>0.10653682075823344</v>
      </c>
      <c r="L23" s="23">
        <f t="shared" si="3"/>
        <v>0.15699235804070308</v>
      </c>
      <c r="M23" s="4"/>
      <c r="N23" t="s">
        <v>271</v>
      </c>
      <c r="O23" s="5">
        <v>0.26860912042813734</v>
      </c>
      <c r="P23" s="71">
        <v>0.12687303559085231</v>
      </c>
    </row>
    <row r="24" spans="1:16" x14ac:dyDescent="0.25">
      <c r="A24" s="17"/>
      <c r="B24" s="55">
        <v>18</v>
      </c>
      <c r="C24" s="19" t="s">
        <v>266</v>
      </c>
      <c r="D24" s="20">
        <v>0.55314799999999997</v>
      </c>
      <c r="E24" s="21">
        <v>0.46884700000000001</v>
      </c>
      <c r="F24" s="21">
        <f t="shared" si="0"/>
        <v>8.6026869960527205E-2</v>
      </c>
      <c r="G24" s="21">
        <v>2.2863219960527204E-2</v>
      </c>
      <c r="H24" s="21">
        <v>2.8312400000000001E-2</v>
      </c>
      <c r="I24" s="21">
        <v>3.485125E-2</v>
      </c>
      <c r="J24" s="22">
        <f t="shared" si="1"/>
        <v>4.8764778191024372E-2</v>
      </c>
      <c r="K24" s="22">
        <f t="shared" si="2"/>
        <v>0.10915206871437208</v>
      </c>
      <c r="L24" s="23">
        <f t="shared" si="3"/>
        <v>0.18348601987541183</v>
      </c>
      <c r="M24" s="4"/>
      <c r="N24" t="s">
        <v>250</v>
      </c>
      <c r="O24" s="5">
        <v>0.1525385599518182</v>
      </c>
      <c r="P24" s="71">
        <v>0.10529377125745458</v>
      </c>
    </row>
    <row r="25" spans="1:16" x14ac:dyDescent="0.25">
      <c r="A25" s="17"/>
      <c r="B25" s="55">
        <v>19</v>
      </c>
      <c r="C25" s="19" t="s">
        <v>267</v>
      </c>
      <c r="D25" s="20">
        <v>0.83578400000000008</v>
      </c>
      <c r="E25" s="21">
        <v>0.64693099999999992</v>
      </c>
      <c r="F25" s="21">
        <f t="shared" si="0"/>
        <v>9.4815539564998691E-2</v>
      </c>
      <c r="G25" s="21">
        <v>2.5314839564998692E-2</v>
      </c>
      <c r="H25" s="21">
        <v>2.9473610000000004E-2</v>
      </c>
      <c r="I25" s="21">
        <v>4.0027090000000001E-2</v>
      </c>
      <c r="J25" s="22">
        <f t="shared" si="1"/>
        <v>3.9130663957978047E-2</v>
      </c>
      <c r="K25" s="22">
        <f t="shared" si="2"/>
        <v>8.468978850139923E-2</v>
      </c>
      <c r="L25" s="23">
        <f t="shared" si="3"/>
        <v>0.14656205926906996</v>
      </c>
      <c r="M25" s="4"/>
      <c r="N25" t="s">
        <v>254</v>
      </c>
      <c r="O25" s="5">
        <v>0.47345098063373159</v>
      </c>
      <c r="P25" s="71">
        <v>0.10464131291781714</v>
      </c>
    </row>
    <row r="26" spans="1:16" x14ac:dyDescent="0.25">
      <c r="A26" s="17"/>
      <c r="B26" s="55">
        <v>20</v>
      </c>
      <c r="C26" s="19" t="s">
        <v>268</v>
      </c>
      <c r="D26" s="20">
        <v>2.7940309999999999</v>
      </c>
      <c r="E26" s="21">
        <v>3.3280759999999998</v>
      </c>
      <c r="F26" s="21">
        <f t="shared" si="0"/>
        <v>0.48388296018121513</v>
      </c>
      <c r="G26" s="21">
        <v>0.11535368018121517</v>
      </c>
      <c r="H26" s="21">
        <v>0.15037333</v>
      </c>
      <c r="I26" s="21">
        <v>0.21815595000000002</v>
      </c>
      <c r="J26" s="22">
        <f t="shared" si="1"/>
        <v>3.4660771022421114E-2</v>
      </c>
      <c r="K26" s="22">
        <f t="shared" si="2"/>
        <v>7.9844033063312003E-2</v>
      </c>
      <c r="L26" s="23">
        <f t="shared" si="3"/>
        <v>0.14539420379258622</v>
      </c>
      <c r="M26" s="4"/>
      <c r="N26" t="s">
        <v>263</v>
      </c>
      <c r="O26" s="5">
        <v>1.5415269196729464</v>
      </c>
      <c r="P26" s="71">
        <v>9.7264030457208453E-2</v>
      </c>
    </row>
    <row r="27" spans="1:16" x14ac:dyDescent="0.25">
      <c r="A27" s="17"/>
      <c r="B27" s="55">
        <v>21</v>
      </c>
      <c r="C27" s="19" t="s">
        <v>269</v>
      </c>
      <c r="D27" s="20">
        <v>13.619891999999998</v>
      </c>
      <c r="E27" s="21">
        <v>10.874363999999998</v>
      </c>
      <c r="F27" s="21">
        <f t="shared" si="0"/>
        <v>0.62808533992240523</v>
      </c>
      <c r="G27" s="21">
        <v>6.8429879922405235E-2</v>
      </c>
      <c r="H27" s="21">
        <v>9.6873559999999997E-2</v>
      </c>
      <c r="I27" s="21">
        <v>0.46278189999999997</v>
      </c>
      <c r="J27" s="22">
        <f t="shared" si="1"/>
        <v>6.2927707700795414E-3</v>
      </c>
      <c r="K27" s="22">
        <f t="shared" si="2"/>
        <v>1.5201205323125588E-2</v>
      </c>
      <c r="L27" s="23">
        <f t="shared" si="3"/>
        <v>5.7758351653706401E-2</v>
      </c>
      <c r="M27" s="4"/>
      <c r="N27" t="s">
        <v>251</v>
      </c>
      <c r="O27" s="5">
        <v>0.12977104018007246</v>
      </c>
      <c r="P27" s="71">
        <v>6.4958370903003965E-2</v>
      </c>
    </row>
    <row r="28" spans="1:16" x14ac:dyDescent="0.25">
      <c r="A28" s="17"/>
      <c r="B28" s="55">
        <v>22</v>
      </c>
      <c r="C28" s="19" t="s">
        <v>270</v>
      </c>
      <c r="D28" s="20">
        <v>0.58764400000000006</v>
      </c>
      <c r="E28" s="21">
        <v>0.54430199999999995</v>
      </c>
      <c r="F28" s="21">
        <f t="shared" si="0"/>
        <v>8.9052369752200961E-2</v>
      </c>
      <c r="G28" s="21">
        <v>2.7043559752200963E-2</v>
      </c>
      <c r="H28" s="21">
        <v>2.8930520000000001E-2</v>
      </c>
      <c r="I28" s="21">
        <v>3.3078290000000003E-2</v>
      </c>
      <c r="J28" s="22">
        <f t="shared" si="1"/>
        <v>4.9684843620271403E-2</v>
      </c>
      <c r="K28" s="22">
        <f t="shared" si="2"/>
        <v>0.10283643960926282</v>
      </c>
      <c r="L28" s="23">
        <f t="shared" si="3"/>
        <v>0.16360838239102735</v>
      </c>
      <c r="M28" s="4"/>
      <c r="N28" t="s">
        <v>269</v>
      </c>
      <c r="O28" s="5">
        <v>0.62808533992240523</v>
      </c>
      <c r="P28" s="71">
        <v>5.7758351653706401E-2</v>
      </c>
    </row>
    <row r="29" spans="1:16" x14ac:dyDescent="0.25">
      <c r="A29" s="17"/>
      <c r="B29" s="55">
        <v>23</v>
      </c>
      <c r="C29" s="19" t="s">
        <v>271</v>
      </c>
      <c r="D29" s="20">
        <v>1.8632250000000001</v>
      </c>
      <c r="E29" s="21">
        <v>2.1171489999999999</v>
      </c>
      <c r="F29" s="21">
        <f t="shared" si="0"/>
        <v>0.26860912042813734</v>
      </c>
      <c r="G29" s="21">
        <v>5.1829710428137332E-2</v>
      </c>
      <c r="H29" s="21">
        <v>5.8687559999999993E-2</v>
      </c>
      <c r="I29" s="21">
        <v>0.15809185000000001</v>
      </c>
      <c r="J29" s="22">
        <f t="shared" si="1"/>
        <v>2.4480898806903687E-2</v>
      </c>
      <c r="K29" s="22">
        <f t="shared" si="2"/>
        <v>5.2200988417979717E-2</v>
      </c>
      <c r="L29" s="23">
        <f t="shared" si="3"/>
        <v>0.12687303559085231</v>
      </c>
      <c r="M29" s="4"/>
      <c r="N29" t="s">
        <v>256</v>
      </c>
      <c r="O29" s="5">
        <v>1.7299103789214727</v>
      </c>
      <c r="P29" s="71">
        <v>5.6807497524114708E-2</v>
      </c>
    </row>
    <row r="30" spans="1:16" x14ac:dyDescent="0.25">
      <c r="A30" s="17"/>
      <c r="B30" s="55">
        <v>24</v>
      </c>
      <c r="C30" s="19" t="s">
        <v>272</v>
      </c>
      <c r="D30" s="20">
        <v>1.1621630000000001</v>
      </c>
      <c r="E30" s="21">
        <v>1.1856739999999999</v>
      </c>
      <c r="F30" s="21">
        <f t="shared" si="0"/>
        <v>0.3040098894385585</v>
      </c>
      <c r="G30" s="21">
        <v>3.4731259438558482E-2</v>
      </c>
      <c r="H30" s="21">
        <v>0.23211724</v>
      </c>
      <c r="I30" s="21">
        <v>3.7161390000000002E-2</v>
      </c>
      <c r="J30" s="22">
        <f t="shared" si="1"/>
        <v>2.9292418859280446E-2</v>
      </c>
      <c r="K30" s="22">
        <f t="shared" si="2"/>
        <v>0.22506059797090811</v>
      </c>
      <c r="L30" s="23">
        <f t="shared" si="3"/>
        <v>0.25640259416885125</v>
      </c>
      <c r="M30" s="4"/>
      <c r="N30" t="s">
        <v>261</v>
      </c>
      <c r="O30" s="5">
        <v>0.15182405009341696</v>
      </c>
      <c r="P30" s="71">
        <v>5.1610885008024923E-2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0.84165599999999996</v>
      </c>
      <c r="E31" s="28">
        <v>0.494981</v>
      </c>
      <c r="F31" s="28">
        <f t="shared" si="0"/>
        <v>7.1813309928103405E-2</v>
      </c>
      <c r="G31" s="28">
        <v>2.2514369928103406E-2</v>
      </c>
      <c r="H31" s="28">
        <v>2.2653009999999998E-2</v>
      </c>
      <c r="I31" s="28">
        <v>2.6645930000000002E-2</v>
      </c>
      <c r="J31" s="29">
        <f t="shared" si="1"/>
        <v>4.5485321513559926E-2</v>
      </c>
      <c r="K31" s="29">
        <f t="shared" si="2"/>
        <v>9.1250734731441019E-2</v>
      </c>
      <c r="L31" s="30">
        <f t="shared" si="3"/>
        <v>0.14508296263513834</v>
      </c>
      <c r="M31" s="4"/>
      <c r="N31" t="s">
        <v>257</v>
      </c>
      <c r="O31" s="5">
        <v>0.10709688972302593</v>
      </c>
      <c r="P31" s="71">
        <v>2.6349339333995796E-2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topLeftCell="A12"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39</v>
      </c>
      <c r="B1" s="49" t="s">
        <v>25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695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98.759394000000015</v>
      </c>
      <c r="E6" s="14">
        <v>94.242990000000006</v>
      </c>
      <c r="F6" s="14">
        <v>8.6594239057070492</v>
      </c>
      <c r="G6" s="14">
        <v>1.7976770857070505</v>
      </c>
      <c r="H6" s="14">
        <v>2.5081658299999998</v>
      </c>
      <c r="I6" s="14">
        <v>4.3535809899999984</v>
      </c>
      <c r="J6" s="15">
        <v>1.9074915659053799E-2</v>
      </c>
      <c r="K6" s="15">
        <v>4.5688734151018019E-2</v>
      </c>
      <c r="L6" s="16">
        <v>9.1884010744003847E-2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38.204191999999992</v>
      </c>
      <c r="E7" s="38">
        <f ca="1">SUM(E8:OFFSET(E6,MATCH("PROYECTOS",$A$8:$A$50,0),0))</f>
        <v>38.182789000000007</v>
      </c>
      <c r="F7" s="38">
        <f ca="1">SUM(F8:OFFSET(F6,MATCH("PROYECTOS",$A$8:$A$50,0),0))</f>
        <v>5.1352174086818687</v>
      </c>
      <c r="G7" s="38">
        <f ca="1">SUM(G8:OFFSET(G6,MATCH("PROYECTOS",$A$8:$A$50,0),0))</f>
        <v>1.4422888486818692</v>
      </c>
      <c r="H7" s="38">
        <f ca="1">SUM(H8:OFFSET(H6,MATCH("PROYECTOS",$A$8:$A$50,0),0))</f>
        <v>1.7987259100000001</v>
      </c>
      <c r="I7" s="38">
        <f ca="1">SUM(I8:OFFSET(I6,MATCH("PROYECTOS",$A$8:$A$50,0),0))</f>
        <v>1.89420265</v>
      </c>
      <c r="J7" s="39">
        <f ca="1">IFERROR(G7/E7,0)</f>
        <v>3.7773271320800293E-2</v>
      </c>
      <c r="K7" s="39">
        <f ca="1">IFERROR(SUM(G7,H7)/E7,0)</f>
        <v>8.4881561655484841E-2</v>
      </c>
      <c r="L7" s="40">
        <f ca="1">IFERROR(SUM(G7,H7,I7)/E7,0)</f>
        <v>0.13449036969724418</v>
      </c>
      <c r="M7" s="4"/>
    </row>
    <row r="8" spans="1:13" ht="63.75" x14ac:dyDescent="0.25">
      <c r="A8" s="17"/>
      <c r="B8" s="19">
        <v>3000059</v>
      </c>
      <c r="C8" s="19" t="s">
        <v>697</v>
      </c>
      <c r="D8" s="20">
        <v>8.9452080000000009</v>
      </c>
      <c r="E8" s="21">
        <v>8.6783400000000004</v>
      </c>
      <c r="F8" s="21">
        <f t="shared" ref="F8:F10" si="0">SUM(G8,H8,I8)</f>
        <v>1.3585316496753781</v>
      </c>
      <c r="G8" s="21">
        <v>0.44437116967537804</v>
      </c>
      <c r="H8" s="21">
        <v>0.44075612000000008</v>
      </c>
      <c r="I8" s="21">
        <v>0.47340436000000002</v>
      </c>
      <c r="J8" s="22">
        <f t="shared" ref="J8:J11" si="1">IFERROR(G8/E8,0)</f>
        <v>5.1204627806167774E-2</v>
      </c>
      <c r="K8" s="22">
        <f t="shared" ref="K8:K11" si="2">IFERROR(SUM(G8,H8)/E8,0)</f>
        <v>0.10199269557027935</v>
      </c>
      <c r="L8" s="23">
        <f t="shared" ref="L8:L11" si="3">IFERROR(SUM(G8,H8,I8)/E8,0)</f>
        <v>0.15654280077473087</v>
      </c>
      <c r="M8" s="4"/>
    </row>
    <row r="9" spans="1:13" ht="38.25" x14ac:dyDescent="0.25">
      <c r="A9" s="17"/>
      <c r="B9" s="19">
        <v>3000523</v>
      </c>
      <c r="C9" s="19" t="s">
        <v>698</v>
      </c>
      <c r="D9" s="20">
        <v>27.690151999999994</v>
      </c>
      <c r="E9" s="21">
        <v>27.997312000000004</v>
      </c>
      <c r="F9" s="21">
        <f t="shared" si="0"/>
        <v>3.5504955201865762</v>
      </c>
      <c r="G9" s="21">
        <v>0.92338610018657619</v>
      </c>
      <c r="H9" s="21">
        <v>1.28525742</v>
      </c>
      <c r="I9" s="21">
        <v>1.341852</v>
      </c>
      <c r="J9" s="22">
        <f t="shared" si="1"/>
        <v>3.2981241205819189E-2</v>
      </c>
      <c r="K9" s="22">
        <f t="shared" si="2"/>
        <v>7.8887698940047379E-2</v>
      </c>
      <c r="L9" s="23">
        <f t="shared" si="3"/>
        <v>0.12681558573146506</v>
      </c>
      <c r="M9" s="4"/>
    </row>
    <row r="10" spans="1:13" ht="51" x14ac:dyDescent="0.25">
      <c r="A10" s="17"/>
      <c r="B10" s="19">
        <v>3000524</v>
      </c>
      <c r="C10" s="19" t="s">
        <v>699</v>
      </c>
      <c r="D10" s="20">
        <v>1.5688320000000002</v>
      </c>
      <c r="E10" s="21">
        <v>1.5071369999999997</v>
      </c>
      <c r="F10" s="21">
        <f t="shared" si="0"/>
        <v>0.22619023881991501</v>
      </c>
      <c r="G10" s="21">
        <v>7.4531578819915012E-2</v>
      </c>
      <c r="H10" s="21">
        <v>7.2712370000000012E-2</v>
      </c>
      <c r="I10" s="21">
        <v>7.8946289999999988E-2</v>
      </c>
      <c r="J10" s="22">
        <f t="shared" si="1"/>
        <v>4.9452424577138658E-2</v>
      </c>
      <c r="K10" s="22">
        <f t="shared" si="2"/>
        <v>9.7697786478545129E-2</v>
      </c>
      <c r="L10" s="23">
        <f t="shared" si="3"/>
        <v>0.15007941469150785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60.555202000000023</v>
      </c>
      <c r="E11" s="45">
        <f t="shared" ref="E11:I11" ca="1" si="4">OFFSET(E11,-MATCH("PROYECTOS",$A$8:$A$50,0)-1,0)-(OFFSET(E11,-MATCH("PROYECTOS",$A$8:$A$50,0),0))</f>
        <v>56.060200999999999</v>
      </c>
      <c r="F11" s="45">
        <f t="shared" ca="1" si="4"/>
        <v>3.5242064970251805</v>
      </c>
      <c r="G11" s="45">
        <f t="shared" ca="1" si="4"/>
        <v>0.3553882370251813</v>
      </c>
      <c r="H11" s="45">
        <f t="shared" ca="1" si="4"/>
        <v>0.70943991999999967</v>
      </c>
      <c r="I11" s="45">
        <f t="shared" ca="1" si="4"/>
        <v>2.4593783399999984</v>
      </c>
      <c r="J11" s="46">
        <f t="shared" ca="1" si="1"/>
        <v>6.3394035462909113E-3</v>
      </c>
      <c r="K11" s="46">
        <f t="shared" ca="1" si="2"/>
        <v>1.8994369232197026E-2</v>
      </c>
      <c r="L11" s="47">
        <f t="shared" ca="1" si="3"/>
        <v>6.2864678223775533E-2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717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90"/>
      <c r="B16" s="91"/>
      <c r="C16" s="91"/>
      <c r="D16" s="93"/>
    </row>
    <row r="17" spans="1:4" ht="63.75" x14ac:dyDescent="0.25">
      <c r="A17" s="17"/>
      <c r="B17" s="19">
        <v>3000059</v>
      </c>
      <c r="C17" s="19" t="s">
        <v>697</v>
      </c>
      <c r="D17" s="23">
        <v>0.15654280077473087</v>
      </c>
    </row>
    <row r="18" spans="1:4" ht="38.25" x14ac:dyDescent="0.25">
      <c r="A18" s="17"/>
      <c r="B18" s="19">
        <v>3000523</v>
      </c>
      <c r="C18" s="19" t="s">
        <v>698</v>
      </c>
      <c r="D18" s="23">
        <v>0.12681558573146506</v>
      </c>
    </row>
    <row r="19" spans="1:4" ht="51.75" thickBot="1" x14ac:dyDescent="0.3">
      <c r="A19" s="24"/>
      <c r="B19" s="26">
        <v>3000524</v>
      </c>
      <c r="C19" s="26" t="s">
        <v>699</v>
      </c>
      <c r="D19" s="30">
        <v>0.15007941469150785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topLeftCell="A13" workbookViewId="0">
      <selection activeCell="D4" sqref="D4:E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39</v>
      </c>
      <c r="B1" s="49" t="s">
        <v>25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696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98.759394000000015</v>
      </c>
      <c r="I6" s="14">
        <v>94.242990000000006</v>
      </c>
      <c r="J6" s="14">
        <v>8.6594239057070492</v>
      </c>
      <c r="K6" s="14">
        <v>1.7976770857070505</v>
      </c>
      <c r="L6" s="14">
        <v>2.5081658299999998</v>
      </c>
      <c r="M6" s="14">
        <v>4.3535809899999984</v>
      </c>
      <c r="N6" s="15">
        <v>1.9074915659053799E-2</v>
      </c>
      <c r="O6" s="15">
        <v>4.5688734151018019E-2</v>
      </c>
      <c r="P6" s="16">
        <v>9.1884010744003847E-2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SUM(H8:OFFSET(H6,MATCH("PROYECTOS",$A$8:$A$37,0),0))</f>
        <v>38.204192000000006</v>
      </c>
      <c r="I7" s="38">
        <f ca="1">SUM(I8:OFFSET(I6,MATCH("PROYECTOS",$A$8:$A$37,0),0))</f>
        <v>38.182789</v>
      </c>
      <c r="J7" s="38">
        <f ca="1">SUM(J8:OFFSET(J6,MATCH("PROYECTOS",$A$8:$A$37,0),0))</f>
        <v>5.1352174086818696</v>
      </c>
      <c r="K7" s="38">
        <f ca="1">SUM(K8:OFFSET(K6,MATCH("PROYECTOS",$A$8:$A$37,0),0))</f>
        <v>1.4422888486818692</v>
      </c>
      <c r="L7" s="38">
        <f ca="1">SUM(L8:OFFSET(L6,MATCH("PROYECTOS",$A$8:$A$37,0),0))</f>
        <v>1.7987259100000001</v>
      </c>
      <c r="M7" s="38">
        <f ca="1">SUM(M8:OFFSET(M6,MATCH("PROYECTOS",$A$8:$A$37,0),0))</f>
        <v>1.89420265</v>
      </c>
      <c r="N7" s="39">
        <f ca="1">IFERROR(K7/I7,0)</f>
        <v>3.77732713208003E-2</v>
      </c>
      <c r="O7" s="39">
        <f ca="1">IFERROR(SUM(K7,L7)/I7,0)</f>
        <v>8.4881561655484869E-2</v>
      </c>
      <c r="P7" s="40">
        <f ca="1">IFERROR(SUM(K7,L7,M7)/I7,0)</f>
        <v>0.13449036969724421</v>
      </c>
      <c r="Q7" s="64"/>
      <c r="R7" s="38"/>
      <c r="S7" s="40"/>
    </row>
    <row r="8" spans="1:19" ht="38.25" x14ac:dyDescent="0.25">
      <c r="A8" s="17"/>
      <c r="B8" s="19">
        <v>5000185</v>
      </c>
      <c r="C8" s="19" t="s">
        <v>700</v>
      </c>
      <c r="D8" s="68">
        <v>3000523</v>
      </c>
      <c r="E8" s="19" t="s">
        <v>698</v>
      </c>
      <c r="F8" s="69">
        <v>43</v>
      </c>
      <c r="G8" s="19" t="s">
        <v>710</v>
      </c>
      <c r="H8" s="20">
        <v>0.63569800000000021</v>
      </c>
      <c r="I8" s="21">
        <v>0.54012299999999991</v>
      </c>
      <c r="J8" s="21">
        <f t="shared" ref="J8:J17" si="0">SUM(K8,L8,M8)</f>
        <v>7.2992249820153413E-2</v>
      </c>
      <c r="K8" s="21">
        <v>1.8982229820153407E-2</v>
      </c>
      <c r="L8" s="21">
        <v>2.418389E-2</v>
      </c>
      <c r="M8" s="21">
        <v>2.9826130000000003E-2</v>
      </c>
      <c r="N8" s="22">
        <f t="shared" ref="N8:N18" si="1">IFERROR(K8/I8,0)</f>
        <v>3.5144272360468652E-2</v>
      </c>
      <c r="O8" s="22">
        <f t="shared" ref="O8:O18" si="2">IFERROR(SUM(K8,L8)/I8,0)</f>
        <v>7.9919055141427817E-2</v>
      </c>
      <c r="P8" s="23">
        <f t="shared" ref="P8:P18" si="3">IFERROR(SUM(K8,L8,M8)/I8,0)</f>
        <v>0.13514005109975585</v>
      </c>
      <c r="Q8" s="70">
        <v>0</v>
      </c>
      <c r="R8" s="21">
        <v>0</v>
      </c>
      <c r="S8" s="23">
        <f>IFERROR(R8/Q8,0)</f>
        <v>0</v>
      </c>
    </row>
    <row r="9" spans="1:19" ht="63.75" x14ac:dyDescent="0.25">
      <c r="A9" s="17"/>
      <c r="B9" s="19">
        <v>5000186</v>
      </c>
      <c r="C9" s="19" t="s">
        <v>701</v>
      </c>
      <c r="D9" s="68">
        <v>3000059</v>
      </c>
      <c r="E9" s="19" t="s">
        <v>697</v>
      </c>
      <c r="F9" s="69">
        <v>18</v>
      </c>
      <c r="G9" s="19" t="s">
        <v>711</v>
      </c>
      <c r="H9" s="20">
        <v>6.0500000000000025</v>
      </c>
      <c r="I9" s="21">
        <v>6.0180870000000013</v>
      </c>
      <c r="J9" s="21">
        <f t="shared" si="0"/>
        <v>1.0735419000770694</v>
      </c>
      <c r="K9" s="21">
        <v>0.35014499007706945</v>
      </c>
      <c r="L9" s="21">
        <v>0.35228370999999997</v>
      </c>
      <c r="M9" s="21">
        <v>0.37111319999999998</v>
      </c>
      <c r="N9" s="22">
        <f t="shared" si="1"/>
        <v>5.8182108380465315E-2</v>
      </c>
      <c r="O9" s="22">
        <f t="shared" si="2"/>
        <v>0.1167195987823156</v>
      </c>
      <c r="P9" s="23">
        <f t="shared" si="3"/>
        <v>0.17838590570011187</v>
      </c>
      <c r="Q9" s="70">
        <v>0</v>
      </c>
      <c r="R9" s="21">
        <v>0</v>
      </c>
      <c r="S9" s="23">
        <f t="shared" ref="S9:S17" si="4">IFERROR(R9/Q9,0)</f>
        <v>0</v>
      </c>
    </row>
    <row r="10" spans="1:19" ht="51" x14ac:dyDescent="0.25">
      <c r="A10" s="17"/>
      <c r="B10" s="19">
        <v>5000187</v>
      </c>
      <c r="C10" s="19" t="s">
        <v>702</v>
      </c>
      <c r="D10" s="68">
        <v>3000524</v>
      </c>
      <c r="E10" s="19" t="s">
        <v>699</v>
      </c>
      <c r="F10" s="69">
        <v>18</v>
      </c>
      <c r="G10" s="19" t="s">
        <v>711</v>
      </c>
      <c r="H10" s="20">
        <v>1.2690160000000001</v>
      </c>
      <c r="I10" s="21">
        <v>1.2133309999999999</v>
      </c>
      <c r="J10" s="21">
        <f t="shared" si="0"/>
        <v>0.18924996898005708</v>
      </c>
      <c r="K10" s="21">
        <v>6.234342898005707E-2</v>
      </c>
      <c r="L10" s="21">
        <v>6.0335509999999995E-2</v>
      </c>
      <c r="M10" s="21">
        <v>6.6571030000000003E-2</v>
      </c>
      <c r="N10" s="22">
        <f t="shared" si="1"/>
        <v>5.1382045773211989E-2</v>
      </c>
      <c r="O10" s="22">
        <f t="shared" si="2"/>
        <v>0.10110921008369281</v>
      </c>
      <c r="P10" s="23">
        <f t="shared" si="3"/>
        <v>0.15597554911236677</v>
      </c>
      <c r="Q10" s="70">
        <v>0</v>
      </c>
      <c r="R10" s="21">
        <v>0</v>
      </c>
      <c r="S10" s="23">
        <f t="shared" si="4"/>
        <v>0</v>
      </c>
    </row>
    <row r="11" spans="1:19" ht="63.75" x14ac:dyDescent="0.25">
      <c r="A11" s="17"/>
      <c r="B11" s="19">
        <v>5000198</v>
      </c>
      <c r="C11" s="19" t="s">
        <v>703</v>
      </c>
      <c r="D11" s="68">
        <v>3000059</v>
      </c>
      <c r="E11" s="19" t="s">
        <v>697</v>
      </c>
      <c r="F11" s="69">
        <v>30</v>
      </c>
      <c r="G11" s="19" t="s">
        <v>712</v>
      </c>
      <c r="H11" s="20">
        <v>1.0280200000000002</v>
      </c>
      <c r="I11" s="21">
        <v>1.080165</v>
      </c>
      <c r="J11" s="21">
        <f t="shared" si="0"/>
        <v>0.11505584980786862</v>
      </c>
      <c r="K11" s="21">
        <v>3.9456749807868619E-2</v>
      </c>
      <c r="L11" s="21">
        <v>3.5558389999999995E-2</v>
      </c>
      <c r="M11" s="21">
        <v>4.004071E-2</v>
      </c>
      <c r="N11" s="22">
        <f t="shared" si="1"/>
        <v>3.6528446864940653E-2</v>
      </c>
      <c r="O11" s="22">
        <f t="shared" si="2"/>
        <v>6.9447852696457119E-2</v>
      </c>
      <c r="P11" s="23">
        <f t="shared" si="3"/>
        <v>0.10651692084808212</v>
      </c>
      <c r="Q11" s="70">
        <v>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5000199</v>
      </c>
      <c r="C12" s="19" t="s">
        <v>704</v>
      </c>
      <c r="D12" s="68">
        <v>3000523</v>
      </c>
      <c r="E12" s="19" t="s">
        <v>698</v>
      </c>
      <c r="F12" s="69">
        <v>30</v>
      </c>
      <c r="G12" s="19" t="s">
        <v>712</v>
      </c>
      <c r="H12" s="20">
        <v>2.5155780000000005</v>
      </c>
      <c r="I12" s="21">
        <v>2.5261269999999998</v>
      </c>
      <c r="J12" s="21">
        <f t="shared" si="0"/>
        <v>0.33527914867695352</v>
      </c>
      <c r="K12" s="21">
        <v>9.5115238676953595E-2</v>
      </c>
      <c r="L12" s="21">
        <v>9.8625049999999992E-2</v>
      </c>
      <c r="M12" s="21">
        <v>0.14153885999999996</v>
      </c>
      <c r="N12" s="22">
        <f t="shared" si="1"/>
        <v>3.7652595723395382E-2</v>
      </c>
      <c r="O12" s="22">
        <f t="shared" si="2"/>
        <v>7.6694595591177167E-2</v>
      </c>
      <c r="P12" s="23">
        <f t="shared" si="3"/>
        <v>0.13272458141532614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5001306</v>
      </c>
      <c r="C13" s="19" t="s">
        <v>705</v>
      </c>
      <c r="D13" s="68">
        <v>3000523</v>
      </c>
      <c r="E13" s="19" t="s">
        <v>698</v>
      </c>
      <c r="F13" s="69">
        <v>5</v>
      </c>
      <c r="G13" s="19" t="s">
        <v>713</v>
      </c>
      <c r="H13" s="20">
        <v>2.1912870000000004</v>
      </c>
      <c r="I13" s="21">
        <v>1.7590449999999997</v>
      </c>
      <c r="J13" s="21">
        <f t="shared" si="0"/>
        <v>0.1909744701854057</v>
      </c>
      <c r="K13" s="21">
        <v>6.3262540185405669E-2</v>
      </c>
      <c r="L13" s="21">
        <v>6.3817220000000008E-2</v>
      </c>
      <c r="M13" s="21">
        <v>6.3894710000000007E-2</v>
      </c>
      <c r="N13" s="22">
        <f t="shared" si="1"/>
        <v>3.5964139737986053E-2</v>
      </c>
      <c r="O13" s="22">
        <f t="shared" si="2"/>
        <v>7.2243609563942768E-2</v>
      </c>
      <c r="P13" s="23">
        <f t="shared" si="3"/>
        <v>0.10856713170237585</v>
      </c>
      <c r="Q13" s="70">
        <v>0</v>
      </c>
      <c r="R13" s="21">
        <v>0</v>
      </c>
      <c r="S13" s="23">
        <f t="shared" si="4"/>
        <v>0</v>
      </c>
    </row>
    <row r="14" spans="1:19" ht="63.75" x14ac:dyDescent="0.25">
      <c r="A14" s="17"/>
      <c r="B14" s="19">
        <v>5001307</v>
      </c>
      <c r="C14" s="19" t="s">
        <v>706</v>
      </c>
      <c r="D14" s="68">
        <v>3000059</v>
      </c>
      <c r="E14" s="19" t="s">
        <v>697</v>
      </c>
      <c r="F14" s="69">
        <v>5</v>
      </c>
      <c r="G14" s="19" t="s">
        <v>713</v>
      </c>
      <c r="H14" s="20">
        <v>1.8671879999999998</v>
      </c>
      <c r="I14" s="21">
        <v>1.5800879999999999</v>
      </c>
      <c r="J14" s="21">
        <f t="shared" si="0"/>
        <v>0.16993389979043999</v>
      </c>
      <c r="K14" s="21">
        <v>5.4769429790439972E-2</v>
      </c>
      <c r="L14" s="21">
        <v>5.2914020000000013E-2</v>
      </c>
      <c r="M14" s="21">
        <v>6.2250450000000013E-2</v>
      </c>
      <c r="N14" s="22">
        <f t="shared" si="1"/>
        <v>3.466226551333848E-2</v>
      </c>
      <c r="O14" s="22">
        <f t="shared" si="2"/>
        <v>6.8150286433692295E-2</v>
      </c>
      <c r="P14" s="23">
        <f t="shared" si="3"/>
        <v>0.10754711116750459</v>
      </c>
      <c r="Q14" s="70">
        <v>0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5001310</v>
      </c>
      <c r="C15" s="19" t="s">
        <v>707</v>
      </c>
      <c r="D15" s="68">
        <v>3000523</v>
      </c>
      <c r="E15" s="19" t="s">
        <v>698</v>
      </c>
      <c r="F15" s="69">
        <v>341</v>
      </c>
      <c r="G15" s="19" t="s">
        <v>714</v>
      </c>
      <c r="H15" s="20">
        <v>2.0666600000000006</v>
      </c>
      <c r="I15" s="21">
        <v>2.2237649999999998</v>
      </c>
      <c r="J15" s="21">
        <f t="shared" si="0"/>
        <v>0.32385241991901254</v>
      </c>
      <c r="K15" s="21">
        <v>0.10360334991901254</v>
      </c>
      <c r="L15" s="21">
        <v>0.10745736000000002</v>
      </c>
      <c r="M15" s="21">
        <v>0.11279170999999998</v>
      </c>
      <c r="N15" s="22">
        <f t="shared" si="1"/>
        <v>4.6589162937186505E-2</v>
      </c>
      <c r="O15" s="22">
        <f t="shared" si="2"/>
        <v>9.4911427205218432E-2</v>
      </c>
      <c r="P15" s="23">
        <f t="shared" si="3"/>
        <v>0.14563248361180817</v>
      </c>
      <c r="Q15" s="70">
        <v>0</v>
      </c>
      <c r="R15" s="21">
        <v>0</v>
      </c>
      <c r="S15" s="23">
        <f t="shared" si="4"/>
        <v>0</v>
      </c>
    </row>
    <row r="16" spans="1:19" ht="51" x14ac:dyDescent="0.25">
      <c r="A16" s="17"/>
      <c r="B16" s="19">
        <v>5003089</v>
      </c>
      <c r="C16" s="19" t="s">
        <v>708</v>
      </c>
      <c r="D16" s="68">
        <v>3000524</v>
      </c>
      <c r="E16" s="19" t="s">
        <v>699</v>
      </c>
      <c r="F16" s="69">
        <v>112</v>
      </c>
      <c r="G16" s="19" t="s">
        <v>715</v>
      </c>
      <c r="H16" s="20">
        <v>0.29981600000000003</v>
      </c>
      <c r="I16" s="21">
        <v>0.29380600000000007</v>
      </c>
      <c r="J16" s="21">
        <f t="shared" si="0"/>
        <v>3.6940269839857945E-2</v>
      </c>
      <c r="K16" s="21">
        <v>1.2188149839857942E-2</v>
      </c>
      <c r="L16" s="21">
        <v>1.237686E-2</v>
      </c>
      <c r="M16" s="21">
        <v>1.2375259999999999E-2</v>
      </c>
      <c r="N16" s="22">
        <f t="shared" si="1"/>
        <v>4.1483665547531162E-2</v>
      </c>
      <c r="O16" s="22">
        <f t="shared" si="2"/>
        <v>8.3609626215454882E-2</v>
      </c>
      <c r="P16" s="23">
        <f t="shared" si="3"/>
        <v>0.12573014111304037</v>
      </c>
      <c r="Q16" s="70">
        <v>0</v>
      </c>
      <c r="R16" s="21">
        <v>0</v>
      </c>
      <c r="S16" s="23">
        <f t="shared" si="4"/>
        <v>0</v>
      </c>
    </row>
    <row r="17" spans="1:19" ht="38.25" x14ac:dyDescent="0.25">
      <c r="A17" s="17"/>
      <c r="B17" s="19">
        <v>5004169</v>
      </c>
      <c r="C17" s="19" t="s">
        <v>709</v>
      </c>
      <c r="D17" s="68">
        <v>3000523</v>
      </c>
      <c r="E17" s="19" t="s">
        <v>698</v>
      </c>
      <c r="F17" s="69">
        <v>341</v>
      </c>
      <c r="G17" s="19" t="s">
        <v>714</v>
      </c>
      <c r="H17" s="20">
        <v>20.280929</v>
      </c>
      <c r="I17" s="21">
        <v>20.948252000000004</v>
      </c>
      <c r="J17" s="21">
        <f t="shared" si="0"/>
        <v>2.6273972315850513</v>
      </c>
      <c r="K17" s="21">
        <v>0.64242274158505097</v>
      </c>
      <c r="L17" s="21">
        <v>0.99117390000000005</v>
      </c>
      <c r="M17" s="21">
        <v>0.99380059000000009</v>
      </c>
      <c r="N17" s="22">
        <f t="shared" si="1"/>
        <v>3.066712876974417E-2</v>
      </c>
      <c r="O17" s="22">
        <f t="shared" si="2"/>
        <v>7.7982479950358188E-2</v>
      </c>
      <c r="P17" s="23">
        <f t="shared" si="3"/>
        <v>0.12542322059067509</v>
      </c>
      <c r="Q17" s="70">
        <v>1286010</v>
      </c>
      <c r="R17" s="21">
        <v>0</v>
      </c>
      <c r="S17" s="23">
        <f t="shared" si="4"/>
        <v>0</v>
      </c>
    </row>
    <row r="18" spans="1:19" ht="15.75" thickBot="1" x14ac:dyDescent="0.3">
      <c r="A18" s="41" t="s">
        <v>293</v>
      </c>
      <c r="B18" s="43"/>
      <c r="C18" s="43"/>
      <c r="D18" s="65"/>
      <c r="E18" s="43"/>
      <c r="F18" s="66"/>
      <c r="G18" s="43"/>
      <c r="H18" s="44">
        <f t="shared" ref="H18:M18" ca="1" si="5">OFFSET(H18,-MATCH("PROYECTOS",$A$8:$A$37,0)-1,0)-(OFFSET(H18,-MATCH("PROYECTOS",$A$8:$A$37,0),0))</f>
        <v>60.555202000000008</v>
      </c>
      <c r="I18" s="45">
        <f t="shared" ca="1" si="5"/>
        <v>56.060201000000006</v>
      </c>
      <c r="J18" s="45">
        <f t="shared" ca="1" si="5"/>
        <v>3.5242064970251796</v>
      </c>
      <c r="K18" s="45">
        <f t="shared" ca="1" si="5"/>
        <v>0.3553882370251813</v>
      </c>
      <c r="L18" s="45">
        <f t="shared" ca="1" si="5"/>
        <v>0.70943991999999967</v>
      </c>
      <c r="M18" s="45">
        <f t="shared" ca="1" si="5"/>
        <v>2.4593783399999984</v>
      </c>
      <c r="N18" s="46">
        <f t="shared" ca="1" si="1"/>
        <v>6.3394035462909105E-3</v>
      </c>
      <c r="O18" s="46">
        <f t="shared" ca="1" si="2"/>
        <v>1.8994369232197023E-2</v>
      </c>
      <c r="P18" s="47">
        <f t="shared" ca="1" si="3"/>
        <v>6.2864678223775533E-2</v>
      </c>
      <c r="Q18" s="67"/>
      <c r="R18" s="45"/>
      <c r="S18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"/>
  <sheetViews>
    <sheetView workbookViewId="0">
      <selection activeCell="A12" sqref="A12:L12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40</v>
      </c>
      <c r="B1" s="50" t="s">
        <v>26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718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130.698308</v>
      </c>
      <c r="E6" s="14">
        <v>133.325254</v>
      </c>
      <c r="F6" s="14">
        <v>24.183454151204245</v>
      </c>
      <c r="G6" s="14">
        <v>3.651508481204246</v>
      </c>
      <c r="H6" s="14">
        <v>6.4186675599999994</v>
      </c>
      <c r="I6" s="14">
        <v>14.11327811</v>
      </c>
      <c r="J6" s="15">
        <v>2.7387973183266884E-2</v>
      </c>
      <c r="K6" s="15">
        <v>7.5530897103741834E-2</v>
      </c>
      <c r="L6" s="16">
        <v>0.18138689727307208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97.083954999999932</v>
      </c>
      <c r="E7" s="38">
        <f ca="1">SUM(E8:OFFSET(E6,MATCH("GOBIERNOS REGIONALES",$A$8:$A$50,0),0))</f>
        <v>102.18069099999997</v>
      </c>
      <c r="F7" s="38">
        <f ca="1">SUM(F8:OFFSET(F6,MATCH("GOBIERNOS REGIONALES",$A$8:$A$50,0),0))</f>
        <v>22.921731030998224</v>
      </c>
      <c r="G7" s="38">
        <f ca="1">SUM(G8:OFFSET(G6,MATCH("GOBIERNOS REGIONALES",$A$8:$A$50,0),0))</f>
        <v>3.5957497109982341</v>
      </c>
      <c r="H7" s="38">
        <f ca="1">SUM(H8:OFFSET(H6,MATCH("GOBIERNOS REGIONALES",$A$8:$A$50,0),0))</f>
        <v>6.1296385999999954</v>
      </c>
      <c r="I7" s="38">
        <f ca="1">SUM(I8:OFFSET(I6,MATCH("GOBIERNOS REGIONALES",$A$8:$A$50,0),0))</f>
        <v>13.196342719999995</v>
      </c>
      <c r="J7" s="39">
        <f ca="1">IFERROR(G7/E7,0)</f>
        <v>3.5190109557961743E-2</v>
      </c>
      <c r="K7" s="39">
        <f ca="1">IFERROR(SUM(G7,H7)/E7,0)</f>
        <v>9.5178337666538521E-2</v>
      </c>
      <c r="L7" s="40">
        <f ca="1">IFERROR(SUM(G7,H7,I7)/E7,0)</f>
        <v>0.22432546508222606</v>
      </c>
      <c r="M7" s="4"/>
    </row>
    <row r="8" spans="1:13" ht="25.5" x14ac:dyDescent="0.25">
      <c r="A8" s="17"/>
      <c r="B8" s="18">
        <v>160</v>
      </c>
      <c r="C8" s="19" t="s">
        <v>147</v>
      </c>
      <c r="D8" s="20">
        <v>97.083954999999932</v>
      </c>
      <c r="E8" s="21">
        <v>102.18069099999997</v>
      </c>
      <c r="F8" s="21">
        <f t="shared" ref="F8:F13" si="0">SUM(G8,H8,I8)</f>
        <v>22.921731030998224</v>
      </c>
      <c r="G8" s="21">
        <v>3.5957497109982341</v>
      </c>
      <c r="H8" s="21">
        <v>6.1296385999999954</v>
      </c>
      <c r="I8" s="21">
        <v>13.196342719999995</v>
      </c>
      <c r="J8" s="22">
        <f t="shared" ref="J8:J13" si="1">IFERROR(G8/E8,0)</f>
        <v>3.5190109557961743E-2</v>
      </c>
      <c r="K8" s="22">
        <f t="shared" ref="K8:K13" si="2">IFERROR(SUM(G8,H8)/E8,0)</f>
        <v>9.5178337666538521E-2</v>
      </c>
      <c r="L8" s="23">
        <f t="shared" ref="L8:L13" si="3">IFERROR(SUM(G8,H8,I8)/E8,0)</f>
        <v>0.22432546508222606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0.37692300000000001</v>
      </c>
      <c r="E9" s="38">
        <f ca="1">SUM(E10:OFFSET(E8,(MATCH("GOBIERNOS LOCALES",$A$8:$A$50,0)-MATCH("GOBIERNOS REGIONALES",$A$8:$A$50,0)),0))</f>
        <v>2.1125669999999999</v>
      </c>
      <c r="F9" s="38">
        <f ca="1">SUM(F10:OFFSET(F8,(MATCH("GOBIERNOS LOCALES",$A$8:$A$50,0)-MATCH("GOBIERNOS REGIONALES",$A$8:$A$50,0)),0))</f>
        <v>0.18167155024354342</v>
      </c>
      <c r="G9" s="38">
        <f ca="1">SUM(G10:OFFSET(G8,(MATCH("GOBIERNOS LOCALES",$A$8:$A$50,0)-MATCH("GOBIERNOS REGIONALES",$A$8:$A$50,0)),0))</f>
        <v>2.3879220243543386E-2</v>
      </c>
      <c r="H9" s="38">
        <f ca="1">SUM(H10:OFFSET(H8,(MATCH("GOBIERNOS LOCALES",$A$8:$A$50,0)-MATCH("GOBIERNOS REGIONALES",$A$8:$A$50,0)),0))</f>
        <v>2.7517800000000002E-2</v>
      </c>
      <c r="I9" s="38">
        <f ca="1">SUM(I10:OFFSET(I8,(MATCH("GOBIERNOS LOCALES",$A$8:$A$50,0)-MATCH("GOBIERNOS REGIONALES",$A$8:$A$50,0)),0))</f>
        <v>0.13027453</v>
      </c>
      <c r="J9" s="39">
        <f t="shared" ca="1" si="1"/>
        <v>1.1303414397528404E-2</v>
      </c>
      <c r="K9" s="39">
        <f t="shared" ca="1" si="2"/>
        <v>2.4329178787486215E-2</v>
      </c>
      <c r="L9" s="40">
        <f t="shared" ca="1" si="3"/>
        <v>8.599563954352378E-2</v>
      </c>
      <c r="M9" s="4"/>
    </row>
    <row r="10" spans="1:13" x14ac:dyDescent="0.25">
      <c r="A10" s="17"/>
      <c r="B10" s="18">
        <v>440</v>
      </c>
      <c r="C10" s="19" t="s">
        <v>206</v>
      </c>
      <c r="D10" s="20">
        <v>5.0351999999999994E-2</v>
      </c>
      <c r="E10" s="21">
        <v>1.7859959999999999</v>
      </c>
      <c r="F10" s="21">
        <f t="shared" si="0"/>
        <v>8.1544610000000003E-2</v>
      </c>
      <c r="G10" s="21">
        <v>0</v>
      </c>
      <c r="H10" s="21">
        <v>0</v>
      </c>
      <c r="I10" s="21">
        <v>8.1544610000000003E-2</v>
      </c>
      <c r="J10" s="22">
        <f t="shared" si="1"/>
        <v>0</v>
      </c>
      <c r="K10" s="22">
        <f t="shared" si="2"/>
        <v>0</v>
      </c>
      <c r="L10" s="23">
        <f t="shared" si="3"/>
        <v>4.5657778628843515E-2</v>
      </c>
      <c r="M10" s="4"/>
    </row>
    <row r="11" spans="1:13" x14ac:dyDescent="0.25">
      <c r="A11" s="17"/>
      <c r="B11" s="18">
        <v>448</v>
      </c>
      <c r="C11" s="19" t="s">
        <v>214</v>
      </c>
      <c r="D11" s="20">
        <v>0.27002700000000002</v>
      </c>
      <c r="E11" s="21">
        <v>0.27002700000000002</v>
      </c>
      <c r="F11" s="21">
        <f t="shared" si="0"/>
        <v>8.2628100251531611E-2</v>
      </c>
      <c r="G11" s="21">
        <v>1.9205000251531601E-2</v>
      </c>
      <c r="H11" s="21">
        <v>1.8867400000000003E-2</v>
      </c>
      <c r="I11" s="21">
        <v>4.4555700000000004E-2</v>
      </c>
      <c r="J11" s="22">
        <f t="shared" si="1"/>
        <v>7.1122518309397212E-2</v>
      </c>
      <c r="K11" s="22">
        <f t="shared" si="2"/>
        <v>0.14099479034145329</v>
      </c>
      <c r="L11" s="23">
        <f t="shared" si="3"/>
        <v>0.30599940099149942</v>
      </c>
      <c r="M11" s="4"/>
    </row>
    <row r="12" spans="1:13" x14ac:dyDescent="0.25">
      <c r="A12" s="17"/>
      <c r="B12" s="18">
        <v>449</v>
      </c>
      <c r="C12" s="19" t="s">
        <v>215</v>
      </c>
      <c r="D12" s="20">
        <v>5.6543999999999997E-2</v>
      </c>
      <c r="E12" s="21">
        <v>5.6543999999999997E-2</v>
      </c>
      <c r="F12" s="21">
        <f t="shared" si="0"/>
        <v>1.7498839992011787E-2</v>
      </c>
      <c r="G12" s="21">
        <v>4.6742199920117855E-3</v>
      </c>
      <c r="H12" s="21">
        <v>8.6504000000000008E-3</v>
      </c>
      <c r="I12" s="21">
        <v>4.1742200000000002E-3</v>
      </c>
      <c r="J12" s="22">
        <f t="shared" si="1"/>
        <v>8.2665180956631751E-2</v>
      </c>
      <c r="K12" s="22">
        <f t="shared" si="2"/>
        <v>0.23565046675176476</v>
      </c>
      <c r="L12" s="23">
        <f t="shared" si="3"/>
        <v>0.30947297665555651</v>
      </c>
      <c r="M12" s="4"/>
    </row>
    <row r="13" spans="1:13" ht="15.75" thickBot="1" x14ac:dyDescent="0.3">
      <c r="A13" s="41" t="s">
        <v>232</v>
      </c>
      <c r="B13" s="58"/>
      <c r="C13" s="43"/>
      <c r="D13" s="44">
        <v>33.237430000000018</v>
      </c>
      <c r="E13" s="45">
        <v>29.031995999999999</v>
      </c>
      <c r="F13" s="45">
        <f t="shared" si="0"/>
        <v>1.0800515699624684</v>
      </c>
      <c r="G13" s="45">
        <v>3.1879549962468445E-2</v>
      </c>
      <c r="H13" s="45">
        <v>0.26151115999999991</v>
      </c>
      <c r="I13" s="45">
        <v>0.78666086000000002</v>
      </c>
      <c r="J13" s="46">
        <f t="shared" si="1"/>
        <v>1.0980832996280534E-3</v>
      </c>
      <c r="K13" s="46">
        <f t="shared" si="2"/>
        <v>1.0105771231246669E-2</v>
      </c>
      <c r="L13" s="47">
        <f t="shared" si="3"/>
        <v>3.7202112109772555E-2</v>
      </c>
      <c r="M13" s="4"/>
    </row>
    <row r="14" spans="1:13" x14ac:dyDescent="0.25">
      <c r="D14" s="5"/>
      <c r="E14" s="5"/>
      <c r="F14" s="5"/>
      <c r="G14" s="5"/>
      <c r="H14" s="5"/>
      <c r="I14" s="5"/>
      <c r="J14" s="4"/>
      <c r="K14" s="4"/>
      <c r="L14" s="4"/>
      <c r="M14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40</v>
      </c>
      <c r="B1" s="51" t="s">
        <v>26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719</v>
      </c>
      <c r="N2" s="72" t="s">
        <v>739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130.698308</v>
      </c>
      <c r="E6" s="14">
        <f ca="1">SUM(E7:OFFSET(E7,50,0))</f>
        <v>133.325254</v>
      </c>
      <c r="F6" s="14">
        <f ca="1">SUM(F7:OFFSET(F7,50,0))</f>
        <v>24.183454151204245</v>
      </c>
      <c r="G6" s="14">
        <f ca="1">SUM(G7:OFFSET(G7,50,0))</f>
        <v>3.651508481204246</v>
      </c>
      <c r="H6" s="14">
        <f ca="1">SUM(H7:OFFSET(H7,50,0))</f>
        <v>6.4186675599999994</v>
      </c>
      <c r="I6" s="14">
        <f ca="1">SUM(I7:OFFSET(I7,50,0))</f>
        <v>14.11327811</v>
      </c>
      <c r="J6" s="15">
        <f ca="1">IFERROR(G6/E6,0)</f>
        <v>2.7387973183266884E-2</v>
      </c>
      <c r="K6" s="15">
        <f ca="1">IFERROR(SUM(G6,H6)/E6,0)</f>
        <v>7.5530897103741834E-2</v>
      </c>
      <c r="L6" s="16">
        <f ca="1">IFERROR(SUM(G6,H6,I6)/E6,0)</f>
        <v>0.18138689727307208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0.49304199999999998</v>
      </c>
      <c r="E7" s="21">
        <v>2.3784330000000002</v>
      </c>
      <c r="F7" s="21">
        <f t="shared" ref="F7:F31" si="0">SUM(G7,H7,I7)</f>
        <v>0.22379560013703975</v>
      </c>
      <c r="G7" s="21">
        <v>2.6829320137039758E-2</v>
      </c>
      <c r="H7" s="21">
        <v>3.0372119999999999E-2</v>
      </c>
      <c r="I7" s="21">
        <v>0.16659415999999999</v>
      </c>
      <c r="J7" s="22">
        <f t="shared" ref="J7:J31" si="1">IFERROR(G7/E7,0)</f>
        <v>1.1280250541865067E-2</v>
      </c>
      <c r="K7" s="22">
        <f t="shared" ref="K7:K31" si="2">IFERROR(SUM(G7,H7)/E7,0)</f>
        <v>2.4050053180829461E-2</v>
      </c>
      <c r="L7" s="23">
        <f t="shared" ref="L7:L31" si="3">IFERROR(SUM(G7,H7,I7)/E7,0)</f>
        <v>9.4093716382609785E-2</v>
      </c>
      <c r="M7" s="4"/>
      <c r="N7" t="s">
        <v>261</v>
      </c>
      <c r="O7" s="5">
        <v>1.7808032573187305</v>
      </c>
      <c r="P7" s="71">
        <v>0.43280726995276764</v>
      </c>
    </row>
    <row r="8" spans="1:16" x14ac:dyDescent="0.25">
      <c r="A8" s="17"/>
      <c r="B8" s="55">
        <v>2</v>
      </c>
      <c r="C8" s="19" t="s">
        <v>250</v>
      </c>
      <c r="D8" s="20">
        <v>8.019991000000001</v>
      </c>
      <c r="E8" s="21">
        <v>9.7727170000000019</v>
      </c>
      <c r="F8" s="21">
        <f t="shared" si="0"/>
        <v>1.946132610503893</v>
      </c>
      <c r="G8" s="21">
        <v>0.3305296705038927</v>
      </c>
      <c r="H8" s="21">
        <v>0.37983320999999992</v>
      </c>
      <c r="I8" s="21">
        <v>1.2357697300000003</v>
      </c>
      <c r="J8" s="22">
        <f t="shared" si="1"/>
        <v>3.3821676254811493E-2</v>
      </c>
      <c r="K8" s="22">
        <f t="shared" si="2"/>
        <v>7.2688371156546583E-2</v>
      </c>
      <c r="L8" s="23">
        <f t="shared" si="3"/>
        <v>0.19913936017014436</v>
      </c>
      <c r="M8" s="4"/>
      <c r="N8" t="s">
        <v>259</v>
      </c>
      <c r="O8" s="5">
        <v>2.7166960067600012</v>
      </c>
      <c r="P8" s="71">
        <v>0.38259632792610865</v>
      </c>
    </row>
    <row r="9" spans="1:16" x14ac:dyDescent="0.25">
      <c r="A9" s="17"/>
      <c r="B9" s="55">
        <v>3</v>
      </c>
      <c r="C9" s="19" t="s">
        <v>251</v>
      </c>
      <c r="D9" s="20">
        <v>0.95888899999999999</v>
      </c>
      <c r="E9" s="21">
        <v>1.4000779999999997</v>
      </c>
      <c r="F9" s="21">
        <f t="shared" si="0"/>
        <v>9.6636210289913288E-2</v>
      </c>
      <c r="G9" s="21">
        <v>2.2516020289913286E-2</v>
      </c>
      <c r="H9" s="21">
        <v>2.4685489999999997E-2</v>
      </c>
      <c r="I9" s="21">
        <v>4.9434700000000005E-2</v>
      </c>
      <c r="J9" s="22">
        <f t="shared" si="1"/>
        <v>1.60819756398667E-2</v>
      </c>
      <c r="K9" s="22">
        <f t="shared" si="2"/>
        <v>3.3713486169994311E-2</v>
      </c>
      <c r="L9" s="23">
        <f t="shared" si="3"/>
        <v>6.9022018980309172E-2</v>
      </c>
      <c r="M9" s="4"/>
      <c r="N9" t="s">
        <v>263</v>
      </c>
      <c r="O9" s="5">
        <v>4.1912430905239546</v>
      </c>
      <c r="P9" s="71">
        <v>0.32164601149262989</v>
      </c>
    </row>
    <row r="10" spans="1:16" x14ac:dyDescent="0.25">
      <c r="A10" s="17"/>
      <c r="B10" s="55">
        <v>4</v>
      </c>
      <c r="C10" s="19" t="s">
        <v>252</v>
      </c>
      <c r="D10" s="20">
        <v>8.7621399999999987</v>
      </c>
      <c r="E10" s="21">
        <v>8.6908829999999995</v>
      </c>
      <c r="F10" s="21">
        <f t="shared" si="0"/>
        <v>1.5107607614647762</v>
      </c>
      <c r="G10" s="21">
        <v>0.37804370146477595</v>
      </c>
      <c r="H10" s="21">
        <v>0.43663738000000002</v>
      </c>
      <c r="I10" s="21">
        <v>0.6960796800000002</v>
      </c>
      <c r="J10" s="22">
        <f t="shared" si="1"/>
        <v>4.3498882848241771E-2</v>
      </c>
      <c r="K10" s="22">
        <f t="shared" si="2"/>
        <v>9.3739736395574078E-2</v>
      </c>
      <c r="L10" s="23">
        <f t="shared" si="3"/>
        <v>0.17383282705160988</v>
      </c>
      <c r="M10" s="4"/>
      <c r="N10" t="s">
        <v>258</v>
      </c>
      <c r="O10" s="5">
        <v>0.50370588954180184</v>
      </c>
      <c r="P10" s="71">
        <v>0.29761795538902697</v>
      </c>
    </row>
    <row r="11" spans="1:16" x14ac:dyDescent="0.25">
      <c r="A11" s="17"/>
      <c r="B11" s="55">
        <v>5</v>
      </c>
      <c r="C11" s="19" t="s">
        <v>253</v>
      </c>
      <c r="D11" s="20">
        <v>7.008413</v>
      </c>
      <c r="E11" s="21">
        <v>4.3869579999999999</v>
      </c>
      <c r="F11" s="21">
        <f t="shared" si="0"/>
        <v>0.9221597106717343</v>
      </c>
      <c r="G11" s="21">
        <v>0.21500822067173431</v>
      </c>
      <c r="H11" s="21">
        <v>8.9231179999999993E-2</v>
      </c>
      <c r="I11" s="21">
        <v>0.61792031000000003</v>
      </c>
      <c r="J11" s="22">
        <f t="shared" si="1"/>
        <v>4.901077709696202E-2</v>
      </c>
      <c r="K11" s="22">
        <f t="shared" si="2"/>
        <v>6.9350880649355268E-2</v>
      </c>
      <c r="L11" s="23">
        <f t="shared" si="3"/>
        <v>0.21020481861730483</v>
      </c>
      <c r="M11" s="4"/>
      <c r="N11" t="s">
        <v>262</v>
      </c>
      <c r="O11" s="5">
        <v>0.65747887745784039</v>
      </c>
      <c r="P11" s="71">
        <v>0.28829218878805102</v>
      </c>
    </row>
    <row r="12" spans="1:16" x14ac:dyDescent="0.25">
      <c r="A12" s="17"/>
      <c r="B12" s="55">
        <v>6</v>
      </c>
      <c r="C12" s="19" t="s">
        <v>254</v>
      </c>
      <c r="D12" s="20">
        <v>2.0366160000000004</v>
      </c>
      <c r="E12" s="21">
        <v>10.620626999999999</v>
      </c>
      <c r="F12" s="21">
        <f t="shared" si="0"/>
        <v>0.43034696113243287</v>
      </c>
      <c r="G12" s="21">
        <v>8.2882521132432885E-2</v>
      </c>
      <c r="H12" s="21">
        <v>0.12416644</v>
      </c>
      <c r="I12" s="21">
        <v>0.223298</v>
      </c>
      <c r="J12" s="22">
        <f t="shared" si="1"/>
        <v>7.8039197810480391E-3</v>
      </c>
      <c r="K12" s="22">
        <f t="shared" si="2"/>
        <v>1.9494984724765581E-2</v>
      </c>
      <c r="L12" s="23">
        <f t="shared" si="3"/>
        <v>4.0519920446545475E-2</v>
      </c>
      <c r="M12" s="4"/>
      <c r="N12" t="s">
        <v>257</v>
      </c>
      <c r="O12" s="5">
        <v>0.40363785988258361</v>
      </c>
      <c r="P12" s="71">
        <v>0.2546034430577449</v>
      </c>
    </row>
    <row r="13" spans="1:16" x14ac:dyDescent="0.25">
      <c r="A13" s="17"/>
      <c r="B13" s="55">
        <v>7</v>
      </c>
      <c r="C13" s="19" t="s">
        <v>255</v>
      </c>
      <c r="D13" s="20">
        <v>25.775444999999998</v>
      </c>
      <c r="E13" s="21">
        <v>17.139268999999999</v>
      </c>
      <c r="F13" s="21">
        <f t="shared" si="0"/>
        <v>4.2154269832428897</v>
      </c>
      <c r="G13" s="21">
        <v>0.25258961324288975</v>
      </c>
      <c r="H13" s="21">
        <v>1.5860030099999998</v>
      </c>
      <c r="I13" s="21">
        <v>2.3768343600000001</v>
      </c>
      <c r="J13" s="22">
        <f t="shared" si="1"/>
        <v>1.4737478782956833E-2</v>
      </c>
      <c r="K13" s="22">
        <f t="shared" si="2"/>
        <v>0.10727368963302283</v>
      </c>
      <c r="L13" s="23">
        <f t="shared" si="3"/>
        <v>0.24595138703073569</v>
      </c>
      <c r="M13" s="4"/>
      <c r="N13" t="s">
        <v>272</v>
      </c>
      <c r="O13" s="5">
        <v>0.17203267964862537</v>
      </c>
      <c r="P13" s="71">
        <v>0.24848615407638538</v>
      </c>
    </row>
    <row r="14" spans="1:16" x14ac:dyDescent="0.25">
      <c r="A14" s="17"/>
      <c r="B14" s="55">
        <v>8</v>
      </c>
      <c r="C14" s="19" t="s">
        <v>256</v>
      </c>
      <c r="D14" s="20">
        <v>7.6070970000000013</v>
      </c>
      <c r="E14" s="21">
        <v>12.052239</v>
      </c>
      <c r="F14" s="21">
        <f t="shared" si="0"/>
        <v>0.58862524054170617</v>
      </c>
      <c r="G14" s="21">
        <v>3.3438500541706162E-2</v>
      </c>
      <c r="H14" s="21">
        <v>5.1381770000000007E-2</v>
      </c>
      <c r="I14" s="21">
        <v>0.50380497000000002</v>
      </c>
      <c r="J14" s="22">
        <f t="shared" si="1"/>
        <v>2.7744637773700108E-3</v>
      </c>
      <c r="K14" s="22">
        <f t="shared" si="2"/>
        <v>7.0377189285498049E-3</v>
      </c>
      <c r="L14" s="23">
        <f t="shared" si="3"/>
        <v>4.8839492856199263E-2</v>
      </c>
      <c r="M14" s="4"/>
      <c r="N14" t="s">
        <v>255</v>
      </c>
      <c r="O14" s="5">
        <v>4.2154269832428897</v>
      </c>
      <c r="P14" s="71">
        <v>0.24595138703073569</v>
      </c>
    </row>
    <row r="15" spans="1:16" x14ac:dyDescent="0.25">
      <c r="A15" s="17"/>
      <c r="B15" s="55">
        <v>9</v>
      </c>
      <c r="C15" s="19" t="s">
        <v>257</v>
      </c>
      <c r="D15" s="20">
        <v>1.8086879999999999</v>
      </c>
      <c r="E15" s="21">
        <v>1.5853590000000006</v>
      </c>
      <c r="F15" s="21">
        <f t="shared" si="0"/>
        <v>0.40363785988258361</v>
      </c>
      <c r="G15" s="21">
        <v>9.7071098825836089E-3</v>
      </c>
      <c r="H15" s="21">
        <v>0.13994969000000002</v>
      </c>
      <c r="I15" s="21">
        <v>0.25398105999999998</v>
      </c>
      <c r="J15" s="22">
        <f t="shared" si="1"/>
        <v>6.1229727037116549E-3</v>
      </c>
      <c r="K15" s="22">
        <f t="shared" si="2"/>
        <v>9.439931263681195E-2</v>
      </c>
      <c r="L15" s="23">
        <f t="shared" si="3"/>
        <v>0.2546034430577449</v>
      </c>
      <c r="M15" s="4"/>
      <c r="N15" t="s">
        <v>253</v>
      </c>
      <c r="O15" s="5">
        <v>0.9221597106717343</v>
      </c>
      <c r="P15" s="71">
        <v>0.21020481861730483</v>
      </c>
    </row>
    <row r="16" spans="1:16" x14ac:dyDescent="0.25">
      <c r="A16" s="17"/>
      <c r="B16" s="55">
        <v>10</v>
      </c>
      <c r="C16" s="19" t="s">
        <v>258</v>
      </c>
      <c r="D16" s="20">
        <v>2.3341900000000004</v>
      </c>
      <c r="E16" s="21">
        <v>1.692458</v>
      </c>
      <c r="F16" s="21">
        <f t="shared" si="0"/>
        <v>0.50370588954180184</v>
      </c>
      <c r="G16" s="21">
        <v>9.9315319541801728E-2</v>
      </c>
      <c r="H16" s="21">
        <v>0.12442364000000002</v>
      </c>
      <c r="I16" s="21">
        <v>0.27996693000000006</v>
      </c>
      <c r="J16" s="22">
        <f t="shared" si="1"/>
        <v>5.8681113234007418E-2</v>
      </c>
      <c r="K16" s="22">
        <f t="shared" si="2"/>
        <v>0.13219764362944411</v>
      </c>
      <c r="L16" s="23">
        <f t="shared" si="3"/>
        <v>0.29761795538902697</v>
      </c>
      <c r="M16" s="4"/>
      <c r="N16" t="s">
        <v>265</v>
      </c>
      <c r="O16" s="5">
        <v>4.9111339995972794E-2</v>
      </c>
      <c r="P16" s="71">
        <v>0.20743265273390046</v>
      </c>
    </row>
    <row r="17" spans="1:16" x14ac:dyDescent="0.25">
      <c r="A17" s="17"/>
      <c r="B17" s="55">
        <v>11</v>
      </c>
      <c r="C17" s="19" t="s">
        <v>259</v>
      </c>
      <c r="D17" s="20">
        <v>5.3430989999999996</v>
      </c>
      <c r="E17" s="21">
        <v>7.1006850000000012</v>
      </c>
      <c r="F17" s="21">
        <f t="shared" si="0"/>
        <v>2.7166960067600012</v>
      </c>
      <c r="G17" s="21">
        <v>0.37324208676000126</v>
      </c>
      <c r="H17" s="21">
        <v>0.91220409000000013</v>
      </c>
      <c r="I17" s="21">
        <v>1.4312498300000001</v>
      </c>
      <c r="J17" s="22">
        <f t="shared" si="1"/>
        <v>5.2564236656041097E-2</v>
      </c>
      <c r="K17" s="22">
        <f t="shared" si="2"/>
        <v>0.18103129159510684</v>
      </c>
      <c r="L17" s="23">
        <f t="shared" si="3"/>
        <v>0.38259632792610865</v>
      </c>
      <c r="M17" s="4"/>
      <c r="N17" t="s">
        <v>250</v>
      </c>
      <c r="O17" s="5">
        <v>1.946132610503893</v>
      </c>
      <c r="P17" s="71">
        <v>0.19913936017014436</v>
      </c>
    </row>
    <row r="18" spans="1:16" x14ac:dyDescent="0.25">
      <c r="A18" s="17"/>
      <c r="B18" s="55">
        <v>12</v>
      </c>
      <c r="C18" s="19" t="s">
        <v>260</v>
      </c>
      <c r="D18" s="20">
        <v>4.4812320000000012</v>
      </c>
      <c r="E18" s="21">
        <v>11.624878999999996</v>
      </c>
      <c r="F18" s="21">
        <f t="shared" si="0"/>
        <v>0.37043147966446432</v>
      </c>
      <c r="G18" s="21">
        <v>7.6474849664464273E-2</v>
      </c>
      <c r="H18" s="21">
        <v>0.13128388000000002</v>
      </c>
      <c r="I18" s="21">
        <v>0.16267275000000003</v>
      </c>
      <c r="J18" s="22">
        <f t="shared" si="1"/>
        <v>6.5785501650782166E-3</v>
      </c>
      <c r="K18" s="22">
        <f t="shared" si="2"/>
        <v>1.7871904702359859E-2</v>
      </c>
      <c r="L18" s="23">
        <f t="shared" si="3"/>
        <v>3.1865405193848853E-2</v>
      </c>
      <c r="M18" s="4"/>
      <c r="N18" t="s">
        <v>268</v>
      </c>
      <c r="O18" s="5">
        <v>1.045129531831726</v>
      </c>
      <c r="P18" s="71">
        <v>0.19865405876575012</v>
      </c>
    </row>
    <row r="19" spans="1:16" x14ac:dyDescent="0.25">
      <c r="A19" s="17"/>
      <c r="B19" s="55">
        <v>13</v>
      </c>
      <c r="C19" s="19" t="s">
        <v>261</v>
      </c>
      <c r="D19" s="20">
        <v>10.763161999999999</v>
      </c>
      <c r="E19" s="21">
        <v>4.114541</v>
      </c>
      <c r="F19" s="21">
        <f t="shared" si="0"/>
        <v>1.7808032573187305</v>
      </c>
      <c r="G19" s="21">
        <v>0.11652271731873043</v>
      </c>
      <c r="H19" s="21">
        <v>8.6790699999999998E-2</v>
      </c>
      <c r="I19" s="21">
        <v>1.5774898400000001</v>
      </c>
      <c r="J19" s="22">
        <f t="shared" si="1"/>
        <v>2.8319736592424385E-2</v>
      </c>
      <c r="K19" s="22">
        <f t="shared" si="2"/>
        <v>4.9413389566109668E-2</v>
      </c>
      <c r="L19" s="23">
        <f t="shared" si="3"/>
        <v>0.43280726995276764</v>
      </c>
      <c r="M19" s="4"/>
      <c r="N19" t="s">
        <v>270</v>
      </c>
      <c r="O19" s="5">
        <v>0.27008846024295796</v>
      </c>
      <c r="P19" s="71">
        <v>0.18449698701905295</v>
      </c>
    </row>
    <row r="20" spans="1:16" x14ac:dyDescent="0.25">
      <c r="A20" s="17"/>
      <c r="B20" s="55">
        <v>14</v>
      </c>
      <c r="C20" s="19" t="s">
        <v>262</v>
      </c>
      <c r="D20" s="20">
        <v>1.5453230000000002</v>
      </c>
      <c r="E20" s="21">
        <v>2.280599</v>
      </c>
      <c r="F20" s="21">
        <f t="shared" si="0"/>
        <v>0.65747887745784039</v>
      </c>
      <c r="G20" s="21">
        <v>0.15291841745784041</v>
      </c>
      <c r="H20" s="21">
        <v>0.18028505</v>
      </c>
      <c r="I20" s="21">
        <v>0.32427540999999999</v>
      </c>
      <c r="J20" s="22">
        <f t="shared" si="1"/>
        <v>6.7051865522102044E-2</v>
      </c>
      <c r="K20" s="22">
        <f t="shared" si="2"/>
        <v>0.14610348748633162</v>
      </c>
      <c r="L20" s="23">
        <f t="shared" si="3"/>
        <v>0.28829218878805102</v>
      </c>
      <c r="M20" s="4"/>
      <c r="N20" t="s">
        <v>271</v>
      </c>
      <c r="O20" s="5">
        <v>0.73895387084719544</v>
      </c>
      <c r="P20" s="71">
        <v>0.18101844809423823</v>
      </c>
    </row>
    <row r="21" spans="1:16" x14ac:dyDescent="0.25">
      <c r="A21" s="17"/>
      <c r="B21" s="55">
        <v>15</v>
      </c>
      <c r="C21" s="19" t="s">
        <v>263</v>
      </c>
      <c r="D21" s="20">
        <v>10.667221000000001</v>
      </c>
      <c r="E21" s="21">
        <v>13.030607999999999</v>
      </c>
      <c r="F21" s="21">
        <f t="shared" si="0"/>
        <v>4.1912430905239546</v>
      </c>
      <c r="G21" s="21">
        <v>0.54649261052395559</v>
      </c>
      <c r="H21" s="21">
        <v>0.81624551000000001</v>
      </c>
      <c r="I21" s="21">
        <v>2.8285049699999996</v>
      </c>
      <c r="J21" s="22">
        <f t="shared" si="1"/>
        <v>4.1939149003941766E-2</v>
      </c>
      <c r="K21" s="22">
        <f t="shared" si="2"/>
        <v>0.10457978020088975</v>
      </c>
      <c r="L21" s="23">
        <f t="shared" si="3"/>
        <v>0.32164601149262989</v>
      </c>
      <c r="M21" s="4"/>
      <c r="N21" t="s">
        <v>264</v>
      </c>
      <c r="O21" s="5">
        <v>0.1639418797866988</v>
      </c>
      <c r="P21" s="71">
        <v>0.1743888162106117</v>
      </c>
    </row>
    <row r="22" spans="1:16" x14ac:dyDescent="0.25">
      <c r="A22" s="17"/>
      <c r="B22" s="55">
        <v>16</v>
      </c>
      <c r="C22" s="19" t="s">
        <v>264</v>
      </c>
      <c r="D22" s="20">
        <v>0.97887999999999997</v>
      </c>
      <c r="E22" s="21">
        <v>0.9400940000000001</v>
      </c>
      <c r="F22" s="21">
        <f t="shared" si="0"/>
        <v>0.1639418797866988</v>
      </c>
      <c r="G22" s="21">
        <v>3.2729519786698802E-2</v>
      </c>
      <c r="H22" s="21">
        <v>5.5780669999999997E-2</v>
      </c>
      <c r="I22" s="21">
        <v>7.5431689999999996E-2</v>
      </c>
      <c r="J22" s="22">
        <f t="shared" si="1"/>
        <v>3.4815156555300639E-2</v>
      </c>
      <c r="K22" s="22">
        <f t="shared" si="2"/>
        <v>9.4150361332695234E-2</v>
      </c>
      <c r="L22" s="23">
        <f t="shared" si="3"/>
        <v>0.1743888162106117</v>
      </c>
      <c r="M22" s="4"/>
      <c r="N22" t="s">
        <v>252</v>
      </c>
      <c r="O22" s="5">
        <v>1.5107607614647762</v>
      </c>
      <c r="P22" s="71">
        <v>0.17383282705160988</v>
      </c>
    </row>
    <row r="23" spans="1:16" x14ac:dyDescent="0.25">
      <c r="A23" s="17"/>
      <c r="B23" s="55">
        <v>17</v>
      </c>
      <c r="C23" s="19" t="s">
        <v>265</v>
      </c>
      <c r="D23" s="20">
        <v>0.21821400000000002</v>
      </c>
      <c r="E23" s="21">
        <v>0.23675799999999994</v>
      </c>
      <c r="F23" s="21">
        <f t="shared" si="0"/>
        <v>4.9111339995972794E-2</v>
      </c>
      <c r="G23" s="21">
        <v>1.5553569995972794E-2</v>
      </c>
      <c r="H23" s="21">
        <v>1.7138050000000002E-2</v>
      </c>
      <c r="I23" s="21">
        <v>1.6419719999999999E-2</v>
      </c>
      <c r="J23" s="22">
        <f t="shared" si="1"/>
        <v>6.5693957526135535E-2</v>
      </c>
      <c r="K23" s="22">
        <f t="shared" si="2"/>
        <v>0.13808031828268866</v>
      </c>
      <c r="L23" s="23">
        <f t="shared" si="3"/>
        <v>0.20743265273390046</v>
      </c>
      <c r="M23" s="4"/>
      <c r="N23" t="s">
        <v>267</v>
      </c>
      <c r="O23" s="5">
        <v>0.10480567024053511</v>
      </c>
      <c r="P23" s="71">
        <v>0.13072504850851172</v>
      </c>
    </row>
    <row r="24" spans="1:16" x14ac:dyDescent="0.25">
      <c r="A24" s="17"/>
      <c r="B24" s="55">
        <v>18</v>
      </c>
      <c r="C24" s="19" t="s">
        <v>266</v>
      </c>
      <c r="D24" s="20">
        <v>6.253514</v>
      </c>
      <c r="E24" s="21">
        <v>6.2105059999999996</v>
      </c>
      <c r="F24" s="21">
        <f t="shared" si="0"/>
        <v>0.76898725884964603</v>
      </c>
      <c r="G24" s="21">
        <v>0.23196282884964603</v>
      </c>
      <c r="H24" s="21">
        <v>0.24804234000000003</v>
      </c>
      <c r="I24" s="21">
        <v>0.28898208999999997</v>
      </c>
      <c r="J24" s="22">
        <f t="shared" si="1"/>
        <v>3.735006919720326E-2</v>
      </c>
      <c r="K24" s="22">
        <f t="shared" si="2"/>
        <v>7.7289220693071717E-2</v>
      </c>
      <c r="L24" s="23">
        <f t="shared" si="3"/>
        <v>0.12382038739671873</v>
      </c>
      <c r="M24" s="4"/>
      <c r="N24" t="s">
        <v>266</v>
      </c>
      <c r="O24" s="5">
        <v>0.76898725884964603</v>
      </c>
      <c r="P24" s="71">
        <v>0.12382038739671873</v>
      </c>
    </row>
    <row r="25" spans="1:16" x14ac:dyDescent="0.25">
      <c r="A25" s="17"/>
      <c r="B25" s="55">
        <v>19</v>
      </c>
      <c r="C25" s="19" t="s">
        <v>267</v>
      </c>
      <c r="D25" s="20">
        <v>0.8725750000000001</v>
      </c>
      <c r="E25" s="21">
        <v>0.80172600000000027</v>
      </c>
      <c r="F25" s="21">
        <f t="shared" si="0"/>
        <v>0.10480567024053511</v>
      </c>
      <c r="G25" s="21">
        <v>1.2208700240535109E-2</v>
      </c>
      <c r="H25" s="21">
        <v>2.6021370000000002E-2</v>
      </c>
      <c r="I25" s="21">
        <v>6.6575599999999999E-2</v>
      </c>
      <c r="J25" s="22">
        <f t="shared" si="1"/>
        <v>1.5228020845694296E-2</v>
      </c>
      <c r="K25" s="22">
        <f t="shared" si="2"/>
        <v>4.768470804306596E-2</v>
      </c>
      <c r="L25" s="23">
        <f t="shared" si="3"/>
        <v>0.13072504850851172</v>
      </c>
      <c r="M25" s="4"/>
      <c r="N25" t="s">
        <v>249</v>
      </c>
      <c r="O25" s="5">
        <v>0.22379560013703975</v>
      </c>
      <c r="P25" s="71">
        <v>9.4093716382609785E-2</v>
      </c>
    </row>
    <row r="26" spans="1:16" x14ac:dyDescent="0.25">
      <c r="A26" s="17"/>
      <c r="B26" s="55">
        <v>20</v>
      </c>
      <c r="C26" s="19" t="s">
        <v>268</v>
      </c>
      <c r="D26" s="20">
        <v>5.0849210000000005</v>
      </c>
      <c r="E26" s="21">
        <v>5.2610529999999995</v>
      </c>
      <c r="F26" s="21">
        <f t="shared" si="0"/>
        <v>1.045129531831726</v>
      </c>
      <c r="G26" s="21">
        <v>0.28056913183172583</v>
      </c>
      <c r="H26" s="21">
        <v>0.40717661999999999</v>
      </c>
      <c r="I26" s="21">
        <v>0.35738378000000004</v>
      </c>
      <c r="J26" s="22">
        <f t="shared" si="1"/>
        <v>5.3329463100205574E-2</v>
      </c>
      <c r="K26" s="22">
        <f t="shared" si="2"/>
        <v>0.13072397328666446</v>
      </c>
      <c r="L26" s="23">
        <f t="shared" si="3"/>
        <v>0.19865405876575012</v>
      </c>
      <c r="M26" s="4"/>
      <c r="N26" t="s">
        <v>269</v>
      </c>
      <c r="O26" s="5">
        <v>0.19863308058907442</v>
      </c>
      <c r="P26" s="71">
        <v>7.3075549074999385E-2</v>
      </c>
    </row>
    <row r="27" spans="1:16" x14ac:dyDescent="0.25">
      <c r="A27" s="17"/>
      <c r="B27" s="55">
        <v>21</v>
      </c>
      <c r="C27" s="19" t="s">
        <v>269</v>
      </c>
      <c r="D27" s="20">
        <v>3.2146000000000003</v>
      </c>
      <c r="E27" s="21">
        <v>2.718188</v>
      </c>
      <c r="F27" s="21">
        <f t="shared" si="0"/>
        <v>0.19863308058907442</v>
      </c>
      <c r="G27" s="21">
        <v>5.0221840589074418E-2</v>
      </c>
      <c r="H27" s="21">
        <v>5.4647370000000008E-2</v>
      </c>
      <c r="I27" s="21">
        <v>9.3763869999999999E-2</v>
      </c>
      <c r="J27" s="22">
        <f t="shared" si="1"/>
        <v>1.8476220404576291E-2</v>
      </c>
      <c r="K27" s="22">
        <f t="shared" si="2"/>
        <v>3.8580558294376406E-2</v>
      </c>
      <c r="L27" s="23">
        <f t="shared" si="3"/>
        <v>7.3075549074999385E-2</v>
      </c>
      <c r="M27" s="4"/>
      <c r="N27" t="s">
        <v>251</v>
      </c>
      <c r="O27" s="5">
        <v>9.6636210289913288E-2</v>
      </c>
      <c r="P27" s="71">
        <v>6.9022018980309172E-2</v>
      </c>
    </row>
    <row r="28" spans="1:16" x14ac:dyDescent="0.25">
      <c r="A28" s="17"/>
      <c r="B28" s="55">
        <v>22</v>
      </c>
      <c r="C28" s="19" t="s">
        <v>270</v>
      </c>
      <c r="D28" s="20">
        <v>1.4166839999999998</v>
      </c>
      <c r="E28" s="21">
        <v>1.4639180000000001</v>
      </c>
      <c r="F28" s="21">
        <f t="shared" si="0"/>
        <v>0.27008846024295796</v>
      </c>
      <c r="G28" s="21">
        <v>2.6067140242957976E-2</v>
      </c>
      <c r="H28" s="21">
        <v>0.15854689000000002</v>
      </c>
      <c r="I28" s="21">
        <v>8.547442999999999E-2</v>
      </c>
      <c r="J28" s="22">
        <f t="shared" si="1"/>
        <v>1.780642101740533E-2</v>
      </c>
      <c r="K28" s="22">
        <f t="shared" si="2"/>
        <v>0.12610954318681647</v>
      </c>
      <c r="L28" s="23">
        <f t="shared" si="3"/>
        <v>0.18449698701905295</v>
      </c>
      <c r="M28" s="4"/>
      <c r="N28" t="s">
        <v>256</v>
      </c>
      <c r="O28" s="5">
        <v>0.58862524054170617</v>
      </c>
      <c r="P28" s="71">
        <v>4.8839492856199263E-2</v>
      </c>
    </row>
    <row r="29" spans="1:16" x14ac:dyDescent="0.25">
      <c r="A29" s="17"/>
      <c r="B29" s="55">
        <v>23</v>
      </c>
      <c r="C29" s="19" t="s">
        <v>271</v>
      </c>
      <c r="D29" s="20">
        <v>11.357866</v>
      </c>
      <c r="E29" s="21">
        <v>4.0822019999999997</v>
      </c>
      <c r="F29" s="21">
        <f t="shared" si="0"/>
        <v>0.73895387084719544</v>
      </c>
      <c r="G29" s="21">
        <v>0.21884817084719543</v>
      </c>
      <c r="H29" s="21">
        <v>0.23956918000000002</v>
      </c>
      <c r="I29" s="21">
        <v>0.28053651999999996</v>
      </c>
      <c r="J29" s="22">
        <f t="shared" si="1"/>
        <v>5.3610323753502512E-2</v>
      </c>
      <c r="K29" s="22">
        <f t="shared" si="2"/>
        <v>0.11229658670668319</v>
      </c>
      <c r="L29" s="23">
        <f t="shared" si="3"/>
        <v>0.18101844809423823</v>
      </c>
      <c r="M29" s="4"/>
      <c r="N29" t="s">
        <v>254</v>
      </c>
      <c r="O29" s="5">
        <v>0.43034696113243287</v>
      </c>
      <c r="P29" s="71">
        <v>4.0519920446545475E-2</v>
      </c>
    </row>
    <row r="30" spans="1:16" x14ac:dyDescent="0.25">
      <c r="A30" s="17"/>
      <c r="B30" s="55">
        <v>24</v>
      </c>
      <c r="C30" s="19" t="s">
        <v>272</v>
      </c>
      <c r="D30" s="20">
        <v>0.6761060000000001</v>
      </c>
      <c r="E30" s="21">
        <v>0.69232300000000002</v>
      </c>
      <c r="F30" s="21">
        <f t="shared" si="0"/>
        <v>0.17203267964862537</v>
      </c>
      <c r="G30" s="21">
        <v>5.1377609648625366E-2</v>
      </c>
      <c r="H30" s="21">
        <v>6.2427240000000009E-2</v>
      </c>
      <c r="I30" s="21">
        <v>5.8227829999999994E-2</v>
      </c>
      <c r="J30" s="22">
        <f t="shared" si="1"/>
        <v>7.4210461950022413E-2</v>
      </c>
      <c r="K30" s="22">
        <f t="shared" si="2"/>
        <v>0.16438114817596031</v>
      </c>
      <c r="L30" s="23">
        <f t="shared" si="3"/>
        <v>0.24848615407638538</v>
      </c>
      <c r="M30" s="4"/>
      <c r="N30" t="s">
        <v>273</v>
      </c>
      <c r="O30" s="5">
        <v>0.11388984003805214</v>
      </c>
      <c r="P30" s="71">
        <v>3.7363557550441899E-2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3.0204000000000004</v>
      </c>
      <c r="E31" s="28">
        <v>3.0481530000000006</v>
      </c>
      <c r="F31" s="28">
        <f t="shared" si="0"/>
        <v>0.11388984003805214</v>
      </c>
      <c r="G31" s="28">
        <v>1.5459290038052131E-2</v>
      </c>
      <c r="H31" s="28">
        <v>3.5824670000000003E-2</v>
      </c>
      <c r="I31" s="28">
        <v>6.2605880000000003E-2</v>
      </c>
      <c r="J31" s="29">
        <f t="shared" si="1"/>
        <v>5.071690967629292E-3</v>
      </c>
      <c r="K31" s="29">
        <f t="shared" si="2"/>
        <v>1.682460166469732E-2</v>
      </c>
      <c r="L31" s="30">
        <f t="shared" si="3"/>
        <v>3.7363557550441899E-2</v>
      </c>
      <c r="M31" s="4"/>
      <c r="N31" t="s">
        <v>260</v>
      </c>
      <c r="O31" s="5">
        <v>0.37043147966446432</v>
      </c>
      <c r="P31" s="71">
        <v>3.1865405193848853E-2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topLeftCell="A6" workbookViewId="0">
      <selection activeCell="A15" sqref="A15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3.5703125" customWidth="1"/>
    <col min="6" max="6" width="13.5703125" customWidth="1"/>
    <col min="7" max="9" width="0" hidden="1" customWidth="1"/>
  </cols>
  <sheetData>
    <row r="1" spans="1:13" ht="15.75" x14ac:dyDescent="0.25">
      <c r="A1" s="50">
        <v>40</v>
      </c>
      <c r="B1" s="49" t="s">
        <v>26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720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130.698308</v>
      </c>
      <c r="E6" s="14">
        <v>133.325254</v>
      </c>
      <c r="F6" s="14">
        <v>24.183454151204245</v>
      </c>
      <c r="G6" s="14">
        <v>3.651508481204246</v>
      </c>
      <c r="H6" s="14">
        <v>6.4186675599999994</v>
      </c>
      <c r="I6" s="14">
        <v>14.11327811</v>
      </c>
      <c r="J6" s="15">
        <v>2.7387973183266884E-2</v>
      </c>
      <c r="K6" s="15">
        <v>7.5530897103741834E-2</v>
      </c>
      <c r="L6" s="16">
        <v>0.18138689727307208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97.335851000000005</v>
      </c>
      <c r="E7" s="38">
        <f ca="1">SUM(E8:OFFSET(E6,MATCH("PROYECTOS",$A$8:$A$50,0),0))</f>
        <v>102.41758700000001</v>
      </c>
      <c r="F7" s="38">
        <f ca="1">SUM(F8:OFFSET(F6,MATCH("PROYECTOS",$A$8:$A$50,0),0))</f>
        <v>22.93922987099025</v>
      </c>
      <c r="G7" s="38">
        <f ca="1">SUM(G8:OFFSET(G6,MATCH("PROYECTOS",$A$8:$A$50,0),0))</f>
        <v>3.6004239309902459</v>
      </c>
      <c r="H7" s="38">
        <f ca="1">SUM(H8:OFFSET(H6,MATCH("PROYECTOS",$A$8:$A$50,0),0))</f>
        <v>6.1382890000000003</v>
      </c>
      <c r="I7" s="38">
        <f ca="1">SUM(I8:OFFSET(I6,MATCH("PROYECTOS",$A$8:$A$50,0),0))</f>
        <v>13.200516940000004</v>
      </c>
      <c r="J7" s="39">
        <f ca="1">IFERROR(G7/E7,0)</f>
        <v>3.515435225973685E-2</v>
      </c>
      <c r="K7" s="39">
        <f ca="1">IFERROR(SUM(G7,H7)/E7,0)</f>
        <v>9.5088287239087604E-2</v>
      </c>
      <c r="L7" s="40">
        <f ca="1">IFERROR(SUM(G7,H7,I7)/E7,0)</f>
        <v>0.223977449019476</v>
      </c>
      <c r="M7" s="4"/>
    </row>
    <row r="8" spans="1:13" ht="25.5" x14ac:dyDescent="0.25">
      <c r="A8" s="17"/>
      <c r="B8" s="19">
        <v>3000380</v>
      </c>
      <c r="C8" s="19" t="s">
        <v>722</v>
      </c>
      <c r="D8" s="20">
        <v>69.033628000000007</v>
      </c>
      <c r="E8" s="21">
        <v>74.699838000000028</v>
      </c>
      <c r="F8" s="21">
        <f t="shared" ref="F8:F10" si="0">SUM(G8,H8,I8)</f>
        <v>18.165513796859205</v>
      </c>
      <c r="G8" s="21">
        <v>2.177327616859202</v>
      </c>
      <c r="H8" s="21">
        <v>4.4970765000000004</v>
      </c>
      <c r="I8" s="21">
        <v>11.491109680000003</v>
      </c>
      <c r="J8" s="22">
        <f t="shared" ref="J8:J11" si="1">IFERROR(G8/E8,0)</f>
        <v>2.9147688604882933E-2</v>
      </c>
      <c r="K8" s="22">
        <f t="shared" ref="K8:K11" si="2">IFERROR(SUM(G8,H8)/E8,0)</f>
        <v>8.9349646472582714E-2</v>
      </c>
      <c r="L8" s="23">
        <f t="shared" ref="L8:L11" si="3">IFERROR(SUM(G8,H8,I8)/E8,0)</f>
        <v>0.24318009627891293</v>
      </c>
      <c r="M8" s="4"/>
    </row>
    <row r="9" spans="1:13" ht="38.25" x14ac:dyDescent="0.25">
      <c r="A9" s="17"/>
      <c r="B9" s="19">
        <v>3000525</v>
      </c>
      <c r="C9" s="19" t="s">
        <v>723</v>
      </c>
      <c r="D9" s="20">
        <v>19.132401000000005</v>
      </c>
      <c r="E9" s="21">
        <v>18.687302999999993</v>
      </c>
      <c r="F9" s="21">
        <f t="shared" si="0"/>
        <v>3.0272434021560031</v>
      </c>
      <c r="G9" s="21">
        <v>0.88612177215600241</v>
      </c>
      <c r="H9" s="21">
        <v>0.98265720000000034</v>
      </c>
      <c r="I9" s="21">
        <v>1.1584644300000002</v>
      </c>
      <c r="J9" s="22">
        <f t="shared" si="1"/>
        <v>4.7418387348672132E-2</v>
      </c>
      <c r="K9" s="22">
        <f t="shared" si="2"/>
        <v>0.10000260455754388</v>
      </c>
      <c r="L9" s="23">
        <f t="shared" si="3"/>
        <v>0.16199466569124524</v>
      </c>
      <c r="M9" s="4"/>
    </row>
    <row r="10" spans="1:13" ht="51" x14ac:dyDescent="0.25">
      <c r="A10" s="17"/>
      <c r="B10" s="19">
        <v>3000526</v>
      </c>
      <c r="C10" s="19" t="s">
        <v>724</v>
      </c>
      <c r="D10" s="20">
        <v>9.1698219999999999</v>
      </c>
      <c r="E10" s="21">
        <v>9.0304460000000013</v>
      </c>
      <c r="F10" s="21">
        <f t="shared" si="0"/>
        <v>1.7464726719750416</v>
      </c>
      <c r="G10" s="21">
        <v>0.53697454197504157</v>
      </c>
      <c r="H10" s="21">
        <v>0.65855529999999995</v>
      </c>
      <c r="I10" s="21">
        <v>0.55094283000000011</v>
      </c>
      <c r="J10" s="22">
        <f t="shared" si="1"/>
        <v>5.9462682349802155E-2</v>
      </c>
      <c r="K10" s="22">
        <f t="shared" si="2"/>
        <v>0.1323887925330644</v>
      </c>
      <c r="L10" s="23">
        <f t="shared" si="3"/>
        <v>0.19339827423529707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33.362456999999992</v>
      </c>
      <c r="E11" s="45">
        <f t="shared" ref="E11:I11" ca="1" si="4">OFFSET(E11,-MATCH("PROYECTOS",$A$8:$A$50,0)-1,0)-(OFFSET(E11,-MATCH("PROYECTOS",$A$8:$A$50,0),0))</f>
        <v>30.907666999999989</v>
      </c>
      <c r="F11" s="45">
        <f t="shared" ca="1" si="4"/>
        <v>1.2442242802139951</v>
      </c>
      <c r="G11" s="45">
        <f t="shared" ca="1" si="4"/>
        <v>5.1084550214000046E-2</v>
      </c>
      <c r="H11" s="45">
        <f t="shared" ca="1" si="4"/>
        <v>0.28037855999999906</v>
      </c>
      <c r="I11" s="45">
        <f t="shared" ca="1" si="4"/>
        <v>0.91276116999999601</v>
      </c>
      <c r="J11" s="46">
        <f t="shared" ca="1" si="1"/>
        <v>1.65281158924095E-3</v>
      </c>
      <c r="K11" s="46">
        <f t="shared" ca="1" si="2"/>
        <v>1.0724300550216203E-2</v>
      </c>
      <c r="L11" s="47">
        <f t="shared" ca="1" si="3"/>
        <v>4.0256169455106253E-2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740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83"/>
      <c r="B16" s="84"/>
      <c r="C16" s="84"/>
      <c r="D16" s="103"/>
    </row>
    <row r="17" spans="1:4" ht="39" thickBot="1" x14ac:dyDescent="0.3">
      <c r="A17" s="73"/>
      <c r="B17" s="74">
        <v>3000525</v>
      </c>
      <c r="C17" s="74" t="s">
        <v>723</v>
      </c>
      <c r="D17" s="75">
        <v>0.16199466569124524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"/>
  <sheetViews>
    <sheetView topLeftCell="A13" workbookViewId="0">
      <selection activeCell="E22" sqref="E22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40</v>
      </c>
      <c r="B1" s="49" t="s">
        <v>26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721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130.698308</v>
      </c>
      <c r="I6" s="14">
        <v>133.325254</v>
      </c>
      <c r="J6" s="14">
        <v>24.183454151204245</v>
      </c>
      <c r="K6" s="14">
        <v>3.651508481204246</v>
      </c>
      <c r="L6" s="14">
        <v>6.4186675599999994</v>
      </c>
      <c r="M6" s="14">
        <v>14.11327811</v>
      </c>
      <c r="N6" s="15">
        <v>2.7387973183266884E-2</v>
      </c>
      <c r="O6" s="15">
        <v>7.5530897103741834E-2</v>
      </c>
      <c r="P6" s="16">
        <v>0.18138689727307208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SUM(H8:OFFSET(H6,MATCH("PROYECTOS",$A$8:$A$38,0),0))</f>
        <v>97.335851000000005</v>
      </c>
      <c r="I7" s="38">
        <f ca="1">SUM(I8:OFFSET(I6,MATCH("PROYECTOS",$A$8:$A$38,0),0))</f>
        <v>102.41758700000001</v>
      </c>
      <c r="J7" s="38">
        <f ca="1">SUM(J8:OFFSET(J6,MATCH("PROYECTOS",$A$8:$A$38,0),0))</f>
        <v>22.939229870990243</v>
      </c>
      <c r="K7" s="38">
        <f ca="1">SUM(K8:OFFSET(K6,MATCH("PROYECTOS",$A$8:$A$38,0),0))</f>
        <v>3.6004239309902459</v>
      </c>
      <c r="L7" s="38">
        <f ca="1">SUM(L8:OFFSET(L6,MATCH("PROYECTOS",$A$8:$A$38,0),0))</f>
        <v>6.1382889999999994</v>
      </c>
      <c r="M7" s="38">
        <f ca="1">SUM(M8:OFFSET(M6,MATCH("PROYECTOS",$A$8:$A$38,0),0))</f>
        <v>13.200516940000002</v>
      </c>
      <c r="N7" s="39">
        <f ca="1">IFERROR(K7/I7,0)</f>
        <v>3.515435225973685E-2</v>
      </c>
      <c r="O7" s="39">
        <f ca="1">IFERROR(SUM(K7,L7)/I7,0)</f>
        <v>9.5088287239087604E-2</v>
      </c>
      <c r="P7" s="40">
        <f ca="1">IFERROR(SUM(K7,L7,M7)/I7,0)</f>
        <v>0.22397744901947597</v>
      </c>
      <c r="Q7" s="64"/>
      <c r="R7" s="38"/>
      <c r="S7" s="40"/>
    </row>
    <row r="8" spans="1:19" ht="38.25" x14ac:dyDescent="0.25">
      <c r="A8" s="17"/>
      <c r="B8" s="19">
        <v>5000148</v>
      </c>
      <c r="C8" s="19" t="s">
        <v>725</v>
      </c>
      <c r="D8" s="68">
        <v>3000525</v>
      </c>
      <c r="E8" s="19" t="s">
        <v>723</v>
      </c>
      <c r="F8" s="69">
        <v>46</v>
      </c>
      <c r="G8" s="19" t="s">
        <v>736</v>
      </c>
      <c r="H8" s="20">
        <v>0.4462270000000001</v>
      </c>
      <c r="I8" s="21">
        <v>0.44342700000000013</v>
      </c>
      <c r="J8" s="21">
        <f t="shared" ref="J8:J18" si="0">SUM(K8,L8,M8)</f>
        <v>0.11488217999664835</v>
      </c>
      <c r="K8" s="21">
        <v>3.9335439996648347E-2</v>
      </c>
      <c r="L8" s="21">
        <v>3.7729749999999999E-2</v>
      </c>
      <c r="M8" s="21">
        <v>3.7816989999999995E-2</v>
      </c>
      <c r="N8" s="22">
        <f t="shared" ref="N8:N19" si="1">IFERROR(K8/I8,0)</f>
        <v>8.8707814356474318E-2</v>
      </c>
      <c r="O8" s="22">
        <f t="shared" ref="O8:O19" si="2">IFERROR(SUM(K8,L8)/I8,0)</f>
        <v>0.17379453663545144</v>
      </c>
      <c r="P8" s="23">
        <f t="shared" ref="P8:P19" si="3">IFERROR(SUM(K8,L8,M8)/I8,0)</f>
        <v>0.25907799930236164</v>
      </c>
      <c r="Q8" s="70">
        <v>0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5000161</v>
      </c>
      <c r="C9" s="19" t="s">
        <v>726</v>
      </c>
      <c r="D9" s="68">
        <v>3000525</v>
      </c>
      <c r="E9" s="19" t="s">
        <v>723</v>
      </c>
      <c r="F9" s="69">
        <v>529</v>
      </c>
      <c r="G9" s="19" t="s">
        <v>737</v>
      </c>
      <c r="H9" s="20">
        <v>1.6707940000000001</v>
      </c>
      <c r="I9" s="21">
        <v>1.6686830000000001</v>
      </c>
      <c r="J9" s="21">
        <f t="shared" si="0"/>
        <v>0.3175705307949982</v>
      </c>
      <c r="K9" s="21">
        <v>8.3224590794998221E-2</v>
      </c>
      <c r="L9" s="21">
        <v>8.5000019999999996E-2</v>
      </c>
      <c r="M9" s="21">
        <v>0.14934591999999999</v>
      </c>
      <c r="N9" s="22">
        <f t="shared" si="1"/>
        <v>4.9874416408028498E-2</v>
      </c>
      <c r="O9" s="22">
        <f t="shared" si="2"/>
        <v>0.10081280314775078</v>
      </c>
      <c r="P9" s="23">
        <f t="shared" si="3"/>
        <v>0.19031207892391674</v>
      </c>
      <c r="Q9" s="70">
        <v>0</v>
      </c>
      <c r="R9" s="21">
        <v>0</v>
      </c>
      <c r="S9" s="23">
        <f t="shared" ref="S9:S18" si="4">IFERROR(R9/Q9,0)</f>
        <v>0</v>
      </c>
    </row>
    <row r="10" spans="1:19" ht="51" x14ac:dyDescent="0.25">
      <c r="A10" s="17"/>
      <c r="B10" s="19">
        <v>5000183</v>
      </c>
      <c r="C10" s="19" t="s">
        <v>727</v>
      </c>
      <c r="D10" s="68">
        <v>3000526</v>
      </c>
      <c r="E10" s="19" t="s">
        <v>724</v>
      </c>
      <c r="F10" s="69">
        <v>18</v>
      </c>
      <c r="G10" s="19" t="s">
        <v>711</v>
      </c>
      <c r="H10" s="20">
        <v>7.9820390000000003</v>
      </c>
      <c r="I10" s="21">
        <v>7.7701269999999996</v>
      </c>
      <c r="J10" s="21">
        <f t="shared" si="0"/>
        <v>1.3948947424334883</v>
      </c>
      <c r="K10" s="21">
        <v>0.44502705243348828</v>
      </c>
      <c r="L10" s="21">
        <v>0.55053941000000006</v>
      </c>
      <c r="M10" s="21">
        <v>0.39932827999999998</v>
      </c>
      <c r="N10" s="22">
        <f t="shared" si="1"/>
        <v>5.727410278281015E-2</v>
      </c>
      <c r="O10" s="22">
        <f t="shared" si="2"/>
        <v>0.12812743761247253</v>
      </c>
      <c r="P10" s="23">
        <f t="shared" si="3"/>
        <v>0.17952019863169397</v>
      </c>
      <c r="Q10" s="70">
        <v>0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5000189</v>
      </c>
      <c r="C11" s="19" t="s">
        <v>728</v>
      </c>
      <c r="D11" s="68">
        <v>3000380</v>
      </c>
      <c r="E11" s="19" t="s">
        <v>722</v>
      </c>
      <c r="F11" s="69">
        <v>59</v>
      </c>
      <c r="G11" s="19" t="s">
        <v>577</v>
      </c>
      <c r="H11" s="20">
        <v>41.371037999999984</v>
      </c>
      <c r="I11" s="21">
        <v>52.316719999999997</v>
      </c>
      <c r="J11" s="21">
        <f t="shared" si="0"/>
        <v>16.862286986773782</v>
      </c>
      <c r="K11" s="21">
        <v>1.8140110567737793</v>
      </c>
      <c r="L11" s="21">
        <v>4.071999889999999</v>
      </c>
      <c r="M11" s="21">
        <v>10.976276040000002</v>
      </c>
      <c r="N11" s="22">
        <f t="shared" si="1"/>
        <v>3.4673638882058724E-2</v>
      </c>
      <c r="O11" s="22">
        <f t="shared" si="2"/>
        <v>0.11250726243491141</v>
      </c>
      <c r="P11" s="23">
        <f t="shared" si="3"/>
        <v>0.32231162402332914</v>
      </c>
      <c r="Q11" s="70">
        <v>0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5000200</v>
      </c>
      <c r="C12" s="19" t="s">
        <v>729</v>
      </c>
      <c r="D12" s="68">
        <v>3000380</v>
      </c>
      <c r="E12" s="19" t="s">
        <v>722</v>
      </c>
      <c r="F12" s="69">
        <v>30</v>
      </c>
      <c r="G12" s="19" t="s">
        <v>712</v>
      </c>
      <c r="H12" s="20">
        <v>1.0630850000000001</v>
      </c>
      <c r="I12" s="21">
        <v>1.053688</v>
      </c>
      <c r="J12" s="21">
        <f t="shared" si="0"/>
        <v>0.16390079944012226</v>
      </c>
      <c r="K12" s="21">
        <v>5.5315959440122242E-2</v>
      </c>
      <c r="L12" s="21">
        <v>5.4938150000000012E-2</v>
      </c>
      <c r="M12" s="21">
        <v>5.364668999999999E-2</v>
      </c>
      <c r="N12" s="22">
        <f t="shared" si="1"/>
        <v>5.2497475002203919E-2</v>
      </c>
      <c r="O12" s="22">
        <f t="shared" si="2"/>
        <v>0.10463639088622274</v>
      </c>
      <c r="P12" s="23">
        <f t="shared" si="3"/>
        <v>0.1555496498395372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5000201</v>
      </c>
      <c r="C13" s="19" t="s">
        <v>730</v>
      </c>
      <c r="D13" s="68">
        <v>3000525</v>
      </c>
      <c r="E13" s="19" t="s">
        <v>723</v>
      </c>
      <c r="F13" s="69">
        <v>30</v>
      </c>
      <c r="G13" s="19" t="s">
        <v>712</v>
      </c>
      <c r="H13" s="20">
        <v>1.0296879999999999</v>
      </c>
      <c r="I13" s="21">
        <v>1.0748579999999999</v>
      </c>
      <c r="J13" s="21">
        <f t="shared" si="0"/>
        <v>0.193557239497401</v>
      </c>
      <c r="K13" s="21">
        <v>6.3498179497400997E-2</v>
      </c>
      <c r="L13" s="21">
        <v>6.0489889999999998E-2</v>
      </c>
      <c r="M13" s="21">
        <v>6.956917E-2</v>
      </c>
      <c r="N13" s="22">
        <f t="shared" si="1"/>
        <v>5.907587746232619E-2</v>
      </c>
      <c r="O13" s="22">
        <f t="shared" si="2"/>
        <v>0.11535297639074278</v>
      </c>
      <c r="P13" s="23">
        <f t="shared" si="3"/>
        <v>0.1800770329637971</v>
      </c>
      <c r="Q13" s="70">
        <v>0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5000297</v>
      </c>
      <c r="C14" s="19" t="s">
        <v>731</v>
      </c>
      <c r="D14" s="68">
        <v>3000525</v>
      </c>
      <c r="E14" s="19" t="s">
        <v>723</v>
      </c>
      <c r="F14" s="69">
        <v>63</v>
      </c>
      <c r="G14" s="19" t="s">
        <v>738</v>
      </c>
      <c r="H14" s="20">
        <v>8.7913249999999987</v>
      </c>
      <c r="I14" s="21">
        <v>8.8373159999999995</v>
      </c>
      <c r="J14" s="21">
        <f t="shared" si="0"/>
        <v>1.5297130624892463</v>
      </c>
      <c r="K14" s="21">
        <v>0.45021013248924646</v>
      </c>
      <c r="L14" s="21">
        <v>0.50820015000000007</v>
      </c>
      <c r="M14" s="21">
        <v>0.5713027799999999</v>
      </c>
      <c r="N14" s="22">
        <f t="shared" si="1"/>
        <v>5.0944215697305208E-2</v>
      </c>
      <c r="O14" s="22">
        <f t="shared" si="2"/>
        <v>0.10845038046497903</v>
      </c>
      <c r="P14" s="23">
        <f t="shared" si="3"/>
        <v>0.17309701978397585</v>
      </c>
      <c r="Q14" s="70">
        <v>0</v>
      </c>
      <c r="R14" s="21">
        <v>0</v>
      </c>
      <c r="S14" s="23">
        <f t="shared" si="4"/>
        <v>0</v>
      </c>
    </row>
    <row r="15" spans="1:19" ht="25.5" x14ac:dyDescent="0.25">
      <c r="A15" s="17"/>
      <c r="B15" s="19">
        <v>5001308</v>
      </c>
      <c r="C15" s="19" t="s">
        <v>732</v>
      </c>
      <c r="D15" s="68">
        <v>3000380</v>
      </c>
      <c r="E15" s="19" t="s">
        <v>722</v>
      </c>
      <c r="F15" s="69">
        <v>59</v>
      </c>
      <c r="G15" s="19" t="s">
        <v>577</v>
      </c>
      <c r="H15" s="20">
        <v>26.599505000000004</v>
      </c>
      <c r="I15" s="21">
        <v>21.329429999999999</v>
      </c>
      <c r="J15" s="21">
        <f t="shared" si="0"/>
        <v>1.1393260106453003</v>
      </c>
      <c r="K15" s="21">
        <v>0.30800060064530044</v>
      </c>
      <c r="L15" s="21">
        <v>0.37013846</v>
      </c>
      <c r="M15" s="21">
        <v>0.46118694999999998</v>
      </c>
      <c r="N15" s="22">
        <f t="shared" si="1"/>
        <v>1.4440170255149831E-2</v>
      </c>
      <c r="O15" s="22">
        <f t="shared" si="2"/>
        <v>3.1793585700382071E-2</v>
      </c>
      <c r="P15" s="23">
        <f t="shared" si="3"/>
        <v>5.3415680149225757E-2</v>
      </c>
      <c r="Q15" s="70">
        <v>0</v>
      </c>
      <c r="R15" s="21">
        <v>0</v>
      </c>
      <c r="S15" s="23">
        <f t="shared" si="4"/>
        <v>0</v>
      </c>
    </row>
    <row r="16" spans="1:19" ht="38.25" x14ac:dyDescent="0.25">
      <c r="A16" s="17"/>
      <c r="B16" s="19">
        <v>5001309</v>
      </c>
      <c r="C16" s="19" t="s">
        <v>733</v>
      </c>
      <c r="D16" s="68">
        <v>3000525</v>
      </c>
      <c r="E16" s="19" t="s">
        <v>723</v>
      </c>
      <c r="F16" s="69">
        <v>59</v>
      </c>
      <c r="G16" s="19" t="s">
        <v>577</v>
      </c>
      <c r="H16" s="20">
        <v>7.1943670000000015</v>
      </c>
      <c r="I16" s="21">
        <v>6.6630190000000002</v>
      </c>
      <c r="J16" s="21">
        <f t="shared" si="0"/>
        <v>0.87152038937770837</v>
      </c>
      <c r="K16" s="21">
        <v>0.24985342937770838</v>
      </c>
      <c r="L16" s="21">
        <v>0.29123738999999998</v>
      </c>
      <c r="M16" s="21">
        <v>0.33042957000000001</v>
      </c>
      <c r="N16" s="22">
        <f t="shared" si="1"/>
        <v>3.7498531728291387E-2</v>
      </c>
      <c r="O16" s="22">
        <f t="shared" si="2"/>
        <v>8.1208055894438899E-2</v>
      </c>
      <c r="P16" s="23">
        <f t="shared" si="3"/>
        <v>0.13079962542170573</v>
      </c>
      <c r="Q16" s="70">
        <v>0</v>
      </c>
      <c r="R16" s="21">
        <v>0</v>
      </c>
      <c r="S16" s="23">
        <f t="shared" si="4"/>
        <v>0</v>
      </c>
    </row>
    <row r="17" spans="1:19" ht="51" x14ac:dyDescent="0.25">
      <c r="A17" s="17"/>
      <c r="B17" s="19">
        <v>5003090</v>
      </c>
      <c r="C17" s="19" t="s">
        <v>734</v>
      </c>
      <c r="D17" s="68">
        <v>3000526</v>
      </c>
      <c r="E17" s="19" t="s">
        <v>724</v>
      </c>
      <c r="F17" s="69">
        <v>112</v>
      </c>
      <c r="G17" s="19" t="s">
        <v>715</v>
      </c>
      <c r="H17" s="20">
        <v>0.91033400000000009</v>
      </c>
      <c r="I17" s="21">
        <v>0.94958800000000021</v>
      </c>
      <c r="J17" s="21">
        <f t="shared" si="0"/>
        <v>0.29658857952861128</v>
      </c>
      <c r="K17" s="21">
        <v>7.6209439528611256E-2</v>
      </c>
      <c r="L17" s="21">
        <v>8.9387309999999998E-2</v>
      </c>
      <c r="M17" s="21">
        <v>0.13099183</v>
      </c>
      <c r="N17" s="22">
        <f t="shared" si="1"/>
        <v>8.0255268104284419E-2</v>
      </c>
      <c r="O17" s="22">
        <f t="shared" si="2"/>
        <v>0.1743879972457647</v>
      </c>
      <c r="P17" s="23">
        <f t="shared" si="3"/>
        <v>0.31233395907342049</v>
      </c>
      <c r="Q17" s="70">
        <v>0</v>
      </c>
      <c r="R17" s="21">
        <v>0</v>
      </c>
      <c r="S17" s="23">
        <f t="shared" si="4"/>
        <v>0</v>
      </c>
    </row>
    <row r="18" spans="1:19" ht="51" x14ac:dyDescent="0.25">
      <c r="A18" s="17"/>
      <c r="B18" s="19">
        <v>5004170</v>
      </c>
      <c r="C18" s="19" t="s">
        <v>735</v>
      </c>
      <c r="D18" s="68">
        <v>3000526</v>
      </c>
      <c r="E18" s="19" t="s">
        <v>724</v>
      </c>
      <c r="F18" s="69">
        <v>46</v>
      </c>
      <c r="G18" s="19" t="s">
        <v>736</v>
      </c>
      <c r="H18" s="20">
        <v>0.277449</v>
      </c>
      <c r="I18" s="21">
        <v>0.31073099999999998</v>
      </c>
      <c r="J18" s="21">
        <f t="shared" si="0"/>
        <v>5.4989350012942043E-2</v>
      </c>
      <c r="K18" s="21">
        <v>1.573805001294204E-2</v>
      </c>
      <c r="L18" s="21">
        <v>1.8628579999999999E-2</v>
      </c>
      <c r="M18" s="21">
        <v>2.0622720000000001E-2</v>
      </c>
      <c r="N18" s="22">
        <f t="shared" si="1"/>
        <v>5.0648470905516475E-2</v>
      </c>
      <c r="O18" s="22">
        <f t="shared" si="2"/>
        <v>0.11059929653926399</v>
      </c>
      <c r="P18" s="23">
        <f t="shared" si="3"/>
        <v>0.1769676987907291</v>
      </c>
      <c r="Q18" s="70">
        <v>0</v>
      </c>
      <c r="R18" s="21">
        <v>0</v>
      </c>
      <c r="S18" s="23">
        <f t="shared" si="4"/>
        <v>0</v>
      </c>
    </row>
    <row r="19" spans="1:19" ht="15.75" thickBot="1" x14ac:dyDescent="0.3">
      <c r="A19" s="41" t="s">
        <v>293</v>
      </c>
      <c r="B19" s="43"/>
      <c r="C19" s="43"/>
      <c r="D19" s="65"/>
      <c r="E19" s="43"/>
      <c r="F19" s="66"/>
      <c r="G19" s="43"/>
      <c r="H19" s="44">
        <f t="shared" ref="H19:M19" ca="1" si="5">OFFSET(H19,-MATCH("PROYECTOS",$A$8:$A$38,0)-1,0)-(OFFSET(H19,-MATCH("PROYECTOS",$A$8:$A$38,0),0))</f>
        <v>33.362456999999992</v>
      </c>
      <c r="I19" s="45">
        <f t="shared" ca="1" si="5"/>
        <v>30.907666999999989</v>
      </c>
      <c r="J19" s="45">
        <f t="shared" ca="1" si="5"/>
        <v>1.2442242802140022</v>
      </c>
      <c r="K19" s="45">
        <f t="shared" ca="1" si="5"/>
        <v>5.1084550214000046E-2</v>
      </c>
      <c r="L19" s="45">
        <f t="shared" ca="1" si="5"/>
        <v>0.28037855999999994</v>
      </c>
      <c r="M19" s="45">
        <f t="shared" ca="1" si="5"/>
        <v>0.91276116999999779</v>
      </c>
      <c r="N19" s="46">
        <f t="shared" ca="1" si="1"/>
        <v>1.65281158924095E-3</v>
      </c>
      <c r="O19" s="46">
        <f t="shared" ca="1" si="2"/>
        <v>1.0724300550216233E-2</v>
      </c>
      <c r="P19" s="47">
        <f t="shared" ca="1" si="3"/>
        <v>4.0256169455106343E-2</v>
      </c>
      <c r="Q19" s="67"/>
      <c r="R19" s="45"/>
      <c r="S19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workbookViewId="0">
      <selection activeCell="A19" sqref="A19:L19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41</v>
      </c>
      <c r="B1" s="50" t="s">
        <v>27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741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35.326035000000005</v>
      </c>
      <c r="E6" s="14">
        <v>35.924466000000002</v>
      </c>
      <c r="F6" s="14">
        <v>4.006598939371484</v>
      </c>
      <c r="G6" s="14">
        <v>0.72463416937148395</v>
      </c>
      <c r="H6" s="14">
        <v>1.0913386899999999</v>
      </c>
      <c r="I6" s="14">
        <v>2.1906260799999999</v>
      </c>
      <c r="J6" s="15">
        <v>2.0171049149943773E-2</v>
      </c>
      <c r="K6" s="15">
        <v>5.0549752343472101E-2</v>
      </c>
      <c r="L6" s="16">
        <v>0.11152842019618284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15.858108999999995</v>
      </c>
      <c r="E7" s="38">
        <f ca="1">SUM(E8:OFFSET(E6,MATCH("GOBIERNOS REGIONALES",$A$8:$A$50,0),0))</f>
        <v>15.964961000000002</v>
      </c>
      <c r="F7" s="38">
        <f ca="1">SUM(F8:OFFSET(F6,MATCH("GOBIERNOS REGIONALES",$A$8:$A$50,0),0))</f>
        <v>2.0962320204837157</v>
      </c>
      <c r="G7" s="38">
        <f ca="1">SUM(G8:OFFSET(G6,MATCH("GOBIERNOS REGIONALES",$A$8:$A$50,0),0))</f>
        <v>0.65381969048371502</v>
      </c>
      <c r="H7" s="38">
        <f ca="1">SUM(H8:OFFSET(H6,MATCH("GOBIERNOS REGIONALES",$A$8:$A$50,0),0))</f>
        <v>0.70336185000000029</v>
      </c>
      <c r="I7" s="38">
        <f ca="1">SUM(I8:OFFSET(I6,MATCH("GOBIERNOS REGIONALES",$A$8:$A$50,0),0))</f>
        <v>0.7390504800000004</v>
      </c>
      <c r="J7" s="39">
        <f ca="1">IFERROR(G7/E7,0)</f>
        <v>4.0953416076851983E-2</v>
      </c>
      <c r="K7" s="39">
        <f ca="1">IFERROR(SUM(G7,H7)/E7,0)</f>
        <v>8.5010012895347195E-2</v>
      </c>
      <c r="L7" s="40">
        <f ca="1">IFERROR(SUM(G7,H7,I7)/E7,0)</f>
        <v>0.13130204455142205</v>
      </c>
      <c r="M7" s="4"/>
    </row>
    <row r="8" spans="1:13" ht="25.5" x14ac:dyDescent="0.25">
      <c r="A8" s="17"/>
      <c r="B8" s="18">
        <v>160</v>
      </c>
      <c r="C8" s="19" t="s">
        <v>147</v>
      </c>
      <c r="D8" s="20">
        <v>15.858108999999995</v>
      </c>
      <c r="E8" s="21">
        <v>15.964961000000002</v>
      </c>
      <c r="F8" s="21">
        <f t="shared" ref="F8:F20" si="0">SUM(G8,H8,I8)</f>
        <v>2.0962320204837157</v>
      </c>
      <c r="G8" s="21">
        <v>0.65381969048371502</v>
      </c>
      <c r="H8" s="21">
        <v>0.70336185000000029</v>
      </c>
      <c r="I8" s="21">
        <v>0.7390504800000004</v>
      </c>
      <c r="J8" s="22">
        <f t="shared" ref="J8:J20" si="1">IFERROR(G8/E8,0)</f>
        <v>4.0953416076851983E-2</v>
      </c>
      <c r="K8" s="22">
        <f t="shared" ref="K8:K20" si="2">IFERROR(SUM(G8,H8)/E8,0)</f>
        <v>8.5010012895347195E-2</v>
      </c>
      <c r="L8" s="23">
        <f t="shared" ref="L8:L20" si="3">IFERROR(SUM(G8,H8,I8)/E8,0)</f>
        <v>0.13130204455142205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11.55298</v>
      </c>
      <c r="E9" s="38">
        <f ca="1">SUM(E10:OFFSET(E8,(MATCH("GOBIERNOS LOCALES",$A$8:$A$50,0)-MATCH("GOBIERNOS REGIONALES",$A$8:$A$50,0)),0))</f>
        <v>13.755979</v>
      </c>
      <c r="F9" s="38">
        <f ca="1">SUM(F10:OFFSET(F8,(MATCH("GOBIERNOS LOCALES",$A$8:$A$50,0)-MATCH("GOBIERNOS REGIONALES",$A$8:$A$50,0)),0))</f>
        <v>1.4479963288877691</v>
      </c>
      <c r="G9" s="38">
        <f ca="1">SUM(G10:OFFSET(G8,(MATCH("GOBIERNOS LOCALES",$A$8:$A$50,0)-MATCH("GOBIERNOS REGIONALES",$A$8:$A$50,0)),0))</f>
        <v>7.0814478887768928E-2</v>
      </c>
      <c r="H9" s="38">
        <f ca="1">SUM(H10:OFFSET(H8,(MATCH("GOBIERNOS LOCALES",$A$8:$A$50,0)-MATCH("GOBIERNOS REGIONALES",$A$8:$A$50,0)),0))</f>
        <v>0.37175961999999996</v>
      </c>
      <c r="I9" s="38">
        <f ca="1">SUM(I10:OFFSET(I8,(MATCH("GOBIERNOS LOCALES",$A$8:$A$50,0)-MATCH("GOBIERNOS REGIONALES",$A$8:$A$50,0)),0))</f>
        <v>1.0054222299999998</v>
      </c>
      <c r="J9" s="39">
        <f t="shared" ca="1" si="1"/>
        <v>5.1479054226361443E-3</v>
      </c>
      <c r="K9" s="39">
        <f t="shared" ca="1" si="2"/>
        <v>3.2173217107104399E-2</v>
      </c>
      <c r="L9" s="40">
        <f t="shared" ca="1" si="3"/>
        <v>0.10526305171647679</v>
      </c>
      <c r="M9" s="4"/>
    </row>
    <row r="10" spans="1:13" x14ac:dyDescent="0.25">
      <c r="A10" s="17"/>
      <c r="B10" s="18">
        <v>440</v>
      </c>
      <c r="C10" s="19" t="s">
        <v>206</v>
      </c>
      <c r="D10" s="20">
        <v>0.620058</v>
      </c>
      <c r="E10" s="21">
        <v>0.53069100000000002</v>
      </c>
      <c r="F10" s="21">
        <f t="shared" si="0"/>
        <v>7.9567499999999999E-2</v>
      </c>
      <c r="G10" s="21">
        <v>0</v>
      </c>
      <c r="H10" s="21">
        <v>3.031584E-2</v>
      </c>
      <c r="I10" s="21">
        <v>4.9251660000000003E-2</v>
      </c>
      <c r="J10" s="22">
        <f t="shared" si="1"/>
        <v>0</v>
      </c>
      <c r="K10" s="22">
        <f t="shared" si="2"/>
        <v>5.7125219760651678E-2</v>
      </c>
      <c r="L10" s="23">
        <f t="shared" si="3"/>
        <v>0.14993188126423851</v>
      </c>
      <c r="M10" s="4"/>
    </row>
    <row r="11" spans="1:13" x14ac:dyDescent="0.25">
      <c r="A11" s="17"/>
      <c r="B11" s="18">
        <v>442</v>
      </c>
      <c r="C11" s="19" t="s">
        <v>208</v>
      </c>
      <c r="D11" s="20">
        <v>0.19999999999999998</v>
      </c>
      <c r="E11" s="21">
        <v>1.003393</v>
      </c>
      <c r="F11" s="21">
        <f t="shared" si="0"/>
        <v>3.8885700000000002E-2</v>
      </c>
      <c r="G11" s="21">
        <v>0</v>
      </c>
      <c r="H11" s="21">
        <v>0</v>
      </c>
      <c r="I11" s="21">
        <v>3.8885700000000002E-2</v>
      </c>
      <c r="J11" s="22">
        <f t="shared" si="1"/>
        <v>0</v>
      </c>
      <c r="K11" s="22">
        <f t="shared" si="2"/>
        <v>0</v>
      </c>
      <c r="L11" s="23">
        <f t="shared" si="3"/>
        <v>3.8754206975731349E-2</v>
      </c>
      <c r="M11" s="4"/>
    </row>
    <row r="12" spans="1:13" x14ac:dyDescent="0.25">
      <c r="A12" s="17"/>
      <c r="B12" s="18">
        <v>444</v>
      </c>
      <c r="C12" s="19" t="s">
        <v>210</v>
      </c>
      <c r="D12" s="20">
        <v>1.5774409999999999</v>
      </c>
      <c r="E12" s="21">
        <v>1.5774409999999999</v>
      </c>
      <c r="F12" s="21">
        <f t="shared" si="0"/>
        <v>0.13692016000000001</v>
      </c>
      <c r="G12" s="21">
        <v>0</v>
      </c>
      <c r="H12" s="21">
        <v>0</v>
      </c>
      <c r="I12" s="21">
        <v>0.13692016000000001</v>
      </c>
      <c r="J12" s="22">
        <f t="shared" si="1"/>
        <v>0</v>
      </c>
      <c r="K12" s="22">
        <f t="shared" si="2"/>
        <v>0</v>
      </c>
      <c r="L12" s="23">
        <f t="shared" si="3"/>
        <v>8.6798910387139688E-2</v>
      </c>
      <c r="M12" s="4"/>
    </row>
    <row r="13" spans="1:13" x14ac:dyDescent="0.25">
      <c r="A13" s="17"/>
      <c r="B13" s="18">
        <v>446</v>
      </c>
      <c r="C13" s="19" t="s">
        <v>212</v>
      </c>
      <c r="D13" s="20">
        <v>3.3416410000000001</v>
      </c>
      <c r="E13" s="21">
        <v>4.0476700000000001</v>
      </c>
      <c r="F13" s="21">
        <f t="shared" si="0"/>
        <v>0.30789518000000005</v>
      </c>
      <c r="G13" s="21">
        <v>0</v>
      </c>
      <c r="H13" s="21">
        <v>0.13507372000000001</v>
      </c>
      <c r="I13" s="21">
        <v>0.17282146000000001</v>
      </c>
      <c r="J13" s="22">
        <f t="shared" si="1"/>
        <v>0</v>
      </c>
      <c r="K13" s="22">
        <f t="shared" si="2"/>
        <v>3.3370734274286197E-2</v>
      </c>
      <c r="L13" s="23">
        <f t="shared" si="3"/>
        <v>7.6067263388566772E-2</v>
      </c>
      <c r="M13" s="4"/>
    </row>
    <row r="14" spans="1:13" x14ac:dyDescent="0.25">
      <c r="A14" s="17"/>
      <c r="B14" s="18">
        <v>447</v>
      </c>
      <c r="C14" s="19" t="s">
        <v>213</v>
      </c>
      <c r="D14" s="20">
        <v>0</v>
      </c>
      <c r="E14" s="21">
        <v>0.4</v>
      </c>
      <c r="F14" s="21">
        <f t="shared" si="0"/>
        <v>3.8289339999999998E-2</v>
      </c>
      <c r="G14" s="21">
        <v>0</v>
      </c>
      <c r="H14" s="21">
        <v>7.027E-4</v>
      </c>
      <c r="I14" s="21">
        <v>3.7586639999999998E-2</v>
      </c>
      <c r="J14" s="22">
        <f t="shared" si="1"/>
        <v>0</v>
      </c>
      <c r="K14" s="22">
        <f t="shared" si="2"/>
        <v>1.7567499999999998E-3</v>
      </c>
      <c r="L14" s="23">
        <f t="shared" si="3"/>
        <v>9.5723349999999985E-2</v>
      </c>
      <c r="M14" s="4"/>
    </row>
    <row r="15" spans="1:13" x14ac:dyDescent="0.25">
      <c r="A15" s="17"/>
      <c r="B15" s="18">
        <v>449</v>
      </c>
      <c r="C15" s="19" t="s">
        <v>215</v>
      </c>
      <c r="D15" s="20">
        <v>2.5919999999999995E-2</v>
      </c>
      <c r="E15" s="21">
        <v>2.5919999999999999E-2</v>
      </c>
      <c r="F15" s="21">
        <f t="shared" si="0"/>
        <v>8.1509299519931713E-3</v>
      </c>
      <c r="G15" s="21">
        <v>2.1813099519931711E-3</v>
      </c>
      <c r="H15" s="21">
        <v>3.6883099999999998E-3</v>
      </c>
      <c r="I15" s="21">
        <v>2.2813099999999999E-3</v>
      </c>
      <c r="J15" s="22">
        <f t="shared" si="1"/>
        <v>8.4155476542946417E-2</v>
      </c>
      <c r="K15" s="22">
        <f t="shared" si="2"/>
        <v>0.22645138703677359</v>
      </c>
      <c r="L15" s="23">
        <f t="shared" si="3"/>
        <v>0.31446489012319334</v>
      </c>
      <c r="M15" s="4"/>
    </row>
    <row r="16" spans="1:13" x14ac:dyDescent="0.25">
      <c r="A16" s="17"/>
      <c r="B16" s="18">
        <v>453</v>
      </c>
      <c r="C16" s="19" t="s">
        <v>219</v>
      </c>
      <c r="D16" s="20">
        <v>0.32536199999999998</v>
      </c>
      <c r="E16" s="21">
        <v>0.36792399999999997</v>
      </c>
      <c r="F16" s="21">
        <f t="shared" si="0"/>
        <v>1.34E-2</v>
      </c>
      <c r="G16" s="21">
        <v>0</v>
      </c>
      <c r="H16" s="21">
        <v>1.34E-2</v>
      </c>
      <c r="I16" s="21">
        <v>0</v>
      </c>
      <c r="J16" s="22">
        <f t="shared" si="1"/>
        <v>0</v>
      </c>
      <c r="K16" s="22">
        <f t="shared" si="2"/>
        <v>3.6420565116708888E-2</v>
      </c>
      <c r="L16" s="23">
        <f t="shared" si="3"/>
        <v>3.6420565116708888E-2</v>
      </c>
      <c r="M16" s="4"/>
    </row>
    <row r="17" spans="1:13" x14ac:dyDescent="0.25">
      <c r="A17" s="17"/>
      <c r="B17" s="18">
        <v>456</v>
      </c>
      <c r="C17" s="19" t="s">
        <v>222</v>
      </c>
      <c r="D17" s="20">
        <v>3.5</v>
      </c>
      <c r="E17" s="21">
        <v>3.5</v>
      </c>
      <c r="F17" s="21">
        <f t="shared" si="0"/>
        <v>0.34410775826319695</v>
      </c>
      <c r="G17" s="21">
        <v>3.9007168263196945E-2</v>
      </c>
      <c r="H17" s="21">
        <v>8.2401599999999992E-2</v>
      </c>
      <c r="I17" s="21">
        <v>0.22269898999999999</v>
      </c>
      <c r="J17" s="22">
        <f t="shared" si="1"/>
        <v>1.1144905218056269E-2</v>
      </c>
      <c r="K17" s="22">
        <f t="shared" si="2"/>
        <v>3.4688219503770552E-2</v>
      </c>
      <c r="L17" s="23">
        <f t="shared" si="3"/>
        <v>9.831650236091341E-2</v>
      </c>
      <c r="M17" s="4"/>
    </row>
    <row r="18" spans="1:13" x14ac:dyDescent="0.25">
      <c r="A18" s="17"/>
      <c r="B18" s="18">
        <v>459</v>
      </c>
      <c r="C18" s="19" t="s">
        <v>225</v>
      </c>
      <c r="D18" s="20">
        <v>1.5</v>
      </c>
      <c r="E18" s="21">
        <v>1.590382</v>
      </c>
      <c r="F18" s="21">
        <f t="shared" si="0"/>
        <v>0.31846423067257879</v>
      </c>
      <c r="G18" s="21">
        <v>2.9626000672578812E-2</v>
      </c>
      <c r="H18" s="21">
        <v>6.264285E-2</v>
      </c>
      <c r="I18" s="21">
        <v>0.22619537999999997</v>
      </c>
      <c r="J18" s="22">
        <f t="shared" si="1"/>
        <v>1.8628229364126864E-2</v>
      </c>
      <c r="K18" s="22">
        <f t="shared" si="2"/>
        <v>5.8016785069611464E-2</v>
      </c>
      <c r="L18" s="23">
        <f t="shared" si="3"/>
        <v>0.20024386007423298</v>
      </c>
      <c r="M18" s="4"/>
    </row>
    <row r="19" spans="1:13" x14ac:dyDescent="0.25">
      <c r="A19" s="17"/>
      <c r="B19" s="18">
        <v>460</v>
      </c>
      <c r="C19" s="19" t="s">
        <v>226</v>
      </c>
      <c r="D19" s="20">
        <v>0.46255800000000002</v>
      </c>
      <c r="E19" s="21">
        <v>0.71255800000000002</v>
      </c>
      <c r="F19" s="21">
        <f t="shared" si="0"/>
        <v>0.16231553000000001</v>
      </c>
      <c r="G19" s="21">
        <v>0</v>
      </c>
      <c r="H19" s="21">
        <v>4.35346E-2</v>
      </c>
      <c r="I19" s="21">
        <v>0.11878093000000001</v>
      </c>
      <c r="J19" s="22">
        <f t="shared" si="1"/>
        <v>0</v>
      </c>
      <c r="K19" s="22">
        <f t="shared" si="2"/>
        <v>6.109621953581322E-2</v>
      </c>
      <c r="L19" s="23">
        <f t="shared" si="3"/>
        <v>0.22779272704818415</v>
      </c>
      <c r="M19" s="4"/>
    </row>
    <row r="20" spans="1:13" ht="15.75" thickBot="1" x14ac:dyDescent="0.3">
      <c r="A20" s="41" t="s">
        <v>232</v>
      </c>
      <c r="B20" s="58"/>
      <c r="C20" s="43"/>
      <c r="D20" s="44">
        <v>7.9149460000000005</v>
      </c>
      <c r="E20" s="45">
        <v>6.2035260000000001</v>
      </c>
      <c r="F20" s="45">
        <f t="shared" si="0"/>
        <v>0.46237058999999991</v>
      </c>
      <c r="G20" s="45">
        <v>0</v>
      </c>
      <c r="H20" s="45">
        <v>1.6217220000000001E-2</v>
      </c>
      <c r="I20" s="45">
        <v>0.44615336999999994</v>
      </c>
      <c r="J20" s="46">
        <f t="shared" si="1"/>
        <v>0</v>
      </c>
      <c r="K20" s="46">
        <f t="shared" si="2"/>
        <v>2.6141939277759133E-3</v>
      </c>
      <c r="L20" s="47">
        <f t="shared" si="3"/>
        <v>7.4533513682379968E-2</v>
      </c>
      <c r="M20" s="4"/>
    </row>
    <row r="21" spans="1:13" x14ac:dyDescent="0.25">
      <c r="D21" s="5"/>
      <c r="E21" s="5"/>
      <c r="F21" s="5"/>
      <c r="G21" s="5"/>
      <c r="H21" s="5"/>
      <c r="I21" s="5"/>
      <c r="J21" s="4"/>
      <c r="K21" s="4"/>
      <c r="L21" s="4"/>
      <c r="M2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topLeftCell="A4" workbookViewId="0">
      <selection activeCell="C7" sqref="C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</v>
      </c>
      <c r="B1" s="49" t="s">
        <v>13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245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1626.886438</v>
      </c>
      <c r="I6" s="14">
        <v>1893.2108259999995</v>
      </c>
      <c r="J6" s="14">
        <v>610.98229803036429</v>
      </c>
      <c r="K6" s="14">
        <v>92.398145790364282</v>
      </c>
      <c r="L6" s="14">
        <v>189.97788963999997</v>
      </c>
      <c r="M6" s="14">
        <v>328.60626259999998</v>
      </c>
      <c r="N6" s="15">
        <v>4.880499547194344E-2</v>
      </c>
      <c r="O6" s="15">
        <v>0.14915192304650615</v>
      </c>
      <c r="P6" s="16">
        <v>0.32272279961617145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SUM(H8:OFFSET(H6,MATCH("PROYECTOS",$A$8:$A$50,0),0))</f>
        <v>1475.4691979999984</v>
      </c>
      <c r="I7" s="38">
        <f ca="1">SUM(I8:OFFSET(I6,MATCH("PROYECTOS",$A$8:$A$50,0),0))</f>
        <v>1753.7143239999978</v>
      </c>
      <c r="J7" s="38">
        <f ca="1">SUM(J8:OFFSET(J6,MATCH("PROYECTOS",$A$8:$A$50,0),0))</f>
        <v>602.26395439743715</v>
      </c>
      <c r="K7" s="38">
        <f ca="1">SUM(K8:OFFSET(K6,MATCH("PROYECTOS",$A$8:$A$50,0),0))</f>
        <v>92.073070947437003</v>
      </c>
      <c r="L7" s="38">
        <f ca="1">SUM(L8:OFFSET(L6,MATCH("PROYECTOS",$A$8:$A$50,0),0))</f>
        <v>187.84907654999998</v>
      </c>
      <c r="M7" s="38">
        <f ca="1">SUM(M8:OFFSET(M6,MATCH("PROYECTOS",$A$8:$A$50,0),0))</f>
        <v>322.34180690000005</v>
      </c>
      <c r="N7" s="39">
        <f ca="1">IFERROR(K7/I7,0)</f>
        <v>5.2501749964287296E-2</v>
      </c>
      <c r="O7" s="39">
        <f ca="1">IFERROR(SUM(K7,L7)/I7,0)</f>
        <v>0.15961673099582743</v>
      </c>
      <c r="P7" s="40">
        <f ca="1">IFERROR(SUM(K7,L7,M7)/I7,0)</f>
        <v>0.34342192805025967</v>
      </c>
      <c r="Q7" s="64"/>
      <c r="R7" s="38"/>
      <c r="S7" s="40"/>
    </row>
    <row r="8" spans="1:19" ht="25.5" x14ac:dyDescent="0.25">
      <c r="A8" s="17"/>
      <c r="B8" s="19">
        <v>5000017</v>
      </c>
      <c r="C8" s="19" t="s">
        <v>295</v>
      </c>
      <c r="D8" s="68">
        <v>3033254</v>
      </c>
      <c r="E8" s="19" t="s">
        <v>283</v>
      </c>
      <c r="F8" s="69">
        <v>218</v>
      </c>
      <c r="G8" s="19" t="s">
        <v>305</v>
      </c>
      <c r="H8" s="20">
        <v>387.01441399999999</v>
      </c>
      <c r="I8" s="21">
        <v>403.36652199999992</v>
      </c>
      <c r="J8" s="21">
        <f t="shared" ref="J8:J16" si="0">SUM(K8,L8,M8)</f>
        <v>143.02459421224054</v>
      </c>
      <c r="K8" s="21">
        <v>20.496963002240591</v>
      </c>
      <c r="L8" s="21">
        <v>15.629938599999994</v>
      </c>
      <c r="M8" s="21">
        <v>106.89769260999995</v>
      </c>
      <c r="N8" s="22">
        <f t="shared" ref="N8:N17" si="1">IFERROR(K8/I8,0)</f>
        <v>5.081473519570024E-2</v>
      </c>
      <c r="O8" s="22">
        <f t="shared" ref="O8:O17" si="2">IFERROR(SUM(K8,L8)/I8,0)</f>
        <v>8.9563460604300205E-2</v>
      </c>
      <c r="P8" s="23">
        <f t="shared" ref="P8:P17" si="3">IFERROR(SUM(K8,L8,M8)/I8,0)</f>
        <v>0.35457725520473554</v>
      </c>
      <c r="Q8" s="70">
        <v>155786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5000018</v>
      </c>
      <c r="C9" s="19" t="s">
        <v>296</v>
      </c>
      <c r="D9" s="68">
        <v>3033255</v>
      </c>
      <c r="E9" s="19" t="s">
        <v>284</v>
      </c>
      <c r="F9" s="69">
        <v>219</v>
      </c>
      <c r="G9" s="19" t="s">
        <v>306</v>
      </c>
      <c r="H9" s="20">
        <v>273.77885399999991</v>
      </c>
      <c r="I9" s="21">
        <v>354.87971800000003</v>
      </c>
      <c r="J9" s="21">
        <f t="shared" si="0"/>
        <v>141.91421893645406</v>
      </c>
      <c r="K9" s="21">
        <v>17.133992686454011</v>
      </c>
      <c r="L9" s="21">
        <v>49.339119780000004</v>
      </c>
      <c r="M9" s="21">
        <v>75.441106470000037</v>
      </c>
      <c r="N9" s="22">
        <f t="shared" si="1"/>
        <v>4.8281126864663508E-2</v>
      </c>
      <c r="O9" s="22">
        <f t="shared" si="2"/>
        <v>0.18731166954560646</v>
      </c>
      <c r="P9" s="23">
        <f t="shared" si="3"/>
        <v>0.39989385625146956</v>
      </c>
      <c r="Q9" s="70">
        <v>100294.33900000001</v>
      </c>
      <c r="R9" s="21">
        <v>0</v>
      </c>
      <c r="S9" s="23">
        <f t="shared" ref="S9:S16" si="4">IFERROR(R9/Q9,0)</f>
        <v>0</v>
      </c>
    </row>
    <row r="10" spans="1:19" ht="38.25" x14ac:dyDescent="0.25">
      <c r="A10" s="17"/>
      <c r="B10" s="19">
        <v>5000019</v>
      </c>
      <c r="C10" s="19" t="s">
        <v>297</v>
      </c>
      <c r="D10" s="68">
        <v>3033256</v>
      </c>
      <c r="E10" s="19" t="s">
        <v>285</v>
      </c>
      <c r="F10" s="69">
        <v>220</v>
      </c>
      <c r="G10" s="19" t="s">
        <v>307</v>
      </c>
      <c r="H10" s="20">
        <v>89.55660800000004</v>
      </c>
      <c r="I10" s="21">
        <v>120.3062359999999</v>
      </c>
      <c r="J10" s="21">
        <f t="shared" si="0"/>
        <v>65.986754755029935</v>
      </c>
      <c r="K10" s="21">
        <v>3.2229209650299389</v>
      </c>
      <c r="L10" s="21">
        <v>30.765768340000005</v>
      </c>
      <c r="M10" s="21">
        <v>31.998065449999988</v>
      </c>
      <c r="N10" s="22">
        <f t="shared" si="1"/>
        <v>2.6789309284266375E-2</v>
      </c>
      <c r="O10" s="22">
        <f t="shared" si="2"/>
        <v>0.28251810076603157</v>
      </c>
      <c r="P10" s="23">
        <f t="shared" si="3"/>
        <v>0.54848989502946455</v>
      </c>
      <c r="Q10" s="70">
        <v>99089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5000027</v>
      </c>
      <c r="C11" s="19" t="s">
        <v>298</v>
      </c>
      <c r="D11" s="68">
        <v>3033311</v>
      </c>
      <c r="E11" s="19" t="s">
        <v>286</v>
      </c>
      <c r="F11" s="69">
        <v>16</v>
      </c>
      <c r="G11" s="19" t="s">
        <v>308</v>
      </c>
      <c r="H11" s="20">
        <v>165.67291699999996</v>
      </c>
      <c r="I11" s="21">
        <v>194.13920399999995</v>
      </c>
      <c r="J11" s="21">
        <f t="shared" si="0"/>
        <v>68.260146869052534</v>
      </c>
      <c r="K11" s="21">
        <v>9.028204949052526</v>
      </c>
      <c r="L11" s="21">
        <v>27.070471950000009</v>
      </c>
      <c r="M11" s="21">
        <v>32.161469970000006</v>
      </c>
      <c r="N11" s="22">
        <f t="shared" si="1"/>
        <v>4.6503770300060199E-2</v>
      </c>
      <c r="O11" s="22">
        <f t="shared" si="2"/>
        <v>0.1859422319412237</v>
      </c>
      <c r="P11" s="23">
        <f t="shared" si="3"/>
        <v>0.35160413488175501</v>
      </c>
      <c r="Q11" s="70">
        <v>154946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5000029</v>
      </c>
      <c r="C12" s="19" t="s">
        <v>299</v>
      </c>
      <c r="D12" s="68">
        <v>3033313</v>
      </c>
      <c r="E12" s="19" t="s">
        <v>288</v>
      </c>
      <c r="F12" s="69">
        <v>16</v>
      </c>
      <c r="G12" s="19" t="s">
        <v>308</v>
      </c>
      <c r="H12" s="20">
        <v>96.324110000000019</v>
      </c>
      <c r="I12" s="21">
        <v>105.50085299999998</v>
      </c>
      <c r="J12" s="21">
        <f t="shared" si="0"/>
        <v>28.25626199022836</v>
      </c>
      <c r="K12" s="21">
        <v>6.2561003402283646</v>
      </c>
      <c r="L12" s="21">
        <v>7.126177140000002</v>
      </c>
      <c r="M12" s="21">
        <v>14.873984509999993</v>
      </c>
      <c r="N12" s="22">
        <f t="shared" si="1"/>
        <v>5.9299049840178697E-2</v>
      </c>
      <c r="O12" s="22">
        <f t="shared" si="2"/>
        <v>0.1268452064575096</v>
      </c>
      <c r="P12" s="23">
        <f t="shared" si="3"/>
        <v>0.2678297017203109</v>
      </c>
      <c r="Q12" s="70">
        <v>16538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5004424</v>
      </c>
      <c r="C13" s="19" t="s">
        <v>300</v>
      </c>
      <c r="D13" s="68">
        <v>3000001</v>
      </c>
      <c r="E13" s="19" t="s">
        <v>275</v>
      </c>
      <c r="F13" s="69">
        <v>60</v>
      </c>
      <c r="G13" s="19" t="s">
        <v>309</v>
      </c>
      <c r="H13" s="20">
        <v>11.269782000000003</v>
      </c>
      <c r="I13" s="21">
        <v>11.684375000000006</v>
      </c>
      <c r="J13" s="21">
        <f t="shared" si="0"/>
        <v>2.5213468435429367</v>
      </c>
      <c r="K13" s="21">
        <v>1.2077430835429368</v>
      </c>
      <c r="L13" s="21">
        <v>0.60275065999999988</v>
      </c>
      <c r="M13" s="21">
        <v>0.71085310000000013</v>
      </c>
      <c r="N13" s="22">
        <f t="shared" si="1"/>
        <v>0.10336394403148959</v>
      </c>
      <c r="O13" s="22">
        <f t="shared" si="2"/>
        <v>0.15494998607481664</v>
      </c>
      <c r="P13" s="23">
        <f t="shared" si="3"/>
        <v>0.21578790851397148</v>
      </c>
      <c r="Q13" s="70">
        <v>329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5004425</v>
      </c>
      <c r="C14" s="19" t="s">
        <v>301</v>
      </c>
      <c r="D14" s="68">
        <v>3000001</v>
      </c>
      <c r="E14" s="19" t="s">
        <v>275</v>
      </c>
      <c r="F14" s="69">
        <v>80</v>
      </c>
      <c r="G14" s="19" t="s">
        <v>310</v>
      </c>
      <c r="H14" s="20">
        <v>5.5496769999999991</v>
      </c>
      <c r="I14" s="21">
        <v>7.4568069999999995</v>
      </c>
      <c r="J14" s="21">
        <f t="shared" si="0"/>
        <v>1.2462303808997901</v>
      </c>
      <c r="K14" s="21">
        <v>0.27222460089978995</v>
      </c>
      <c r="L14" s="21">
        <v>0.42420127000000002</v>
      </c>
      <c r="M14" s="21">
        <v>0.54980451000000008</v>
      </c>
      <c r="N14" s="22">
        <f t="shared" si="1"/>
        <v>3.650685888742862E-2</v>
      </c>
      <c r="O14" s="22">
        <f t="shared" si="2"/>
        <v>9.3394648795361065E-2</v>
      </c>
      <c r="P14" s="23">
        <f t="shared" si="3"/>
        <v>0.16712654369353935</v>
      </c>
      <c r="Q14" s="70">
        <v>35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5004426</v>
      </c>
      <c r="C15" s="19" t="s">
        <v>302</v>
      </c>
      <c r="D15" s="68">
        <v>3000001</v>
      </c>
      <c r="E15" s="19" t="s">
        <v>275</v>
      </c>
      <c r="F15" s="69">
        <v>60</v>
      </c>
      <c r="G15" s="19" t="s">
        <v>309</v>
      </c>
      <c r="H15" s="20">
        <v>42.323931000000016</v>
      </c>
      <c r="I15" s="21">
        <v>66.406956999999991</v>
      </c>
      <c r="J15" s="21">
        <f t="shared" si="0"/>
        <v>10.174411358262125</v>
      </c>
      <c r="K15" s="21">
        <v>3.4483447582621238</v>
      </c>
      <c r="L15" s="21">
        <v>2.9958243500000012</v>
      </c>
      <c r="M15" s="21">
        <v>3.7302422500000003</v>
      </c>
      <c r="N15" s="22">
        <f t="shared" si="1"/>
        <v>5.1927462332931835E-2</v>
      </c>
      <c r="O15" s="22">
        <f t="shared" si="2"/>
        <v>9.7040572243991333E-2</v>
      </c>
      <c r="P15" s="23">
        <f t="shared" si="3"/>
        <v>0.15321303396362712</v>
      </c>
      <c r="Q15" s="70">
        <v>265</v>
      </c>
      <c r="R15" s="21">
        <v>0</v>
      </c>
      <c r="S15" s="23">
        <f t="shared" si="4"/>
        <v>0</v>
      </c>
    </row>
    <row r="16" spans="1:19" x14ac:dyDescent="0.25">
      <c r="A16" s="17"/>
      <c r="B16" s="19">
        <v>9000000</v>
      </c>
      <c r="C16" s="19" t="s">
        <v>303</v>
      </c>
      <c r="D16" s="68">
        <v>9000000</v>
      </c>
      <c r="E16" s="19" t="s">
        <v>304</v>
      </c>
      <c r="F16" s="69"/>
      <c r="G16" s="19" t="s">
        <v>311</v>
      </c>
      <c r="H16" s="20">
        <v>403.97890499999858</v>
      </c>
      <c r="I16" s="21">
        <v>489.97365199999797</v>
      </c>
      <c r="J16" s="21">
        <f t="shared" si="0"/>
        <v>140.87998905172674</v>
      </c>
      <c r="K16" s="21">
        <v>31.006576561726718</v>
      </c>
      <c r="L16" s="21">
        <v>53.89482445999996</v>
      </c>
      <c r="M16" s="21">
        <v>55.978588030000047</v>
      </c>
      <c r="N16" s="22">
        <f t="shared" si="1"/>
        <v>6.3282130447550766E-2</v>
      </c>
      <c r="O16" s="22">
        <f t="shared" si="2"/>
        <v>0.17327748272824889</v>
      </c>
      <c r="P16" s="23">
        <f t="shared" si="3"/>
        <v>0.28752564240276196</v>
      </c>
      <c r="Q16" s="70"/>
      <c r="R16" s="21"/>
      <c r="S16" s="23">
        <f t="shared" si="4"/>
        <v>0</v>
      </c>
    </row>
    <row r="17" spans="1:19" ht="15.75" thickBot="1" x14ac:dyDescent="0.3">
      <c r="A17" s="41" t="s">
        <v>293</v>
      </c>
      <c r="B17" s="43"/>
      <c r="C17" s="43"/>
      <c r="D17" s="65"/>
      <c r="E17" s="43"/>
      <c r="F17" s="66"/>
      <c r="G17" s="43"/>
      <c r="H17" s="44">
        <f ca="1">OFFSET(H17,-MATCH("PROYECTOS",$A$8:$A$50,0)-1,0)-(OFFSET(H17,-MATCH("PROYECTOS",$A$8:$A$50,0),0))</f>
        <v>151.41724000000158</v>
      </c>
      <c r="I17" s="45">
        <f t="shared" ref="I17:M17" ca="1" si="5">OFFSET(I17,-MATCH("PROYECTOS",$A$8:$A$50,0)-1,0)-(OFFSET(I17,-MATCH("PROYECTOS",$A$8:$A$50,0),0))</f>
        <v>139.49650200000178</v>
      </c>
      <c r="J17" s="45">
        <f t="shared" ca="1" si="5"/>
        <v>8.7183436329271444</v>
      </c>
      <c r="K17" s="45">
        <f t="shared" ca="1" si="5"/>
        <v>0.32507484292727895</v>
      </c>
      <c r="L17" s="45">
        <f t="shared" ca="1" si="5"/>
        <v>2.1288130899999942</v>
      </c>
      <c r="M17" s="45">
        <f t="shared" ca="1" si="5"/>
        <v>6.2644556999999281</v>
      </c>
      <c r="N17" s="46">
        <f t="shared" ca="1" si="1"/>
        <v>2.3303440463852978E-3</v>
      </c>
      <c r="O17" s="46">
        <f t="shared" ca="1" si="2"/>
        <v>1.7591035601217025E-2</v>
      </c>
      <c r="P17" s="47">
        <f t="shared" ca="1" si="3"/>
        <v>6.2498654144941136E-2</v>
      </c>
      <c r="Q17" s="67"/>
      <c r="R17" s="45"/>
      <c r="S17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41</v>
      </c>
      <c r="B1" s="51" t="s">
        <v>27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742</v>
      </c>
      <c r="N2" s="72" t="s">
        <v>757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35.326035000000005</v>
      </c>
      <c r="E6" s="14">
        <f ca="1">SUM(E7:OFFSET(E7,50,0))</f>
        <v>35.924466000000002</v>
      </c>
      <c r="F6" s="14">
        <f ca="1">SUM(F7:OFFSET(F7,50,0))</f>
        <v>4.006598939371484</v>
      </c>
      <c r="G6" s="14">
        <f ca="1">SUM(G7:OFFSET(G7,50,0))</f>
        <v>0.72463416937148395</v>
      </c>
      <c r="H6" s="14">
        <f ca="1">SUM(H7:OFFSET(H7,50,0))</f>
        <v>1.0913386899999999</v>
      </c>
      <c r="I6" s="14">
        <f ca="1">SUM(I7:OFFSET(I7,50,0))</f>
        <v>2.1906260799999999</v>
      </c>
      <c r="J6" s="15">
        <f ca="1">IFERROR(G6/E6,0)</f>
        <v>2.0171049149943773E-2</v>
      </c>
      <c r="K6" s="15">
        <f ca="1">IFERROR(SUM(G6,H6)/E6,0)</f>
        <v>5.0549752343472101E-2</v>
      </c>
      <c r="L6" s="16">
        <f ca="1">IFERROR(SUM(G6,H6,I6)/E6,0)</f>
        <v>0.11152842019618284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0.77509799999999995</v>
      </c>
      <c r="E7" s="21">
        <v>0.70418400000000003</v>
      </c>
      <c r="F7" s="21">
        <f t="shared" ref="F7:F31" si="0">SUM(G7,H7,I7)</f>
        <v>9.5173140021238112E-2</v>
      </c>
      <c r="G7" s="21">
        <v>4.9922400212381035E-3</v>
      </c>
      <c r="H7" s="21">
        <v>3.5463000000000008E-2</v>
      </c>
      <c r="I7" s="21">
        <v>5.4717900000000007E-2</v>
      </c>
      <c r="J7" s="22">
        <f t="shared" ref="J7:J31" si="1">IFERROR(G7/E7,0)</f>
        <v>7.0893971195569666E-3</v>
      </c>
      <c r="K7" s="22">
        <f t="shared" ref="K7:K31" si="2">IFERROR(SUM(G7,H7)/E7,0)</f>
        <v>5.7449814283252826E-2</v>
      </c>
      <c r="L7" s="23">
        <f t="shared" ref="L7:L31" si="3">IFERROR(SUM(G7,H7,I7)/E7,0)</f>
        <v>0.13515379506100408</v>
      </c>
      <c r="M7" s="4"/>
      <c r="N7" t="s">
        <v>270</v>
      </c>
      <c r="O7" s="5">
        <v>0.40109317056912069</v>
      </c>
      <c r="P7" s="71">
        <v>0.2022270924225921</v>
      </c>
    </row>
    <row r="8" spans="1:16" x14ac:dyDescent="0.25">
      <c r="A8" s="17"/>
      <c r="B8" s="55">
        <v>2</v>
      </c>
      <c r="C8" s="19" t="s">
        <v>250</v>
      </c>
      <c r="D8" s="20">
        <v>0.23628100000000002</v>
      </c>
      <c r="E8" s="21">
        <v>0.30881600000000003</v>
      </c>
      <c r="F8" s="21">
        <f t="shared" si="0"/>
        <v>3.2877570091358797E-2</v>
      </c>
      <c r="G8" s="21">
        <v>1.2536000091358801E-2</v>
      </c>
      <c r="H8" s="21">
        <v>9.8733199999999997E-3</v>
      </c>
      <c r="I8" s="21">
        <v>1.046825E-2</v>
      </c>
      <c r="J8" s="22">
        <f t="shared" si="1"/>
        <v>4.0593751914922802E-2</v>
      </c>
      <c r="K8" s="22">
        <f t="shared" si="2"/>
        <v>7.2565281887463071E-2</v>
      </c>
      <c r="L8" s="23">
        <f t="shared" si="3"/>
        <v>0.10646329882959041</v>
      </c>
      <c r="M8" s="4"/>
      <c r="N8" t="s">
        <v>271</v>
      </c>
      <c r="O8" s="5">
        <v>0.19139421002496396</v>
      </c>
      <c r="P8" s="71">
        <v>0.18996284002537281</v>
      </c>
    </row>
    <row r="9" spans="1:16" x14ac:dyDescent="0.25">
      <c r="A9" s="17"/>
      <c r="B9" s="55">
        <v>3</v>
      </c>
      <c r="C9" s="19" t="s">
        <v>251</v>
      </c>
      <c r="D9" s="20">
        <v>0.27149099999999998</v>
      </c>
      <c r="E9" s="21">
        <v>1.0752299999999999</v>
      </c>
      <c r="F9" s="21">
        <f t="shared" si="0"/>
        <v>3.9291700000000006E-2</v>
      </c>
      <c r="G9" s="21">
        <v>0</v>
      </c>
      <c r="H9" s="21">
        <v>8.6000000000000003E-5</v>
      </c>
      <c r="I9" s="21">
        <v>3.9205700000000003E-2</v>
      </c>
      <c r="J9" s="22">
        <f t="shared" si="1"/>
        <v>0</v>
      </c>
      <c r="K9" s="22">
        <f t="shared" si="2"/>
        <v>7.9982887382234514E-5</v>
      </c>
      <c r="L9" s="23">
        <f t="shared" si="3"/>
        <v>3.6542600187866793E-2</v>
      </c>
      <c r="M9" s="4"/>
      <c r="N9" t="s">
        <v>255</v>
      </c>
      <c r="O9" s="5">
        <v>0.2289944712519327</v>
      </c>
      <c r="P9" s="71">
        <v>0.16341760217909623</v>
      </c>
    </row>
    <row r="10" spans="1:16" x14ac:dyDescent="0.25">
      <c r="A10" s="17"/>
      <c r="B10" s="55">
        <v>4</v>
      </c>
      <c r="C10" s="19" t="s">
        <v>252</v>
      </c>
      <c r="D10" s="20">
        <v>0.36280000000000001</v>
      </c>
      <c r="E10" s="21">
        <v>0.37971499999999997</v>
      </c>
      <c r="F10" s="21">
        <f t="shared" si="0"/>
        <v>4.7705530086995039E-2</v>
      </c>
      <c r="G10" s="21">
        <v>1.4566530086995044E-2</v>
      </c>
      <c r="H10" s="21">
        <v>1.341592E-2</v>
      </c>
      <c r="I10" s="21">
        <v>1.9723079999999997E-2</v>
      </c>
      <c r="J10" s="22">
        <f t="shared" si="1"/>
        <v>3.83617452220614E-2</v>
      </c>
      <c r="K10" s="22">
        <f t="shared" si="2"/>
        <v>7.3693296517111637E-2</v>
      </c>
      <c r="L10" s="23">
        <f t="shared" si="3"/>
        <v>0.12563509497121536</v>
      </c>
      <c r="M10" s="4"/>
      <c r="N10" t="s">
        <v>260</v>
      </c>
      <c r="O10" s="5">
        <v>4.7598810184105909E-2</v>
      </c>
      <c r="P10" s="71">
        <v>0.1518240397817823</v>
      </c>
    </row>
    <row r="11" spans="1:16" x14ac:dyDescent="0.25">
      <c r="A11" s="17"/>
      <c r="B11" s="55">
        <v>5</v>
      </c>
      <c r="C11" s="19" t="s">
        <v>253</v>
      </c>
      <c r="D11" s="20">
        <v>1.961274</v>
      </c>
      <c r="E11" s="21">
        <v>2.0333249999999996</v>
      </c>
      <c r="F11" s="21">
        <f t="shared" si="0"/>
        <v>0.19542843008294764</v>
      </c>
      <c r="G11" s="21">
        <v>2.0096130082947639E-2</v>
      </c>
      <c r="H11" s="21">
        <v>1.9195749999999998E-2</v>
      </c>
      <c r="I11" s="21">
        <v>0.15613654999999999</v>
      </c>
      <c r="J11" s="22">
        <f t="shared" si="1"/>
        <v>9.8833831694134702E-3</v>
      </c>
      <c r="K11" s="22">
        <f t="shared" si="2"/>
        <v>1.9323954647165426E-2</v>
      </c>
      <c r="L11" s="23">
        <f t="shared" si="3"/>
        <v>9.6112736568402829E-2</v>
      </c>
      <c r="M11" s="4"/>
      <c r="N11" t="s">
        <v>268</v>
      </c>
      <c r="O11" s="5">
        <v>6.0254349859482262E-2</v>
      </c>
      <c r="P11" s="71">
        <v>0.15116115967858873</v>
      </c>
    </row>
    <row r="12" spans="1:16" x14ac:dyDescent="0.25">
      <c r="A12" s="17"/>
      <c r="B12" s="55">
        <v>6</v>
      </c>
      <c r="C12" s="19" t="s">
        <v>254</v>
      </c>
      <c r="D12" s="20">
        <v>0.39671600000000001</v>
      </c>
      <c r="E12" s="21">
        <v>0.40800000000000003</v>
      </c>
      <c r="F12" s="21">
        <f t="shared" si="0"/>
        <v>5.4711449940676685E-2</v>
      </c>
      <c r="G12" s="21">
        <v>1.8777169940676686E-2</v>
      </c>
      <c r="H12" s="21">
        <v>1.7415630000000001E-2</v>
      </c>
      <c r="I12" s="21">
        <v>1.8518649999999998E-2</v>
      </c>
      <c r="J12" s="22">
        <f t="shared" si="1"/>
        <v>4.6022475344795796E-2</v>
      </c>
      <c r="K12" s="22">
        <f t="shared" si="2"/>
        <v>8.8707842991854621E-2</v>
      </c>
      <c r="L12" s="23">
        <f t="shared" si="3"/>
        <v>0.1340966910310703</v>
      </c>
      <c r="M12" s="4"/>
      <c r="N12" t="s">
        <v>259</v>
      </c>
      <c r="O12" s="5">
        <v>5.7539450006834483E-2</v>
      </c>
      <c r="P12" s="71">
        <v>0.15003102862932932</v>
      </c>
    </row>
    <row r="13" spans="1:16" x14ac:dyDescent="0.25">
      <c r="A13" s="17"/>
      <c r="B13" s="55">
        <v>7</v>
      </c>
      <c r="C13" s="19" t="s">
        <v>255</v>
      </c>
      <c r="D13" s="20">
        <v>1.339521</v>
      </c>
      <c r="E13" s="21">
        <v>1.4012840000000002</v>
      </c>
      <c r="F13" s="21">
        <f t="shared" si="0"/>
        <v>0.2289944712519327</v>
      </c>
      <c r="G13" s="21">
        <v>7.7082281251932727E-2</v>
      </c>
      <c r="H13" s="21">
        <v>7.7246099999999998E-2</v>
      </c>
      <c r="I13" s="21">
        <v>7.4666089999999991E-2</v>
      </c>
      <c r="J13" s="22">
        <f t="shared" si="1"/>
        <v>5.5008321833356202E-2</v>
      </c>
      <c r="K13" s="22">
        <f t="shared" si="2"/>
        <v>0.11013354983852859</v>
      </c>
      <c r="L13" s="23">
        <f t="shared" si="3"/>
        <v>0.16341760217909623</v>
      </c>
      <c r="M13" s="4"/>
      <c r="N13" t="s">
        <v>249</v>
      </c>
      <c r="O13" s="5">
        <v>9.5173140021238112E-2</v>
      </c>
      <c r="P13" s="71">
        <v>0.13515379506100408</v>
      </c>
    </row>
    <row r="14" spans="1:16" x14ac:dyDescent="0.25">
      <c r="A14" s="17"/>
      <c r="B14" s="55">
        <v>8</v>
      </c>
      <c r="C14" s="19" t="s">
        <v>256</v>
      </c>
      <c r="D14" s="20">
        <v>7.9539359999999988</v>
      </c>
      <c r="E14" s="21">
        <v>8.1141709999999989</v>
      </c>
      <c r="F14" s="21">
        <f t="shared" si="0"/>
        <v>0.72670834024150222</v>
      </c>
      <c r="G14" s="21">
        <v>1.1360510241502197E-2</v>
      </c>
      <c r="H14" s="21">
        <v>0.15658666999999998</v>
      </c>
      <c r="I14" s="21">
        <v>0.55876116000000009</v>
      </c>
      <c r="J14" s="22">
        <f t="shared" si="1"/>
        <v>1.4000826752975995E-3</v>
      </c>
      <c r="K14" s="22">
        <f t="shared" si="2"/>
        <v>2.069800848928402E-2</v>
      </c>
      <c r="L14" s="23">
        <f t="shared" si="3"/>
        <v>8.9560392582495776E-2</v>
      </c>
      <c r="M14" s="4"/>
      <c r="N14" t="s">
        <v>254</v>
      </c>
      <c r="O14" s="5">
        <v>5.4711449940676685E-2</v>
      </c>
      <c r="P14" s="71">
        <v>0.1340966910310703</v>
      </c>
    </row>
    <row r="15" spans="1:16" x14ac:dyDescent="0.25">
      <c r="A15" s="17"/>
      <c r="B15" s="55">
        <v>9</v>
      </c>
      <c r="C15" s="19" t="s">
        <v>257</v>
      </c>
      <c r="D15" s="20">
        <v>0.16416800000000001</v>
      </c>
      <c r="E15" s="21">
        <v>0.60800200000000004</v>
      </c>
      <c r="F15" s="21">
        <f t="shared" si="0"/>
        <v>6.4547210127371996E-2</v>
      </c>
      <c r="G15" s="21">
        <v>7.9937001273719943E-3</v>
      </c>
      <c r="H15" s="21">
        <v>1.1142199999999998E-2</v>
      </c>
      <c r="I15" s="21">
        <v>4.5411309999999996E-2</v>
      </c>
      <c r="J15" s="22">
        <f t="shared" si="1"/>
        <v>1.3147489855908358E-2</v>
      </c>
      <c r="K15" s="22">
        <f t="shared" si="2"/>
        <v>3.1473416415360458E-2</v>
      </c>
      <c r="L15" s="23">
        <f t="shared" si="3"/>
        <v>0.1061628253317785</v>
      </c>
      <c r="M15" s="4"/>
      <c r="N15" t="s">
        <v>263</v>
      </c>
      <c r="O15" s="5">
        <v>1.110774148795455</v>
      </c>
      <c r="P15" s="71">
        <v>0.13194958249190411</v>
      </c>
    </row>
    <row r="16" spans="1:16" x14ac:dyDescent="0.25">
      <c r="A16" s="17"/>
      <c r="B16" s="55">
        <v>10</v>
      </c>
      <c r="C16" s="19" t="s">
        <v>258</v>
      </c>
      <c r="D16" s="20">
        <v>0.15027299999999996</v>
      </c>
      <c r="E16" s="21">
        <v>0.15239800000000001</v>
      </c>
      <c r="F16" s="21">
        <f t="shared" si="0"/>
        <v>1.7870909995884414E-2</v>
      </c>
      <c r="G16" s="21">
        <v>6.1113599958844134E-3</v>
      </c>
      <c r="H16" s="21">
        <v>6.1682200000000003E-3</v>
      </c>
      <c r="I16" s="21">
        <v>5.5913300000000003E-3</v>
      </c>
      <c r="J16" s="22">
        <f t="shared" si="1"/>
        <v>4.0101313638528154E-2</v>
      </c>
      <c r="K16" s="22">
        <f t="shared" si="2"/>
        <v>8.0575729313274544E-2</v>
      </c>
      <c r="L16" s="23">
        <f t="shared" si="3"/>
        <v>0.11726472785656251</v>
      </c>
      <c r="M16" s="4"/>
      <c r="N16" t="s">
        <v>252</v>
      </c>
      <c r="O16" s="5">
        <v>4.7705530086995039E-2</v>
      </c>
      <c r="P16" s="71">
        <v>0.12563509497121536</v>
      </c>
    </row>
    <row r="17" spans="1:16" x14ac:dyDescent="0.25">
      <c r="A17" s="17"/>
      <c r="B17" s="55">
        <v>11</v>
      </c>
      <c r="C17" s="19" t="s">
        <v>259</v>
      </c>
      <c r="D17" s="20">
        <v>0.353684</v>
      </c>
      <c r="E17" s="21">
        <v>0.38351699999999994</v>
      </c>
      <c r="F17" s="21">
        <f t="shared" si="0"/>
        <v>5.7539450006834483E-2</v>
      </c>
      <c r="G17" s="21">
        <v>1.9021220006834483E-2</v>
      </c>
      <c r="H17" s="21">
        <v>2.0451720000000003E-2</v>
      </c>
      <c r="I17" s="21">
        <v>1.8066509999999997E-2</v>
      </c>
      <c r="J17" s="22">
        <f t="shared" si="1"/>
        <v>4.9596810589451014E-2</v>
      </c>
      <c r="K17" s="22">
        <f t="shared" si="2"/>
        <v>0.10292357315799429</v>
      </c>
      <c r="L17" s="23">
        <f t="shared" si="3"/>
        <v>0.15003102862932932</v>
      </c>
      <c r="M17" s="4"/>
      <c r="N17" t="s">
        <v>262</v>
      </c>
      <c r="O17" s="5">
        <v>3.8621069996122588E-2</v>
      </c>
      <c r="P17" s="71">
        <v>0.11996580043152504</v>
      </c>
    </row>
    <row r="18" spans="1:16" x14ac:dyDescent="0.25">
      <c r="A18" s="17"/>
      <c r="B18" s="55">
        <v>12</v>
      </c>
      <c r="C18" s="19" t="s">
        <v>260</v>
      </c>
      <c r="D18" s="20">
        <v>0.30334499999999998</v>
      </c>
      <c r="E18" s="21">
        <v>0.31351299999999999</v>
      </c>
      <c r="F18" s="21">
        <f t="shared" si="0"/>
        <v>4.7598810184105909E-2</v>
      </c>
      <c r="G18" s="21">
        <v>1.5863530184105912E-2</v>
      </c>
      <c r="H18" s="21">
        <v>1.6249320000000001E-2</v>
      </c>
      <c r="I18" s="21">
        <v>1.548596E-2</v>
      </c>
      <c r="J18" s="22">
        <f t="shared" si="1"/>
        <v>5.0599273982596935E-2</v>
      </c>
      <c r="K18" s="22">
        <f t="shared" si="2"/>
        <v>0.1024290864624622</v>
      </c>
      <c r="L18" s="23">
        <f t="shared" si="3"/>
        <v>0.1518240397817823</v>
      </c>
      <c r="M18" s="4"/>
      <c r="N18" t="s">
        <v>258</v>
      </c>
      <c r="O18" s="5">
        <v>1.7870909995884414E-2</v>
      </c>
      <c r="P18" s="71">
        <v>0.11726472785656251</v>
      </c>
    </row>
    <row r="19" spans="1:16" x14ac:dyDescent="0.25">
      <c r="A19" s="17"/>
      <c r="B19" s="55">
        <v>13</v>
      </c>
      <c r="C19" s="19" t="s">
        <v>261</v>
      </c>
      <c r="D19" s="20">
        <v>0.27620600000000001</v>
      </c>
      <c r="E19" s="21">
        <v>1.2482819999999999</v>
      </c>
      <c r="F19" s="21">
        <f t="shared" si="0"/>
        <v>3.0988730146725648E-2</v>
      </c>
      <c r="G19" s="21">
        <v>9.5955301467256504E-3</v>
      </c>
      <c r="H19" s="21">
        <v>1.0512219999999999E-2</v>
      </c>
      <c r="I19" s="21">
        <v>1.0880979999999998E-2</v>
      </c>
      <c r="J19" s="22">
        <f t="shared" si="1"/>
        <v>7.6869891152204798E-3</v>
      </c>
      <c r="K19" s="22">
        <f t="shared" si="2"/>
        <v>1.6108339419078101E-2</v>
      </c>
      <c r="L19" s="23">
        <f t="shared" si="3"/>
        <v>2.4825103739960722E-2</v>
      </c>
      <c r="M19" s="4"/>
      <c r="N19" t="s">
        <v>273</v>
      </c>
      <c r="O19" s="5">
        <v>2.6183349819619985E-2</v>
      </c>
      <c r="P19" s="71">
        <v>0.11119281212016455</v>
      </c>
    </row>
    <row r="20" spans="1:16" x14ac:dyDescent="0.25">
      <c r="A20" s="17"/>
      <c r="B20" s="55">
        <v>14</v>
      </c>
      <c r="C20" s="19" t="s">
        <v>262</v>
      </c>
      <c r="D20" s="20">
        <v>0.28863299999999997</v>
      </c>
      <c r="E20" s="21">
        <v>0.32193400000000005</v>
      </c>
      <c r="F20" s="21">
        <f t="shared" si="0"/>
        <v>3.8621069996122588E-2</v>
      </c>
      <c r="G20" s="21">
        <v>1.3259909996122587E-2</v>
      </c>
      <c r="H20" s="21">
        <v>1.2869100000000001E-2</v>
      </c>
      <c r="I20" s="21">
        <v>1.2492060000000001E-2</v>
      </c>
      <c r="J20" s="22">
        <f t="shared" si="1"/>
        <v>4.1188287028156655E-2</v>
      </c>
      <c r="K20" s="22">
        <f t="shared" si="2"/>
        <v>8.1162629595266683E-2</v>
      </c>
      <c r="L20" s="23">
        <f t="shared" si="3"/>
        <v>0.11996580043152504</v>
      </c>
      <c r="M20" s="4"/>
      <c r="N20" t="s">
        <v>267</v>
      </c>
      <c r="O20" s="5">
        <v>0.42154553831903768</v>
      </c>
      <c r="P20" s="71">
        <v>0.11100311441855994</v>
      </c>
    </row>
    <row r="21" spans="1:16" x14ac:dyDescent="0.25">
      <c r="A21" s="17"/>
      <c r="B21" s="55">
        <v>15</v>
      </c>
      <c r="C21" s="19" t="s">
        <v>263</v>
      </c>
      <c r="D21" s="20">
        <v>9.0002870000000001</v>
      </c>
      <c r="E21" s="21">
        <v>8.418171000000001</v>
      </c>
      <c r="F21" s="21">
        <f t="shared" si="0"/>
        <v>1.110774148795455</v>
      </c>
      <c r="G21" s="21">
        <v>0.33617119879545498</v>
      </c>
      <c r="H21" s="21">
        <v>0.36211994999999997</v>
      </c>
      <c r="I21" s="21">
        <v>0.41248300000000004</v>
      </c>
      <c r="J21" s="22">
        <f t="shared" si="1"/>
        <v>3.9933995020468807E-2</v>
      </c>
      <c r="K21" s="22">
        <f t="shared" si="2"/>
        <v>8.2950459048106162E-2</v>
      </c>
      <c r="L21" s="23">
        <f t="shared" si="3"/>
        <v>0.13194958249190411</v>
      </c>
      <c r="M21" s="4"/>
      <c r="N21" t="s">
        <v>266</v>
      </c>
      <c r="O21" s="5">
        <v>2.1216029946038228E-2</v>
      </c>
      <c r="P21" s="71">
        <v>0.106940485939575</v>
      </c>
    </row>
    <row r="22" spans="1:16" x14ac:dyDescent="0.25">
      <c r="A22" s="17"/>
      <c r="B22" s="55">
        <v>16</v>
      </c>
      <c r="C22" s="19" t="s">
        <v>264</v>
      </c>
      <c r="D22" s="20">
        <v>0.43090399999999995</v>
      </c>
      <c r="E22" s="21">
        <v>0.50799399999999995</v>
      </c>
      <c r="F22" s="21">
        <f t="shared" si="0"/>
        <v>1.7851659993232724E-2</v>
      </c>
      <c r="G22" s="21">
        <v>1.0741899932327215E-3</v>
      </c>
      <c r="H22" s="21">
        <v>1.4382530000000001E-2</v>
      </c>
      <c r="I22" s="21">
        <v>2.3949399999999999E-3</v>
      </c>
      <c r="J22" s="22">
        <f t="shared" si="1"/>
        <v>2.1145722060353501E-3</v>
      </c>
      <c r="K22" s="22">
        <f t="shared" si="2"/>
        <v>3.042697353361009E-2</v>
      </c>
      <c r="L22" s="23">
        <f t="shared" si="3"/>
        <v>3.5141478035631772E-2</v>
      </c>
      <c r="M22" s="4"/>
      <c r="N22" t="s">
        <v>250</v>
      </c>
      <c r="O22" s="5">
        <v>3.2877570091358797E-2</v>
      </c>
      <c r="P22" s="71">
        <v>0.10646329882959041</v>
      </c>
    </row>
    <row r="23" spans="1:16" x14ac:dyDescent="0.25">
      <c r="A23" s="17"/>
      <c r="B23" s="55">
        <v>17</v>
      </c>
      <c r="C23" s="19" t="s">
        <v>265</v>
      </c>
      <c r="D23" s="20">
        <v>0.11472199999999999</v>
      </c>
      <c r="E23" s="21">
        <v>0.114873</v>
      </c>
      <c r="F23" s="21">
        <f t="shared" si="0"/>
        <v>1.1058320020929782E-2</v>
      </c>
      <c r="G23" s="21">
        <v>3.6468700209297822E-3</v>
      </c>
      <c r="H23" s="21">
        <v>3.8056599999999998E-3</v>
      </c>
      <c r="I23" s="21">
        <v>3.6057899999999998E-3</v>
      </c>
      <c r="J23" s="22">
        <f t="shared" si="1"/>
        <v>3.174697292601205E-2</v>
      </c>
      <c r="K23" s="22">
        <f t="shared" si="2"/>
        <v>6.4876254828634947E-2</v>
      </c>
      <c r="L23" s="23">
        <f t="shared" si="3"/>
        <v>9.6265615252755496E-2</v>
      </c>
      <c r="M23" s="4"/>
      <c r="N23" t="s">
        <v>257</v>
      </c>
      <c r="O23" s="5">
        <v>6.4547210127371996E-2</v>
      </c>
      <c r="P23" s="71">
        <v>0.1061628253317785</v>
      </c>
    </row>
    <row r="24" spans="1:16" x14ac:dyDescent="0.25">
      <c r="A24" s="17"/>
      <c r="B24" s="55">
        <v>18</v>
      </c>
      <c r="C24" s="19" t="s">
        <v>266</v>
      </c>
      <c r="D24" s="20">
        <v>2.3904459999999998</v>
      </c>
      <c r="E24" s="21">
        <v>0.19839100000000004</v>
      </c>
      <c r="F24" s="21">
        <f t="shared" si="0"/>
        <v>2.1216029946038228E-2</v>
      </c>
      <c r="G24" s="21">
        <v>6.7900199460382282E-3</v>
      </c>
      <c r="H24" s="21">
        <v>7.6573200000000004E-3</v>
      </c>
      <c r="I24" s="21">
        <v>6.7686899999999999E-3</v>
      </c>
      <c r="J24" s="22">
        <f t="shared" si="1"/>
        <v>3.4225443422525349E-2</v>
      </c>
      <c r="K24" s="22">
        <f t="shared" si="2"/>
        <v>7.2822557202888369E-2</v>
      </c>
      <c r="L24" s="23">
        <f t="shared" si="3"/>
        <v>0.106940485939575</v>
      </c>
      <c r="M24" s="4"/>
      <c r="N24" t="s">
        <v>272</v>
      </c>
      <c r="O24" s="5">
        <v>1.0859739954396628E-2</v>
      </c>
      <c r="P24" s="71">
        <v>0.10453214444644407</v>
      </c>
    </row>
    <row r="25" spans="1:16" x14ac:dyDescent="0.25">
      <c r="A25" s="17"/>
      <c r="B25" s="55">
        <v>19</v>
      </c>
      <c r="C25" s="19" t="s">
        <v>267</v>
      </c>
      <c r="D25" s="20">
        <v>3.6816399999999998</v>
      </c>
      <c r="E25" s="21">
        <v>3.7976010000000002</v>
      </c>
      <c r="F25" s="21">
        <f t="shared" si="0"/>
        <v>0.42154553831903768</v>
      </c>
      <c r="G25" s="21">
        <v>4.5149968319037725E-2</v>
      </c>
      <c r="H25" s="21">
        <v>8.8363809999999987E-2</v>
      </c>
      <c r="I25" s="21">
        <v>0.28803175999999997</v>
      </c>
      <c r="J25" s="22">
        <f t="shared" si="1"/>
        <v>1.1889076371908929E-2</v>
      </c>
      <c r="K25" s="22">
        <f t="shared" si="2"/>
        <v>3.515740024268945E-2</v>
      </c>
      <c r="L25" s="23">
        <f t="shared" si="3"/>
        <v>0.11100311441855994</v>
      </c>
      <c r="M25" s="4"/>
      <c r="N25" t="s">
        <v>265</v>
      </c>
      <c r="O25" s="5">
        <v>1.1058320020929782E-2</v>
      </c>
      <c r="P25" s="71">
        <v>9.6265615252755496E-2</v>
      </c>
    </row>
    <row r="26" spans="1:16" x14ac:dyDescent="0.25">
      <c r="A26" s="17"/>
      <c r="B26" s="55">
        <v>20</v>
      </c>
      <c r="C26" s="19" t="s">
        <v>268</v>
      </c>
      <c r="D26" s="20">
        <v>0.39255600000000002</v>
      </c>
      <c r="E26" s="21">
        <v>0.39861000000000002</v>
      </c>
      <c r="F26" s="21">
        <f t="shared" si="0"/>
        <v>6.0254349859482262E-2</v>
      </c>
      <c r="G26" s="21">
        <v>1.8902969859482255E-2</v>
      </c>
      <c r="H26" s="21">
        <v>2.0719919999999999E-2</v>
      </c>
      <c r="I26" s="21">
        <v>2.0631460000000001E-2</v>
      </c>
      <c r="J26" s="22">
        <f t="shared" si="1"/>
        <v>4.7422216852267267E-2</v>
      </c>
      <c r="K26" s="22">
        <f t="shared" si="2"/>
        <v>9.9402648853471456E-2</v>
      </c>
      <c r="L26" s="23">
        <f t="shared" si="3"/>
        <v>0.15116115967858873</v>
      </c>
      <c r="M26" s="4"/>
      <c r="N26" t="s">
        <v>253</v>
      </c>
      <c r="O26" s="5">
        <v>0.19542843008294764</v>
      </c>
      <c r="P26" s="71">
        <v>9.6112736568402829E-2</v>
      </c>
    </row>
    <row r="27" spans="1:16" x14ac:dyDescent="0.25">
      <c r="A27" s="17"/>
      <c r="B27" s="55">
        <v>21</v>
      </c>
      <c r="C27" s="19" t="s">
        <v>269</v>
      </c>
      <c r="D27" s="20">
        <v>1.654191</v>
      </c>
      <c r="E27" s="21">
        <v>1.7061740000000001</v>
      </c>
      <c r="F27" s="21">
        <f t="shared" si="0"/>
        <v>5.6311609895510761E-2</v>
      </c>
      <c r="G27" s="21">
        <v>1.7019409895510762E-2</v>
      </c>
      <c r="H27" s="21">
        <v>1.5911040000000001E-2</v>
      </c>
      <c r="I27" s="21">
        <v>2.3381159999999998E-2</v>
      </c>
      <c r="J27" s="22">
        <f t="shared" si="1"/>
        <v>9.9751900424638763E-3</v>
      </c>
      <c r="K27" s="22">
        <f t="shared" si="2"/>
        <v>1.9300757071383554E-2</v>
      </c>
      <c r="L27" s="23">
        <f t="shared" si="3"/>
        <v>3.3004611426214886E-2</v>
      </c>
      <c r="M27" s="4"/>
      <c r="N27" t="s">
        <v>256</v>
      </c>
      <c r="O27" s="5">
        <v>0.72670834024150222</v>
      </c>
      <c r="P27" s="71">
        <v>8.9560392582495776E-2</v>
      </c>
    </row>
    <row r="28" spans="1:16" x14ac:dyDescent="0.25">
      <c r="A28" s="17"/>
      <c r="B28" s="55">
        <v>22</v>
      </c>
      <c r="C28" s="19" t="s">
        <v>270</v>
      </c>
      <c r="D28" s="20">
        <v>1.8064459999999998</v>
      </c>
      <c r="E28" s="21">
        <v>1.9833799999999999</v>
      </c>
      <c r="F28" s="21">
        <f t="shared" si="0"/>
        <v>0.40109317056912069</v>
      </c>
      <c r="G28" s="21">
        <v>4.322772056912072E-2</v>
      </c>
      <c r="H28" s="21">
        <v>0.10496641999999999</v>
      </c>
      <c r="I28" s="21">
        <v>0.25289902999999997</v>
      </c>
      <c r="J28" s="22">
        <f t="shared" si="1"/>
        <v>2.1794976539604473E-2</v>
      </c>
      <c r="K28" s="22">
        <f t="shared" si="2"/>
        <v>7.4717976670693825E-2</v>
      </c>
      <c r="L28" s="23">
        <f t="shared" si="3"/>
        <v>0.2022270924225921</v>
      </c>
      <c r="M28" s="4"/>
      <c r="N28" t="s">
        <v>251</v>
      </c>
      <c r="O28" s="5">
        <v>3.9291700000000006E-2</v>
      </c>
      <c r="P28" s="71">
        <v>3.6542600187866793E-2</v>
      </c>
    </row>
    <row r="29" spans="1:16" x14ac:dyDescent="0.25">
      <c r="A29" s="17"/>
      <c r="B29" s="55">
        <v>23</v>
      </c>
      <c r="C29" s="19" t="s">
        <v>271</v>
      </c>
      <c r="D29" s="20">
        <v>0.74412299999999998</v>
      </c>
      <c r="E29" s="21">
        <v>1.0075349999999998</v>
      </c>
      <c r="F29" s="21">
        <f t="shared" si="0"/>
        <v>0.19139421002496396</v>
      </c>
      <c r="G29" s="21">
        <v>9.7246500249639212E-3</v>
      </c>
      <c r="H29" s="21">
        <v>5.3839980000000003E-2</v>
      </c>
      <c r="I29" s="21">
        <v>0.12782958000000003</v>
      </c>
      <c r="J29" s="22">
        <f t="shared" si="1"/>
        <v>9.6519227867656442E-3</v>
      </c>
      <c r="K29" s="22">
        <f t="shared" si="2"/>
        <v>6.3089252507321281E-2</v>
      </c>
      <c r="L29" s="23">
        <f t="shared" si="3"/>
        <v>0.18996284002537281</v>
      </c>
      <c r="M29" s="4"/>
      <c r="N29" t="s">
        <v>264</v>
      </c>
      <c r="O29" s="5">
        <v>1.7851659993232724E-2</v>
      </c>
      <c r="P29" s="71">
        <v>3.5141478035631772E-2</v>
      </c>
    </row>
    <row r="30" spans="1:16" x14ac:dyDescent="0.25">
      <c r="A30" s="17"/>
      <c r="B30" s="55">
        <v>24</v>
      </c>
      <c r="C30" s="19" t="s">
        <v>272</v>
      </c>
      <c r="D30" s="20">
        <v>9.5994999999999983E-2</v>
      </c>
      <c r="E30" s="21">
        <v>0.103889</v>
      </c>
      <c r="F30" s="21">
        <f t="shared" si="0"/>
        <v>1.0859739954396628E-2</v>
      </c>
      <c r="G30" s="21">
        <v>3.0039399543966283E-3</v>
      </c>
      <c r="H30" s="21">
        <v>4.5677799999999996E-3</v>
      </c>
      <c r="I30" s="21">
        <v>3.28802E-3</v>
      </c>
      <c r="J30" s="22">
        <f t="shared" si="1"/>
        <v>2.8914899117294692E-2</v>
      </c>
      <c r="K30" s="22">
        <f t="shared" si="2"/>
        <v>7.2882787921691686E-2</v>
      </c>
      <c r="L30" s="23">
        <f t="shared" si="3"/>
        <v>0.10453214444644407</v>
      </c>
      <c r="M30" s="4"/>
      <c r="N30" t="s">
        <v>269</v>
      </c>
      <c r="O30" s="5">
        <v>5.6311609895510761E-2</v>
      </c>
      <c r="P30" s="71">
        <v>3.3004611426214886E-2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0.18129900000000002</v>
      </c>
      <c r="E31" s="28">
        <v>0.23547699999999999</v>
      </c>
      <c r="F31" s="28">
        <f t="shared" si="0"/>
        <v>2.6183349819619985E-2</v>
      </c>
      <c r="G31" s="28">
        <v>8.6671198196199839E-3</v>
      </c>
      <c r="H31" s="28">
        <v>8.3291100000000007E-3</v>
      </c>
      <c r="I31" s="28">
        <v>9.18712E-3</v>
      </c>
      <c r="J31" s="29">
        <f t="shared" si="1"/>
        <v>3.6806651263690232E-2</v>
      </c>
      <c r="K31" s="29">
        <f t="shared" si="2"/>
        <v>7.217787647889172E-2</v>
      </c>
      <c r="L31" s="30">
        <f t="shared" si="3"/>
        <v>0.11119281212016455</v>
      </c>
      <c r="M31" s="4"/>
      <c r="N31" t="s">
        <v>261</v>
      </c>
      <c r="O31" s="5">
        <v>3.0988730146725648E-2</v>
      </c>
      <c r="P31" s="71">
        <v>2.4825103739960722E-2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topLeftCell="A10" workbookViewId="0">
      <selection activeCell="A17" sqref="A17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41</v>
      </c>
      <c r="B1" s="49" t="s">
        <v>27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743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35.326035000000005</v>
      </c>
      <c r="E6" s="14">
        <v>35.924466000000002</v>
      </c>
      <c r="F6" s="14">
        <v>4.006598939371484</v>
      </c>
      <c r="G6" s="14">
        <v>0.72463416937148395</v>
      </c>
      <c r="H6" s="14">
        <v>1.0913386899999999</v>
      </c>
      <c r="I6" s="14">
        <v>2.1906260799999999</v>
      </c>
      <c r="J6" s="15">
        <v>2.0171049149943773E-2</v>
      </c>
      <c r="K6" s="15">
        <v>5.0549752343472101E-2</v>
      </c>
      <c r="L6" s="16">
        <v>0.11152842019618284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15.884028999999998</v>
      </c>
      <c r="E7" s="38">
        <f ca="1">SUM(E8:OFFSET(E6,MATCH("PROYECTOS",$A$8:$A$50,0),0))</f>
        <v>16.000481000000001</v>
      </c>
      <c r="F7" s="38">
        <f ca="1">SUM(F8:OFFSET(F6,MATCH("PROYECTOS",$A$8:$A$50,0),0))</f>
        <v>2.1059829504357088</v>
      </c>
      <c r="G7" s="38">
        <f ca="1">SUM(G8:OFFSET(G6,MATCH("PROYECTOS",$A$8:$A$50,0),0))</f>
        <v>0.65600100043570819</v>
      </c>
      <c r="H7" s="38">
        <f ca="1">SUM(H8:OFFSET(H6,MATCH("PROYECTOS",$A$8:$A$50,0),0))</f>
        <v>0.70705016000000043</v>
      </c>
      <c r="I7" s="38">
        <f ca="1">SUM(I8:OFFSET(I6,MATCH("PROYECTOS",$A$8:$A$50,0),0))</f>
        <v>0.7429317900000002</v>
      </c>
      <c r="J7" s="39">
        <f ca="1">IFERROR(G7/E7,0)</f>
        <v>4.0998829999904889E-2</v>
      </c>
      <c r="K7" s="39">
        <f ca="1">IFERROR(SUM(G7,H7)/E7,0)</f>
        <v>8.5188136558876484E-2</v>
      </c>
      <c r="L7" s="40">
        <f ca="1">IFERROR(SUM(G7,H7,I7)/E7,0)</f>
        <v>0.13161997757665589</v>
      </c>
      <c r="M7" s="4"/>
    </row>
    <row r="8" spans="1:13" ht="51" x14ac:dyDescent="0.25">
      <c r="A8" s="17"/>
      <c r="B8" s="19">
        <v>3000065</v>
      </c>
      <c r="C8" s="19" t="s">
        <v>745</v>
      </c>
      <c r="D8" s="20">
        <v>15.241844999999998</v>
      </c>
      <c r="E8" s="21">
        <v>15.279346</v>
      </c>
      <c r="F8" s="21">
        <f t="shared" ref="F8:F9" si="0">SUM(G8,H8,I8)</f>
        <v>2.0559981503915008</v>
      </c>
      <c r="G8" s="21">
        <v>0.6402661003915</v>
      </c>
      <c r="H8" s="21">
        <v>0.6915308800000004</v>
      </c>
      <c r="I8" s="21">
        <v>0.72420117000000017</v>
      </c>
      <c r="J8" s="22">
        <f t="shared" ref="J8:J10" si="1">IFERROR(G8/E8,0)</f>
        <v>4.1904025237173112E-2</v>
      </c>
      <c r="K8" s="22">
        <f t="shared" ref="K8:K10" si="2">IFERROR(SUM(G8,H8)/E8,0)</f>
        <v>8.7163218922557309E-2</v>
      </c>
      <c r="L8" s="23">
        <f t="shared" ref="L8:L10" si="3">IFERROR(SUM(G8,H8,I8)/E8,0)</f>
        <v>0.13456061210941234</v>
      </c>
      <c r="M8" s="4"/>
    </row>
    <row r="9" spans="1:13" ht="51" x14ac:dyDescent="0.25">
      <c r="A9" s="17"/>
      <c r="B9" s="19">
        <v>3000527</v>
      </c>
      <c r="C9" s="19" t="s">
        <v>746</v>
      </c>
      <c r="D9" s="20">
        <v>0.64218399999999987</v>
      </c>
      <c r="E9" s="21">
        <v>0.72113500000000008</v>
      </c>
      <c r="F9" s="21">
        <f t="shared" si="0"/>
        <v>4.9984800044208182E-2</v>
      </c>
      <c r="G9" s="21">
        <v>1.5734900044208189E-2</v>
      </c>
      <c r="H9" s="21">
        <v>1.5519279999999998E-2</v>
      </c>
      <c r="I9" s="21">
        <v>1.8730619999999996E-2</v>
      </c>
      <c r="J9" s="22">
        <f t="shared" si="1"/>
        <v>2.1819631614341542E-2</v>
      </c>
      <c r="K9" s="22">
        <f t="shared" si="2"/>
        <v>4.3340262286823104E-2</v>
      </c>
      <c r="L9" s="23">
        <f t="shared" si="3"/>
        <v>6.9314067468931859E-2</v>
      </c>
      <c r="M9" s="4"/>
    </row>
    <row r="10" spans="1:13" ht="15.75" thickBot="1" x14ac:dyDescent="0.3">
      <c r="A10" s="41" t="s">
        <v>293</v>
      </c>
      <c r="B10" s="43"/>
      <c r="C10" s="43"/>
      <c r="D10" s="44">
        <f ca="1">OFFSET(D10,-MATCH("PROYECTOS",$A$8:$A$50,0)-1,0)-(OFFSET(D10,-MATCH("PROYECTOS",$A$8:$A$50,0),0))</f>
        <v>19.442006000000006</v>
      </c>
      <c r="E10" s="45">
        <f t="shared" ref="E10:I10" ca="1" si="4">OFFSET(E10,-MATCH("PROYECTOS",$A$8:$A$50,0)-1,0)-(OFFSET(E10,-MATCH("PROYECTOS",$A$8:$A$50,0),0))</f>
        <v>19.923985000000002</v>
      </c>
      <c r="F10" s="45">
        <f t="shared" ca="1" si="4"/>
        <v>1.9006159889357752</v>
      </c>
      <c r="G10" s="45">
        <f t="shared" ca="1" si="4"/>
        <v>6.8633168935775757E-2</v>
      </c>
      <c r="H10" s="45">
        <f t="shared" ca="1" si="4"/>
        <v>0.38428852999999952</v>
      </c>
      <c r="I10" s="45">
        <f t="shared" ca="1" si="4"/>
        <v>1.4476942899999998</v>
      </c>
      <c r="J10" s="46">
        <f t="shared" ca="1" si="1"/>
        <v>3.4447510844730985E-3</v>
      </c>
      <c r="K10" s="46">
        <f t="shared" ca="1" si="2"/>
        <v>2.2732485440827989E-2</v>
      </c>
      <c r="L10" s="47">
        <f t="shared" ca="1" si="3"/>
        <v>9.5393365781783868E-2</v>
      </c>
      <c r="M10" s="4"/>
    </row>
    <row r="11" spans="1:13" ht="15.75" thickBot="1" x14ac:dyDescent="0.3"/>
    <row r="12" spans="1:13" ht="15.75" thickBot="1" x14ac:dyDescent="0.3">
      <c r="A12" s="87" t="s">
        <v>315</v>
      </c>
      <c r="B12" s="88"/>
      <c r="C12" s="88"/>
      <c r="D12" s="89"/>
    </row>
    <row r="13" spans="1:13" ht="15.75" thickBot="1" x14ac:dyDescent="0.3">
      <c r="A13" s="1" t="s">
        <v>758</v>
      </c>
    </row>
    <row r="14" spans="1:13" ht="45" customHeight="1" x14ac:dyDescent="0.25">
      <c r="A14" s="80" t="s">
        <v>317</v>
      </c>
      <c r="B14" s="81"/>
      <c r="C14" s="81"/>
      <c r="D14" s="92" t="s">
        <v>318</v>
      </c>
    </row>
    <row r="15" spans="1:13" ht="15.75" thickBot="1" x14ac:dyDescent="0.3">
      <c r="A15" s="90"/>
      <c r="B15" s="91"/>
      <c r="C15" s="91"/>
      <c r="D15" s="93"/>
    </row>
    <row r="16" spans="1:13" ht="51" x14ac:dyDescent="0.25">
      <c r="A16" s="17"/>
      <c r="B16" s="19">
        <v>3000065</v>
      </c>
      <c r="C16" s="19" t="s">
        <v>745</v>
      </c>
      <c r="D16" s="23">
        <v>0.13456061210941234</v>
      </c>
    </row>
    <row r="17" spans="1:4" ht="51.75" thickBot="1" x14ac:dyDescent="0.3">
      <c r="A17" s="24"/>
      <c r="B17" s="26">
        <v>3000527</v>
      </c>
      <c r="C17" s="26" t="s">
        <v>746</v>
      </c>
      <c r="D17" s="30">
        <v>6.9314067468931859E-2</v>
      </c>
    </row>
  </sheetData>
  <mergeCells count="10">
    <mergeCell ref="A12:D12"/>
    <mergeCell ref="A14:C15"/>
    <mergeCell ref="D14:D1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topLeftCell="A7" workbookViewId="0">
      <selection activeCell="A15" sqref="A15:XFD3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41</v>
      </c>
      <c r="B1" s="49" t="s">
        <v>27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744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35.326035000000005</v>
      </c>
      <c r="I6" s="14">
        <v>35.924466000000002</v>
      </c>
      <c r="J6" s="14">
        <v>4.006598939371484</v>
      </c>
      <c r="K6" s="14">
        <v>0.72463416937148395</v>
      </c>
      <c r="L6" s="14">
        <v>1.0913386899999999</v>
      </c>
      <c r="M6" s="14">
        <v>2.1906260799999999</v>
      </c>
      <c r="N6" s="15">
        <v>2.0171049149943773E-2</v>
      </c>
      <c r="O6" s="15">
        <v>5.0549752343472101E-2</v>
      </c>
      <c r="P6" s="16">
        <v>0.11152842019618284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SUM(H8:OFFSET(H6,MATCH("PROYECTOS",$A$8:$A$34,0),0))</f>
        <v>15.884028999999998</v>
      </c>
      <c r="I7" s="38">
        <f ca="1">SUM(I8:OFFSET(I6,MATCH("PROYECTOS",$A$8:$A$34,0),0))</f>
        <v>16.000481000000001</v>
      </c>
      <c r="J7" s="38">
        <f ca="1">SUM(J8:OFFSET(J6,MATCH("PROYECTOS",$A$8:$A$34,0),0))</f>
        <v>2.1059829504357084</v>
      </c>
      <c r="K7" s="38">
        <f ca="1">SUM(K8:OFFSET(K6,MATCH("PROYECTOS",$A$8:$A$34,0),0))</f>
        <v>0.65600100043570819</v>
      </c>
      <c r="L7" s="38">
        <f ca="1">SUM(L8:OFFSET(L6,MATCH("PROYECTOS",$A$8:$A$34,0),0))</f>
        <v>0.70705015999999998</v>
      </c>
      <c r="M7" s="38">
        <f ca="1">SUM(M8:OFFSET(M6,MATCH("PROYECTOS",$A$8:$A$34,0),0))</f>
        <v>0.74293178999999998</v>
      </c>
      <c r="N7" s="39">
        <f ca="1">IFERROR(K7/I7,0)</f>
        <v>4.0998829999904889E-2</v>
      </c>
      <c r="O7" s="39">
        <f ca="1">IFERROR(SUM(K7,L7)/I7,0)</f>
        <v>8.5188136558876457E-2</v>
      </c>
      <c r="P7" s="40">
        <f ca="1">IFERROR(SUM(K7,L7,M7)/I7,0)</f>
        <v>0.13161997757665586</v>
      </c>
      <c r="Q7" s="64"/>
      <c r="R7" s="38"/>
      <c r="S7" s="40"/>
    </row>
    <row r="8" spans="1:19" ht="51" x14ac:dyDescent="0.25">
      <c r="A8" s="17"/>
      <c r="B8" s="19">
        <v>5000162</v>
      </c>
      <c r="C8" s="19" t="s">
        <v>747</v>
      </c>
      <c r="D8" s="68">
        <v>3000065</v>
      </c>
      <c r="E8" s="19" t="s">
        <v>745</v>
      </c>
      <c r="F8" s="69">
        <v>103</v>
      </c>
      <c r="G8" s="19" t="s">
        <v>754</v>
      </c>
      <c r="H8" s="20">
        <v>4.2041759999999995</v>
      </c>
      <c r="I8" s="21">
        <v>4.9929670000000002</v>
      </c>
      <c r="J8" s="21">
        <f t="shared" ref="J8:J14" si="0">SUM(K8,L8,M8)</f>
        <v>0.63646246241332349</v>
      </c>
      <c r="K8" s="21">
        <v>0.20890001241332357</v>
      </c>
      <c r="L8" s="21">
        <v>0.21825363</v>
      </c>
      <c r="M8" s="21">
        <v>0.20930882000000001</v>
      </c>
      <c r="N8" s="22">
        <f t="shared" ref="N8:N15" si="1">IFERROR(K8/I8,0)</f>
        <v>4.1838853013313242E-2</v>
      </c>
      <c r="O8" s="22">
        <f t="shared" ref="O8:O15" si="2">IFERROR(SUM(K8,L8)/I8,0)</f>
        <v>8.5551064610145333E-2</v>
      </c>
      <c r="P8" s="23">
        <f t="shared" ref="P8:P15" si="3">IFERROR(SUM(K8,L8,M8)/I8,0)</f>
        <v>0.12747179430853908</v>
      </c>
      <c r="Q8" s="70">
        <v>0</v>
      </c>
      <c r="R8" s="21">
        <v>0</v>
      </c>
      <c r="S8" s="23">
        <f>IFERROR(R8/Q8,0)</f>
        <v>0</v>
      </c>
    </row>
    <row r="9" spans="1:19" ht="51" x14ac:dyDescent="0.25">
      <c r="A9" s="17"/>
      <c r="B9" s="19">
        <v>5000164</v>
      </c>
      <c r="C9" s="19" t="s">
        <v>748</v>
      </c>
      <c r="D9" s="68">
        <v>3000527</v>
      </c>
      <c r="E9" s="19" t="s">
        <v>746</v>
      </c>
      <c r="F9" s="69">
        <v>86</v>
      </c>
      <c r="G9" s="19" t="s">
        <v>500</v>
      </c>
      <c r="H9" s="20">
        <v>0.52507100000000007</v>
      </c>
      <c r="I9" s="21">
        <v>0.56396600000000008</v>
      </c>
      <c r="J9" s="21">
        <f t="shared" si="0"/>
        <v>2.926388007645124E-2</v>
      </c>
      <c r="K9" s="21">
        <v>8.7958300764512387E-3</v>
      </c>
      <c r="L9" s="21">
        <v>8.5219100000000006E-3</v>
      </c>
      <c r="M9" s="21">
        <v>1.1946140000000001E-2</v>
      </c>
      <c r="N9" s="22">
        <f t="shared" si="1"/>
        <v>1.5596383605485504E-2</v>
      </c>
      <c r="O9" s="22">
        <f t="shared" si="2"/>
        <v>3.0707064036575318E-2</v>
      </c>
      <c r="P9" s="23">
        <f t="shared" si="3"/>
        <v>5.1889440279114761E-2</v>
      </c>
      <c r="Q9" s="70">
        <v>0</v>
      </c>
      <c r="R9" s="21">
        <v>0</v>
      </c>
      <c r="S9" s="23">
        <f t="shared" ref="S9:S14" si="4">IFERROR(R9/Q9,0)</f>
        <v>0</v>
      </c>
    </row>
    <row r="10" spans="1:19" ht="51" x14ac:dyDescent="0.25">
      <c r="A10" s="17"/>
      <c r="B10" s="19">
        <v>5000174</v>
      </c>
      <c r="C10" s="19" t="s">
        <v>749</v>
      </c>
      <c r="D10" s="68">
        <v>3000065</v>
      </c>
      <c r="E10" s="19" t="s">
        <v>745</v>
      </c>
      <c r="F10" s="69">
        <v>88</v>
      </c>
      <c r="G10" s="19" t="s">
        <v>755</v>
      </c>
      <c r="H10" s="20">
        <v>2.2042459999999999</v>
      </c>
      <c r="I10" s="21">
        <v>2.3564750000000001</v>
      </c>
      <c r="J10" s="21">
        <f t="shared" si="0"/>
        <v>0.29839037001964819</v>
      </c>
      <c r="K10" s="21">
        <v>9.0811510019648267E-2</v>
      </c>
      <c r="L10" s="21">
        <v>0.10791342999999999</v>
      </c>
      <c r="M10" s="21">
        <v>9.9665429999999972E-2</v>
      </c>
      <c r="N10" s="22">
        <f t="shared" si="1"/>
        <v>3.8537013980478582E-2</v>
      </c>
      <c r="O10" s="22">
        <f t="shared" si="2"/>
        <v>8.4331444220561741E-2</v>
      </c>
      <c r="P10" s="23">
        <f t="shared" si="3"/>
        <v>0.12662573123824702</v>
      </c>
      <c r="Q10" s="70">
        <v>0</v>
      </c>
      <c r="R10" s="21">
        <v>0</v>
      </c>
      <c r="S10" s="23">
        <f t="shared" si="4"/>
        <v>0</v>
      </c>
    </row>
    <row r="11" spans="1:19" ht="51" x14ac:dyDescent="0.25">
      <c r="A11" s="17"/>
      <c r="B11" s="19">
        <v>5000294</v>
      </c>
      <c r="C11" s="19" t="s">
        <v>750</v>
      </c>
      <c r="D11" s="68">
        <v>3000065</v>
      </c>
      <c r="E11" s="19" t="s">
        <v>745</v>
      </c>
      <c r="F11" s="69">
        <v>80</v>
      </c>
      <c r="G11" s="19" t="s">
        <v>310</v>
      </c>
      <c r="H11" s="20">
        <v>1.4290299999999998</v>
      </c>
      <c r="I11" s="21">
        <v>2.2400059999999997</v>
      </c>
      <c r="J11" s="21">
        <f t="shared" si="0"/>
        <v>0.45452144039126968</v>
      </c>
      <c r="K11" s="21">
        <v>0.14325945039126964</v>
      </c>
      <c r="L11" s="21">
        <v>0.14269509000000002</v>
      </c>
      <c r="M11" s="21">
        <v>0.16856690000000002</v>
      </c>
      <c r="N11" s="22">
        <f t="shared" si="1"/>
        <v>6.3954940473940541E-2</v>
      </c>
      <c r="O11" s="22">
        <f t="shared" si="2"/>
        <v>0.12765793501949088</v>
      </c>
      <c r="P11" s="23">
        <f t="shared" si="3"/>
        <v>0.20291081380642273</v>
      </c>
      <c r="Q11" s="70">
        <v>0</v>
      </c>
      <c r="R11" s="21">
        <v>0</v>
      </c>
      <c r="S11" s="23">
        <f t="shared" si="4"/>
        <v>0</v>
      </c>
    </row>
    <row r="12" spans="1:19" ht="51" x14ac:dyDescent="0.25">
      <c r="A12" s="17"/>
      <c r="B12" s="19">
        <v>5000370</v>
      </c>
      <c r="C12" s="19" t="s">
        <v>751</v>
      </c>
      <c r="D12" s="68">
        <v>3000527</v>
      </c>
      <c r="E12" s="19" t="s">
        <v>746</v>
      </c>
      <c r="F12" s="69">
        <v>109</v>
      </c>
      <c r="G12" s="19" t="s">
        <v>661</v>
      </c>
      <c r="H12" s="20">
        <v>0.11711299999999997</v>
      </c>
      <c r="I12" s="21">
        <v>0.157169</v>
      </c>
      <c r="J12" s="21">
        <f t="shared" si="0"/>
        <v>2.0720919967756948E-2</v>
      </c>
      <c r="K12" s="21">
        <v>6.9390699677569501E-3</v>
      </c>
      <c r="L12" s="21">
        <v>6.9973700000000002E-3</v>
      </c>
      <c r="M12" s="21">
        <v>6.7844800000000007E-3</v>
      </c>
      <c r="N12" s="22">
        <f t="shared" si="1"/>
        <v>4.4150372960042691E-2</v>
      </c>
      <c r="O12" s="22">
        <f t="shared" si="2"/>
        <v>8.8671684414591612E-2</v>
      </c>
      <c r="P12" s="23">
        <f t="shared" si="3"/>
        <v>0.13183846666808943</v>
      </c>
      <c r="Q12" s="70">
        <v>0</v>
      </c>
      <c r="R12" s="21">
        <v>0</v>
      </c>
      <c r="S12" s="23">
        <f t="shared" si="4"/>
        <v>0</v>
      </c>
    </row>
    <row r="13" spans="1:19" ht="51" x14ac:dyDescent="0.25">
      <c r="A13" s="17"/>
      <c r="B13" s="19">
        <v>5001311</v>
      </c>
      <c r="C13" s="19" t="s">
        <v>752</v>
      </c>
      <c r="D13" s="68">
        <v>3000065</v>
      </c>
      <c r="E13" s="19" t="s">
        <v>745</v>
      </c>
      <c r="F13" s="69">
        <v>109</v>
      </c>
      <c r="G13" s="19" t="s">
        <v>661</v>
      </c>
      <c r="H13" s="20">
        <v>2.383817000000001</v>
      </c>
      <c r="I13" s="21">
        <v>2.4151199999999999</v>
      </c>
      <c r="J13" s="21">
        <f t="shared" si="0"/>
        <v>0.35951667966359124</v>
      </c>
      <c r="K13" s="21">
        <v>0.10789772966359124</v>
      </c>
      <c r="L13" s="21">
        <v>0.11978314999999996</v>
      </c>
      <c r="M13" s="21">
        <v>0.13183580000000003</v>
      </c>
      <c r="N13" s="22">
        <f t="shared" si="1"/>
        <v>4.4675929007085044E-2</v>
      </c>
      <c r="O13" s="22">
        <f t="shared" si="2"/>
        <v>9.427311258388453E-2</v>
      </c>
      <c r="P13" s="23">
        <f t="shared" si="3"/>
        <v>0.14886079352727452</v>
      </c>
      <c r="Q13" s="70">
        <v>0</v>
      </c>
      <c r="R13" s="21">
        <v>0</v>
      </c>
      <c r="S13" s="23">
        <f t="shared" si="4"/>
        <v>0</v>
      </c>
    </row>
    <row r="14" spans="1:19" ht="51" x14ac:dyDescent="0.25">
      <c r="A14" s="17"/>
      <c r="B14" s="19">
        <v>5004171</v>
      </c>
      <c r="C14" s="19" t="s">
        <v>753</v>
      </c>
      <c r="D14" s="68">
        <v>3000065</v>
      </c>
      <c r="E14" s="19" t="s">
        <v>745</v>
      </c>
      <c r="F14" s="69">
        <v>4</v>
      </c>
      <c r="G14" s="19" t="s">
        <v>756</v>
      </c>
      <c r="H14" s="20">
        <v>5.0205760000000001</v>
      </c>
      <c r="I14" s="21">
        <v>3.2747780000000009</v>
      </c>
      <c r="J14" s="21">
        <f t="shared" si="0"/>
        <v>0.30710719790366731</v>
      </c>
      <c r="K14" s="21">
        <v>8.9397397903667297E-2</v>
      </c>
      <c r="L14" s="21">
        <v>0.10288558</v>
      </c>
      <c r="M14" s="21">
        <v>0.11482421999999999</v>
      </c>
      <c r="N14" s="22">
        <f t="shared" si="1"/>
        <v>2.7298765871661308E-2</v>
      </c>
      <c r="O14" s="22">
        <f t="shared" si="2"/>
        <v>5.8716339826292728E-2</v>
      </c>
      <c r="P14" s="23">
        <f t="shared" si="3"/>
        <v>9.3779547164316857E-2</v>
      </c>
      <c r="Q14" s="70">
        <v>0</v>
      </c>
      <c r="R14" s="21">
        <v>0</v>
      </c>
      <c r="S14" s="23">
        <f t="shared" si="4"/>
        <v>0</v>
      </c>
    </row>
    <row r="15" spans="1:19" ht="15.75" thickBot="1" x14ac:dyDescent="0.3">
      <c r="A15" s="41" t="s">
        <v>293</v>
      </c>
      <c r="B15" s="43"/>
      <c r="C15" s="43"/>
      <c r="D15" s="65"/>
      <c r="E15" s="43"/>
      <c r="F15" s="66"/>
      <c r="G15" s="43"/>
      <c r="H15" s="44">
        <f t="shared" ref="H15:M15" ca="1" si="5">OFFSET(H15,-MATCH("PROYECTOS",$A$8:$A$34,0)-1,0)-(OFFSET(H15,-MATCH("PROYECTOS",$A$8:$A$34,0),0))</f>
        <v>19.442006000000006</v>
      </c>
      <c r="I15" s="45">
        <f t="shared" ca="1" si="5"/>
        <v>19.923985000000002</v>
      </c>
      <c r="J15" s="45">
        <f t="shared" ca="1" si="5"/>
        <v>1.9006159889357757</v>
      </c>
      <c r="K15" s="45">
        <f t="shared" ca="1" si="5"/>
        <v>6.8633168935775757E-2</v>
      </c>
      <c r="L15" s="45">
        <f t="shared" ca="1" si="5"/>
        <v>0.38428852999999996</v>
      </c>
      <c r="M15" s="45">
        <f t="shared" ca="1" si="5"/>
        <v>1.4476942899999998</v>
      </c>
      <c r="N15" s="46">
        <f t="shared" ca="1" si="1"/>
        <v>3.4447510844730985E-3</v>
      </c>
      <c r="O15" s="46">
        <f t="shared" ca="1" si="2"/>
        <v>2.273248544082801E-2</v>
      </c>
      <c r="P15" s="47">
        <f t="shared" ca="1" si="3"/>
        <v>9.5393365781783895E-2</v>
      </c>
      <c r="Q15" s="67"/>
      <c r="R15" s="45"/>
      <c r="S15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topLeftCell="A13" workbookViewId="0">
      <selection activeCell="A35" sqref="A35:L35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42</v>
      </c>
      <c r="B1" s="50" t="s">
        <v>28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759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1173.7837239999999</v>
      </c>
      <c r="E6" s="14">
        <v>1639.787133</v>
      </c>
      <c r="F6" s="14">
        <v>223.67315532200575</v>
      </c>
      <c r="G6" s="14">
        <v>14.624999542005753</v>
      </c>
      <c r="H6" s="14">
        <v>137.51863514000004</v>
      </c>
      <c r="I6" s="14">
        <v>71.529520639999987</v>
      </c>
      <c r="J6" s="15">
        <v>8.9188402858420002E-3</v>
      </c>
      <c r="K6" s="15">
        <v>9.2782551844798375E-2</v>
      </c>
      <c r="L6" s="16">
        <v>0.13640377511244065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191.27702299999987</v>
      </c>
      <c r="E7" s="38">
        <f ca="1">SUM(E8:OFFSET(E6,MATCH("GOBIERNOS REGIONALES",$A$8:$A$50,0),0))</f>
        <v>509.37603800000073</v>
      </c>
      <c r="F7" s="38">
        <f ca="1">SUM(F8:OFFSET(F6,MATCH("GOBIERNOS REGIONALES",$A$8:$A$50,0),0))</f>
        <v>89.131453673717431</v>
      </c>
      <c r="G7" s="38">
        <f ca="1">SUM(G8:OFFSET(G6,MATCH("GOBIERNOS REGIONALES",$A$8:$A$50,0),0))</f>
        <v>2.1618752037175</v>
      </c>
      <c r="H7" s="38">
        <f ca="1">SUM(H8:OFFSET(H6,MATCH("GOBIERNOS REGIONALES",$A$8:$A$50,0),0))</f>
        <v>39.891870469999994</v>
      </c>
      <c r="I7" s="38">
        <f ca="1">SUM(I8:OFFSET(I6,MATCH("GOBIERNOS REGIONALES",$A$8:$A$50,0),0))</f>
        <v>47.077707999999951</v>
      </c>
      <c r="J7" s="39">
        <f ca="1">IFERROR(G7/E7,0)</f>
        <v>4.2441635303573054E-3</v>
      </c>
      <c r="K7" s="39">
        <f ca="1">IFERROR(SUM(G7,H7)/E7,0)</f>
        <v>8.2559332470439908E-2</v>
      </c>
      <c r="L7" s="40">
        <f ca="1">IFERROR(SUM(G7,H7,I7)/E7,0)</f>
        <v>0.17498163836618738</v>
      </c>
      <c r="M7" s="4"/>
    </row>
    <row r="8" spans="1:13" x14ac:dyDescent="0.25">
      <c r="A8" s="17"/>
      <c r="B8" s="18">
        <v>13</v>
      </c>
      <c r="C8" s="19" t="s">
        <v>114</v>
      </c>
      <c r="D8" s="20">
        <v>189.96588299999988</v>
      </c>
      <c r="E8" s="21">
        <v>508.06489800000071</v>
      </c>
      <c r="F8" s="21">
        <f t="shared" ref="F8:F36" si="0">SUM(G8,H8,I8)</f>
        <v>89.126273673717435</v>
      </c>
      <c r="G8" s="21">
        <v>2.1618752037175</v>
      </c>
      <c r="H8" s="21">
        <v>39.891870469999994</v>
      </c>
      <c r="I8" s="21">
        <v>47.072527999999949</v>
      </c>
      <c r="J8" s="22">
        <f t="shared" ref="J8:J36" si="1">IFERROR(G8/E8,0)</f>
        <v>4.2551162503603954E-3</v>
      </c>
      <c r="K8" s="22">
        <f t="shared" ref="K8:K36" si="2">IFERROR(SUM(G8,H8)/E8,0)</f>
        <v>8.2772389588932863E-2</v>
      </c>
      <c r="L8" s="23">
        <f t="shared" ref="L8:L36" si="3">IFERROR(SUM(G8,H8,I8)/E8,0)</f>
        <v>0.17542300998270757</v>
      </c>
      <c r="M8" s="4"/>
    </row>
    <row r="9" spans="1:13" x14ac:dyDescent="0.25">
      <c r="A9" s="17"/>
      <c r="B9" s="18">
        <v>164</v>
      </c>
      <c r="C9" s="19" t="s">
        <v>149</v>
      </c>
      <c r="D9" s="20">
        <v>1.31114</v>
      </c>
      <c r="E9" s="21">
        <v>1.31114</v>
      </c>
      <c r="F9" s="21">
        <f t="shared" si="0"/>
        <v>5.1800000000000006E-3</v>
      </c>
      <c r="G9" s="21">
        <v>0</v>
      </c>
      <c r="H9" s="21">
        <v>0</v>
      </c>
      <c r="I9" s="21">
        <v>5.1800000000000006E-3</v>
      </c>
      <c r="J9" s="22">
        <f t="shared" si="1"/>
        <v>0</v>
      </c>
      <c r="K9" s="22">
        <f t="shared" si="2"/>
        <v>0</v>
      </c>
      <c r="L9" s="23">
        <f t="shared" si="3"/>
        <v>3.950760406974084E-3</v>
      </c>
      <c r="M9" s="4"/>
    </row>
    <row r="10" spans="1:13" x14ac:dyDescent="0.25">
      <c r="A10" s="34" t="s">
        <v>205</v>
      </c>
      <c r="B10" s="57"/>
      <c r="C10" s="36"/>
      <c r="D10" s="37">
        <f ca="1">SUM(D11:OFFSET(D9,(MATCH("GOBIERNOS LOCALES",$A$8:$A$50,0)-MATCH("GOBIERNOS REGIONALES",$A$8:$A$50,0)),0))</f>
        <v>707.80321000000015</v>
      </c>
      <c r="E10" s="38">
        <f ca="1">SUM(E11:OFFSET(E9,(MATCH("GOBIERNOS LOCALES",$A$8:$A$50,0)-MATCH("GOBIERNOS REGIONALES",$A$8:$A$50,0)),0))</f>
        <v>763.93062799999996</v>
      </c>
      <c r="F10" s="38">
        <f ca="1">SUM(F11:OFFSET(F9,(MATCH("GOBIERNOS LOCALES",$A$8:$A$50,0)-MATCH("GOBIERNOS REGIONALES",$A$8:$A$50,0)),0))</f>
        <v>117.91424230504091</v>
      </c>
      <c r="G10" s="38">
        <f ca="1">SUM(G11:OFFSET(G9,(MATCH("GOBIERNOS LOCALES",$A$8:$A$50,0)-MATCH("GOBIERNOS REGIONALES",$A$8:$A$50,0)),0))</f>
        <v>11.963100725040931</v>
      </c>
      <c r="H10" s="38">
        <f ca="1">SUM(H11:OFFSET(H9,(MATCH("GOBIERNOS LOCALES",$A$8:$A$50,0)-MATCH("GOBIERNOS REGIONALES",$A$8:$A$50,0)),0))</f>
        <v>94.278175230000002</v>
      </c>
      <c r="I10" s="38">
        <f ca="1">SUM(I11:OFFSET(I9,(MATCH("GOBIERNOS LOCALES",$A$8:$A$50,0)-MATCH("GOBIERNOS REGIONALES",$A$8:$A$50,0)),0))</f>
        <v>11.672966349999998</v>
      </c>
      <c r="J10" s="39">
        <f t="shared" ca="1" si="1"/>
        <v>1.565993074051867E-2</v>
      </c>
      <c r="K10" s="39">
        <f t="shared" ca="1" si="2"/>
        <v>0.13907188959445796</v>
      </c>
      <c r="L10" s="40">
        <f t="shared" ca="1" si="3"/>
        <v>0.15435202881411497</v>
      </c>
      <c r="M10" s="4"/>
    </row>
    <row r="11" spans="1:13" x14ac:dyDescent="0.25">
      <c r="A11" s="17"/>
      <c r="B11" s="18">
        <v>440</v>
      </c>
      <c r="C11" s="19" t="s">
        <v>206</v>
      </c>
      <c r="D11" s="20">
        <v>0.204933</v>
      </c>
      <c r="E11" s="21">
        <v>0.21912999999999999</v>
      </c>
      <c r="F11" s="21">
        <f t="shared" si="0"/>
        <v>2.9866199999999999E-2</v>
      </c>
      <c r="G11" s="21">
        <v>0</v>
      </c>
      <c r="H11" s="21">
        <v>0</v>
      </c>
      <c r="I11" s="21">
        <v>2.9866199999999999E-2</v>
      </c>
      <c r="J11" s="22">
        <f t="shared" si="1"/>
        <v>0</v>
      </c>
      <c r="K11" s="22">
        <f t="shared" si="2"/>
        <v>0</v>
      </c>
      <c r="L11" s="23">
        <f t="shared" si="3"/>
        <v>0.13629443709213709</v>
      </c>
      <c r="M11" s="4"/>
    </row>
    <row r="12" spans="1:13" x14ac:dyDescent="0.25">
      <c r="A12" s="17"/>
      <c r="B12" s="18">
        <v>441</v>
      </c>
      <c r="C12" s="19" t="s">
        <v>207</v>
      </c>
      <c r="D12" s="20">
        <v>8.6148009999999999</v>
      </c>
      <c r="E12" s="21">
        <v>8.6148009999999999</v>
      </c>
      <c r="F12" s="21">
        <f t="shared" si="0"/>
        <v>0</v>
      </c>
      <c r="G12" s="21">
        <v>0</v>
      </c>
      <c r="H12" s="21">
        <v>0</v>
      </c>
      <c r="I12" s="21">
        <v>0</v>
      </c>
      <c r="J12" s="22">
        <f t="shared" si="1"/>
        <v>0</v>
      </c>
      <c r="K12" s="22">
        <f t="shared" si="2"/>
        <v>0</v>
      </c>
      <c r="L12" s="23">
        <f t="shared" si="3"/>
        <v>0</v>
      </c>
      <c r="M12" s="4"/>
    </row>
    <row r="13" spans="1:13" x14ac:dyDescent="0.25">
      <c r="A13" s="17"/>
      <c r="B13" s="18">
        <v>442</v>
      </c>
      <c r="C13" s="19" t="s">
        <v>208</v>
      </c>
      <c r="D13" s="20">
        <v>82.04006600000001</v>
      </c>
      <c r="E13" s="21">
        <v>85.536086999999995</v>
      </c>
      <c r="F13" s="21">
        <f t="shared" si="0"/>
        <v>6.3551121801751549</v>
      </c>
      <c r="G13" s="21">
        <v>5.0058827601751545</v>
      </c>
      <c r="H13" s="21">
        <v>0.41987503999999998</v>
      </c>
      <c r="I13" s="21">
        <v>0.92935438000000015</v>
      </c>
      <c r="J13" s="22">
        <f t="shared" si="1"/>
        <v>5.8523635295301212E-2</v>
      </c>
      <c r="K13" s="22">
        <f t="shared" si="2"/>
        <v>6.3432382640734489E-2</v>
      </c>
      <c r="L13" s="23">
        <f t="shared" si="3"/>
        <v>7.4297438695964141E-2</v>
      </c>
      <c r="M13" s="4"/>
    </row>
    <row r="14" spans="1:13" x14ac:dyDescent="0.25">
      <c r="A14" s="17"/>
      <c r="B14" s="18">
        <v>443</v>
      </c>
      <c r="C14" s="19" t="s">
        <v>209</v>
      </c>
      <c r="D14" s="20">
        <v>112.531706</v>
      </c>
      <c r="E14" s="21">
        <v>102.770706</v>
      </c>
      <c r="F14" s="21">
        <f t="shared" si="0"/>
        <v>0.1655668469459331</v>
      </c>
      <c r="G14" s="21">
        <v>7.9682386945933104E-2</v>
      </c>
      <c r="H14" s="21">
        <v>3.1941419999999998E-2</v>
      </c>
      <c r="I14" s="21">
        <v>5.3943039999999998E-2</v>
      </c>
      <c r="J14" s="22">
        <f t="shared" si="1"/>
        <v>7.7534143772383052E-4</v>
      </c>
      <c r="K14" s="22">
        <f t="shared" si="2"/>
        <v>1.0861442067541416E-3</v>
      </c>
      <c r="L14" s="23">
        <f t="shared" si="3"/>
        <v>1.6110315224061329E-3</v>
      </c>
      <c r="M14" s="4"/>
    </row>
    <row r="15" spans="1:13" x14ac:dyDescent="0.25">
      <c r="A15" s="17"/>
      <c r="B15" s="18">
        <v>444</v>
      </c>
      <c r="C15" s="19" t="s">
        <v>210</v>
      </c>
      <c r="D15" s="20">
        <v>25.223832999999999</v>
      </c>
      <c r="E15" s="21">
        <v>26.264373000000003</v>
      </c>
      <c r="F15" s="21">
        <f t="shared" si="0"/>
        <v>3.8105926794302007</v>
      </c>
      <c r="G15" s="21">
        <v>0.16521228943020105</v>
      </c>
      <c r="H15" s="21">
        <v>1.11960313</v>
      </c>
      <c r="I15" s="21">
        <v>2.5257772599999999</v>
      </c>
      <c r="J15" s="22">
        <f t="shared" si="1"/>
        <v>6.2903572619152585E-3</v>
      </c>
      <c r="K15" s="22">
        <f t="shared" si="2"/>
        <v>4.891856430116192E-2</v>
      </c>
      <c r="L15" s="23">
        <f t="shared" si="3"/>
        <v>0.14508599460684632</v>
      </c>
      <c r="M15" s="4"/>
    </row>
    <row r="16" spans="1:13" x14ac:dyDescent="0.25">
      <c r="A16" s="17"/>
      <c r="B16" s="18">
        <v>445</v>
      </c>
      <c r="C16" s="19" t="s">
        <v>211</v>
      </c>
      <c r="D16" s="20">
        <v>6.1649010000000004</v>
      </c>
      <c r="E16" s="21">
        <v>5.9498859999999993</v>
      </c>
      <c r="F16" s="21">
        <f t="shared" si="0"/>
        <v>0.48283560999999997</v>
      </c>
      <c r="G16" s="21">
        <v>0</v>
      </c>
      <c r="H16" s="21">
        <v>0.11304098999999999</v>
      </c>
      <c r="I16" s="21">
        <v>0.36979461999999996</v>
      </c>
      <c r="J16" s="22">
        <f t="shared" si="1"/>
        <v>0</v>
      </c>
      <c r="K16" s="22">
        <f t="shared" si="2"/>
        <v>1.8998849725860294E-2</v>
      </c>
      <c r="L16" s="23">
        <f t="shared" si="3"/>
        <v>8.1150396831132565E-2</v>
      </c>
      <c r="M16" s="4"/>
    </row>
    <row r="17" spans="1:13" x14ac:dyDescent="0.25">
      <c r="A17" s="17"/>
      <c r="B17" s="18">
        <v>446</v>
      </c>
      <c r="C17" s="19" t="s">
        <v>212</v>
      </c>
      <c r="D17" s="20">
        <v>30.933619</v>
      </c>
      <c r="E17" s="21">
        <v>35.669158999999993</v>
      </c>
      <c r="F17" s="21">
        <f t="shared" si="0"/>
        <v>2.1388471189016816</v>
      </c>
      <c r="G17" s="21">
        <v>0.57112594890168111</v>
      </c>
      <c r="H17" s="21">
        <v>0.44048852999999999</v>
      </c>
      <c r="I17" s="21">
        <v>1.1272326400000001</v>
      </c>
      <c r="J17" s="22">
        <f t="shared" si="1"/>
        <v>1.6011758194289953E-2</v>
      </c>
      <c r="K17" s="22">
        <f t="shared" si="2"/>
        <v>2.8361040945812079E-2</v>
      </c>
      <c r="L17" s="23">
        <f t="shared" si="3"/>
        <v>5.9963486072146584E-2</v>
      </c>
      <c r="M17" s="4"/>
    </row>
    <row r="18" spans="1:13" x14ac:dyDescent="0.25">
      <c r="A18" s="17"/>
      <c r="B18" s="18">
        <v>447</v>
      </c>
      <c r="C18" s="19" t="s">
        <v>213</v>
      </c>
      <c r="D18" s="20">
        <v>0.10836999999999999</v>
      </c>
      <c r="E18" s="21">
        <v>0.34769100000000003</v>
      </c>
      <c r="F18" s="21">
        <f t="shared" si="0"/>
        <v>0.16269667000000002</v>
      </c>
      <c r="G18" s="21">
        <v>0</v>
      </c>
      <c r="H18" s="21">
        <v>2.2975200000000001E-2</v>
      </c>
      <c r="I18" s="21">
        <v>0.13972147000000001</v>
      </c>
      <c r="J18" s="22">
        <f t="shared" si="1"/>
        <v>0</v>
      </c>
      <c r="K18" s="22">
        <f t="shared" si="2"/>
        <v>6.6079363572827593E-2</v>
      </c>
      <c r="L18" s="23">
        <f t="shared" si="3"/>
        <v>0.46793466037372267</v>
      </c>
      <c r="M18" s="4"/>
    </row>
    <row r="19" spans="1:13" x14ac:dyDescent="0.25">
      <c r="A19" s="17"/>
      <c r="B19" s="18">
        <v>448</v>
      </c>
      <c r="C19" s="19" t="s">
        <v>214</v>
      </c>
      <c r="D19" s="20">
        <v>1.7152750000000001</v>
      </c>
      <c r="E19" s="21">
        <v>1.9652750000000001</v>
      </c>
      <c r="F19" s="21">
        <f t="shared" si="0"/>
        <v>0.39668879028609949</v>
      </c>
      <c r="G19" s="21">
        <v>1.4292710286099464E-2</v>
      </c>
      <c r="H19" s="21">
        <v>0.37327640000000001</v>
      </c>
      <c r="I19" s="21">
        <v>9.1196799999999998E-3</v>
      </c>
      <c r="J19" s="22">
        <f t="shared" si="1"/>
        <v>7.2726261139532443E-3</v>
      </c>
      <c r="K19" s="22">
        <f t="shared" si="2"/>
        <v>0.19720858927432519</v>
      </c>
      <c r="L19" s="23">
        <f t="shared" si="3"/>
        <v>0.20184899837737694</v>
      </c>
      <c r="M19" s="4"/>
    </row>
    <row r="20" spans="1:13" x14ac:dyDescent="0.25">
      <c r="A20" s="17"/>
      <c r="B20" s="18">
        <v>449</v>
      </c>
      <c r="C20" s="19" t="s">
        <v>215</v>
      </c>
      <c r="D20" s="20">
        <v>16.511959000000001</v>
      </c>
      <c r="E20" s="21">
        <v>21.251172999999994</v>
      </c>
      <c r="F20" s="21">
        <f t="shared" si="0"/>
        <v>1.4122411942354156</v>
      </c>
      <c r="G20" s="21">
        <v>0.3931471642354154</v>
      </c>
      <c r="H20" s="21">
        <v>0.34336043999999999</v>
      </c>
      <c r="I20" s="21">
        <v>0.67573359000000011</v>
      </c>
      <c r="J20" s="22">
        <f t="shared" si="1"/>
        <v>1.850002182163853E-2</v>
      </c>
      <c r="K20" s="22">
        <f t="shared" si="2"/>
        <v>3.4657268294574405E-2</v>
      </c>
      <c r="L20" s="23">
        <f t="shared" si="3"/>
        <v>6.6454740838795864E-2</v>
      </c>
      <c r="M20" s="4"/>
    </row>
    <row r="21" spans="1:13" x14ac:dyDescent="0.25">
      <c r="A21" s="17"/>
      <c r="B21" s="18">
        <v>450</v>
      </c>
      <c r="C21" s="19" t="s">
        <v>216</v>
      </c>
      <c r="D21" s="20">
        <v>0</v>
      </c>
      <c r="E21" s="21">
        <v>1.909972</v>
      </c>
      <c r="F21" s="21">
        <f t="shared" si="0"/>
        <v>0</v>
      </c>
      <c r="G21" s="21">
        <v>0</v>
      </c>
      <c r="H21" s="21">
        <v>0</v>
      </c>
      <c r="I21" s="21">
        <v>0</v>
      </c>
      <c r="J21" s="22">
        <f t="shared" si="1"/>
        <v>0</v>
      </c>
      <c r="K21" s="22">
        <f t="shared" si="2"/>
        <v>0</v>
      </c>
      <c r="L21" s="23">
        <f t="shared" si="3"/>
        <v>0</v>
      </c>
      <c r="M21" s="4"/>
    </row>
    <row r="22" spans="1:13" x14ac:dyDescent="0.25">
      <c r="A22" s="17"/>
      <c r="B22" s="18">
        <v>451</v>
      </c>
      <c r="C22" s="19" t="s">
        <v>217</v>
      </c>
      <c r="D22" s="20">
        <v>287.152264</v>
      </c>
      <c r="E22" s="21">
        <v>306.00571100000002</v>
      </c>
      <c r="F22" s="21">
        <f t="shared" si="0"/>
        <v>89.308840269582404</v>
      </c>
      <c r="G22" s="21">
        <v>1.1350173195824027</v>
      </c>
      <c r="H22" s="21">
        <v>87.502951969999998</v>
      </c>
      <c r="I22" s="21">
        <v>0.67087098000000001</v>
      </c>
      <c r="J22" s="22">
        <f t="shared" si="1"/>
        <v>3.7091377016241459E-3</v>
      </c>
      <c r="K22" s="22">
        <f t="shared" si="2"/>
        <v>0.28966116024410538</v>
      </c>
      <c r="L22" s="23">
        <f t="shared" si="3"/>
        <v>0.29185350815097172</v>
      </c>
      <c r="M22" s="4"/>
    </row>
    <row r="23" spans="1:13" x14ac:dyDescent="0.25">
      <c r="A23" s="17"/>
      <c r="B23" s="18">
        <v>452</v>
      </c>
      <c r="C23" s="19" t="s">
        <v>218</v>
      </c>
      <c r="D23" s="20">
        <v>5.0978899999999996</v>
      </c>
      <c r="E23" s="21">
        <v>30.489953000000003</v>
      </c>
      <c r="F23" s="21">
        <f t="shared" si="0"/>
        <v>0.54509358752588954</v>
      </c>
      <c r="G23" s="21">
        <v>0.10414203752588946</v>
      </c>
      <c r="H23" s="21">
        <v>0.24587808</v>
      </c>
      <c r="I23" s="21">
        <v>0.19507347000000003</v>
      </c>
      <c r="J23" s="22">
        <f t="shared" si="1"/>
        <v>3.4156181718577741E-3</v>
      </c>
      <c r="K23" s="22">
        <f t="shared" si="2"/>
        <v>1.147985100291527E-2</v>
      </c>
      <c r="L23" s="23">
        <f t="shared" si="3"/>
        <v>1.7877810028959031E-2</v>
      </c>
      <c r="M23" s="4"/>
    </row>
    <row r="24" spans="1:13" x14ac:dyDescent="0.25">
      <c r="A24" s="17"/>
      <c r="B24" s="18">
        <v>453</v>
      </c>
      <c r="C24" s="19" t="s">
        <v>219</v>
      </c>
      <c r="D24" s="20">
        <v>3.682191</v>
      </c>
      <c r="E24" s="21">
        <v>3.682191</v>
      </c>
      <c r="F24" s="21">
        <f t="shared" si="0"/>
        <v>0</v>
      </c>
      <c r="G24" s="21">
        <v>0</v>
      </c>
      <c r="H24" s="21">
        <v>0</v>
      </c>
      <c r="I24" s="21">
        <v>0</v>
      </c>
      <c r="J24" s="22">
        <f t="shared" si="1"/>
        <v>0</v>
      </c>
      <c r="K24" s="22">
        <f t="shared" si="2"/>
        <v>0</v>
      </c>
      <c r="L24" s="23">
        <f t="shared" si="3"/>
        <v>0</v>
      </c>
      <c r="M24" s="4"/>
    </row>
    <row r="25" spans="1:13" x14ac:dyDescent="0.25">
      <c r="A25" s="17"/>
      <c r="B25" s="18">
        <v>454</v>
      </c>
      <c r="C25" s="19" t="s">
        <v>220</v>
      </c>
      <c r="D25" s="20">
        <v>3.3915540000000002</v>
      </c>
      <c r="E25" s="21">
        <v>2.90713</v>
      </c>
      <c r="F25" s="21">
        <f t="shared" si="0"/>
        <v>0.14778026983628767</v>
      </c>
      <c r="G25" s="21">
        <v>2.4830199836287647E-2</v>
      </c>
      <c r="H25" s="21">
        <v>5.7058220000000007E-2</v>
      </c>
      <c r="I25" s="21">
        <v>6.5891850000000002E-2</v>
      </c>
      <c r="J25" s="22">
        <f t="shared" si="1"/>
        <v>8.5411384548636105E-3</v>
      </c>
      <c r="K25" s="22">
        <f t="shared" si="2"/>
        <v>2.8168131399795557E-2</v>
      </c>
      <c r="L25" s="23">
        <f t="shared" si="3"/>
        <v>5.0833732869286087E-2</v>
      </c>
      <c r="M25" s="4"/>
    </row>
    <row r="26" spans="1:13" x14ac:dyDescent="0.25">
      <c r="A26" s="17"/>
      <c r="B26" s="18">
        <v>455</v>
      </c>
      <c r="C26" s="19" t="s">
        <v>221</v>
      </c>
      <c r="D26" s="20">
        <v>10.038427</v>
      </c>
      <c r="E26" s="21">
        <v>11.199656999999998</v>
      </c>
      <c r="F26" s="21">
        <f t="shared" si="0"/>
        <v>5.1626182499999995</v>
      </c>
      <c r="G26" s="21">
        <v>0</v>
      </c>
      <c r="H26" s="21">
        <v>2.10604653</v>
      </c>
      <c r="I26" s="21">
        <v>3.0565717199999995</v>
      </c>
      <c r="J26" s="22">
        <f t="shared" si="1"/>
        <v>0</v>
      </c>
      <c r="K26" s="22">
        <f t="shared" si="2"/>
        <v>0.18804562764734672</v>
      </c>
      <c r="L26" s="23">
        <f t="shared" si="3"/>
        <v>0.46096217500232378</v>
      </c>
      <c r="M26" s="4"/>
    </row>
    <row r="27" spans="1:13" x14ac:dyDescent="0.25">
      <c r="A27" s="17"/>
      <c r="B27" s="18">
        <v>456</v>
      </c>
      <c r="C27" s="19" t="s">
        <v>222</v>
      </c>
      <c r="D27" s="20">
        <v>0.36027399999999998</v>
      </c>
      <c r="E27" s="21">
        <v>0.155498</v>
      </c>
      <c r="F27" s="21">
        <f t="shared" si="0"/>
        <v>5.0358999999999994E-3</v>
      </c>
      <c r="G27" s="21">
        <v>0</v>
      </c>
      <c r="H27" s="21">
        <v>3.3319499999999998E-3</v>
      </c>
      <c r="I27" s="21">
        <v>1.7039499999999999E-3</v>
      </c>
      <c r="J27" s="22">
        <f t="shared" si="1"/>
        <v>0</v>
      </c>
      <c r="K27" s="22">
        <f t="shared" si="2"/>
        <v>2.1427606785939367E-2</v>
      </c>
      <c r="L27" s="23">
        <f t="shared" si="3"/>
        <v>3.238562553859213E-2</v>
      </c>
      <c r="M27" s="4"/>
    </row>
    <row r="28" spans="1:13" x14ac:dyDescent="0.25">
      <c r="A28" s="17"/>
      <c r="B28" s="18">
        <v>457</v>
      </c>
      <c r="C28" s="19" t="s">
        <v>223</v>
      </c>
      <c r="D28" s="20">
        <v>90.351303000000001</v>
      </c>
      <c r="E28" s="21">
        <v>86.832682999999975</v>
      </c>
      <c r="F28" s="21">
        <f t="shared" si="0"/>
        <v>1.958950656491667</v>
      </c>
      <c r="G28" s="21">
        <v>0.73393565649166703</v>
      </c>
      <c r="H28" s="21">
        <v>0.66549876999999991</v>
      </c>
      <c r="I28" s="21">
        <v>0.55951622999999995</v>
      </c>
      <c r="J28" s="22">
        <f t="shared" si="1"/>
        <v>8.4522973508911071E-3</v>
      </c>
      <c r="K28" s="22">
        <f t="shared" si="2"/>
        <v>1.6116448071651402E-2</v>
      </c>
      <c r="L28" s="23">
        <f t="shared" si="3"/>
        <v>2.256006135951906E-2</v>
      </c>
      <c r="M28" s="4"/>
    </row>
    <row r="29" spans="1:13" x14ac:dyDescent="0.25">
      <c r="A29" s="17"/>
      <c r="B29" s="18">
        <v>458</v>
      </c>
      <c r="C29" s="19" t="s">
        <v>224</v>
      </c>
      <c r="D29" s="20">
        <v>0.66701500000000002</v>
      </c>
      <c r="E29" s="21">
        <v>5.689096000000001</v>
      </c>
      <c r="F29" s="21">
        <f t="shared" si="0"/>
        <v>0.32014912010717961</v>
      </c>
      <c r="G29" s="21">
        <v>4.145260107179638E-3</v>
      </c>
      <c r="H29" s="21">
        <v>3.9802600000000002E-3</v>
      </c>
      <c r="I29" s="21">
        <v>0.31202359999999996</v>
      </c>
      <c r="J29" s="22">
        <f t="shared" si="1"/>
        <v>7.2863247643907526E-4</v>
      </c>
      <c r="K29" s="22">
        <f t="shared" si="2"/>
        <v>1.4282620836736867E-3</v>
      </c>
      <c r="L29" s="23">
        <f t="shared" si="3"/>
        <v>5.6274163787564765E-2</v>
      </c>
      <c r="M29" s="4"/>
    </row>
    <row r="30" spans="1:13" x14ac:dyDescent="0.25">
      <c r="A30" s="17"/>
      <c r="B30" s="18">
        <v>459</v>
      </c>
      <c r="C30" s="19" t="s">
        <v>225</v>
      </c>
      <c r="D30" s="20">
        <v>6.665432</v>
      </c>
      <c r="E30" s="21">
        <v>11.933075000000001</v>
      </c>
      <c r="F30" s="21">
        <f t="shared" si="0"/>
        <v>1.9975802312033819</v>
      </c>
      <c r="G30" s="21">
        <v>1.484854101203382</v>
      </c>
      <c r="H30" s="21">
        <v>0.46508189999999999</v>
      </c>
      <c r="I30" s="21">
        <v>4.764423000000001E-2</v>
      </c>
      <c r="J30" s="22">
        <f t="shared" si="1"/>
        <v>0.12443180833132968</v>
      </c>
      <c r="K30" s="22">
        <f t="shared" si="2"/>
        <v>0.163405995621697</v>
      </c>
      <c r="L30" s="23">
        <f t="shared" si="3"/>
        <v>0.16739861529432956</v>
      </c>
      <c r="M30" s="4"/>
    </row>
    <row r="31" spans="1:13" x14ac:dyDescent="0.25">
      <c r="A31" s="17"/>
      <c r="B31" s="18">
        <v>460</v>
      </c>
      <c r="C31" s="19" t="s">
        <v>226</v>
      </c>
      <c r="D31" s="20">
        <v>6.5170000000000003</v>
      </c>
      <c r="E31" s="21">
        <v>6.4405720000000004</v>
      </c>
      <c r="F31" s="21">
        <f t="shared" si="0"/>
        <v>2.068919004749745E-2</v>
      </c>
      <c r="G31" s="21">
        <v>1.0000000474974513E-3</v>
      </c>
      <c r="H31" s="21">
        <v>1.8689189999999998E-2</v>
      </c>
      <c r="I31" s="21">
        <v>1E-3</v>
      </c>
      <c r="J31" s="22">
        <f t="shared" si="1"/>
        <v>1.552657197990258E-4</v>
      </c>
      <c r="K31" s="22">
        <f t="shared" si="2"/>
        <v>3.0570561197821324E-3</v>
      </c>
      <c r="L31" s="23">
        <f t="shared" si="3"/>
        <v>3.2123218322064329E-3</v>
      </c>
      <c r="M31" s="4"/>
    </row>
    <row r="32" spans="1:13" x14ac:dyDescent="0.25">
      <c r="A32" s="17"/>
      <c r="B32" s="18">
        <v>461</v>
      </c>
      <c r="C32" s="19" t="s">
        <v>227</v>
      </c>
      <c r="D32" s="20">
        <v>7.3724150000000002</v>
      </c>
      <c r="E32" s="21">
        <v>0.1</v>
      </c>
      <c r="F32" s="21">
        <f t="shared" si="0"/>
        <v>4.0786669999999997E-2</v>
      </c>
      <c r="G32" s="21">
        <v>0</v>
      </c>
      <c r="H32" s="21">
        <v>0</v>
      </c>
      <c r="I32" s="21">
        <v>4.0786669999999997E-2</v>
      </c>
      <c r="J32" s="22">
        <f t="shared" si="1"/>
        <v>0</v>
      </c>
      <c r="K32" s="22">
        <f t="shared" si="2"/>
        <v>0</v>
      </c>
      <c r="L32" s="23">
        <f t="shared" si="3"/>
        <v>0.40786669999999997</v>
      </c>
      <c r="M32" s="4"/>
    </row>
    <row r="33" spans="1:13" x14ac:dyDescent="0.25">
      <c r="A33" s="17"/>
      <c r="B33" s="18">
        <v>462</v>
      </c>
      <c r="C33" s="19" t="s">
        <v>228</v>
      </c>
      <c r="D33" s="20">
        <v>0</v>
      </c>
      <c r="E33" s="21">
        <v>0.347028</v>
      </c>
      <c r="F33" s="21">
        <f t="shared" si="0"/>
        <v>7.6048519999999994E-2</v>
      </c>
      <c r="G33" s="21">
        <v>0</v>
      </c>
      <c r="H33" s="21">
        <v>1.0999999999999999E-2</v>
      </c>
      <c r="I33" s="21">
        <v>6.5048519999999999E-2</v>
      </c>
      <c r="J33" s="22">
        <f t="shared" si="1"/>
        <v>0</v>
      </c>
      <c r="K33" s="22">
        <f t="shared" si="2"/>
        <v>3.1697730442500315E-2</v>
      </c>
      <c r="L33" s="23">
        <f t="shared" si="3"/>
        <v>0.21914231704646309</v>
      </c>
      <c r="M33" s="4"/>
    </row>
    <row r="34" spans="1:13" x14ac:dyDescent="0.25">
      <c r="A34" s="17"/>
      <c r="B34" s="18">
        <v>463</v>
      </c>
      <c r="C34" s="19" t="s">
        <v>229</v>
      </c>
      <c r="D34" s="20">
        <v>2.4579819999999999</v>
      </c>
      <c r="E34" s="21">
        <v>7.6139199999999994</v>
      </c>
      <c r="F34" s="21">
        <f t="shared" si="0"/>
        <v>3.3762223502721405</v>
      </c>
      <c r="G34" s="21">
        <v>2.2458328902721405</v>
      </c>
      <c r="H34" s="21">
        <v>0.33409721000000003</v>
      </c>
      <c r="I34" s="21">
        <v>0.79629225000000003</v>
      </c>
      <c r="J34" s="22">
        <f t="shared" si="1"/>
        <v>0.29496407767249205</v>
      </c>
      <c r="K34" s="22">
        <f t="shared" si="2"/>
        <v>0.33884386758360224</v>
      </c>
      <c r="L34" s="23">
        <f t="shared" si="3"/>
        <v>0.44342761025492006</v>
      </c>
      <c r="M34" s="4"/>
    </row>
    <row r="35" spans="1:13" x14ac:dyDescent="0.25">
      <c r="A35" s="17"/>
      <c r="B35" s="18">
        <v>465</v>
      </c>
      <c r="C35" s="19" t="s">
        <v>231</v>
      </c>
      <c r="D35" s="20">
        <v>0</v>
      </c>
      <c r="E35" s="21">
        <v>3.5861000000000004E-2</v>
      </c>
      <c r="F35" s="21">
        <f t="shared" si="0"/>
        <v>0</v>
      </c>
      <c r="G35" s="21">
        <v>0</v>
      </c>
      <c r="H35" s="21">
        <v>0</v>
      </c>
      <c r="I35" s="21">
        <v>0</v>
      </c>
      <c r="J35" s="22">
        <f t="shared" si="1"/>
        <v>0</v>
      </c>
      <c r="K35" s="22">
        <f t="shared" si="2"/>
        <v>0</v>
      </c>
      <c r="L35" s="23">
        <f t="shared" si="3"/>
        <v>0</v>
      </c>
      <c r="M35" s="4"/>
    </row>
    <row r="36" spans="1:13" ht="15.75" thickBot="1" x14ac:dyDescent="0.3">
      <c r="A36" s="41" t="s">
        <v>232</v>
      </c>
      <c r="B36" s="58"/>
      <c r="C36" s="43"/>
      <c r="D36" s="44">
        <v>274.70349099999981</v>
      </c>
      <c r="E36" s="45">
        <v>366.48046699999963</v>
      </c>
      <c r="F36" s="45">
        <f t="shared" si="0"/>
        <v>16.627459343247327</v>
      </c>
      <c r="G36" s="45">
        <v>0.50002361324732192</v>
      </c>
      <c r="H36" s="45">
        <v>3.3485894400000005</v>
      </c>
      <c r="I36" s="45">
        <v>12.778846290000006</v>
      </c>
      <c r="J36" s="46">
        <f t="shared" si="1"/>
        <v>1.3643936260518965E-3</v>
      </c>
      <c r="K36" s="46">
        <f t="shared" si="2"/>
        <v>1.0501550286573189E-2</v>
      </c>
      <c r="L36" s="47">
        <f t="shared" si="3"/>
        <v>4.5370656393666255E-2</v>
      </c>
      <c r="M36" s="4"/>
    </row>
    <row r="37" spans="1:13" x14ac:dyDescent="0.25">
      <c r="D37" s="5"/>
      <c r="E37" s="5"/>
      <c r="F37" s="5"/>
      <c r="G37" s="5"/>
      <c r="H37" s="5"/>
      <c r="I37" s="5"/>
      <c r="J37" s="4"/>
      <c r="K37" s="4"/>
      <c r="L37" s="4"/>
      <c r="M37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42</v>
      </c>
      <c r="B1" s="51" t="s">
        <v>28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760</v>
      </c>
      <c r="N2" s="72" t="s">
        <v>775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1173.7837239999999</v>
      </c>
      <c r="E6" s="14">
        <f ca="1">SUM(E7:OFFSET(E7,50,0))</f>
        <v>1639.787133</v>
      </c>
      <c r="F6" s="14">
        <f ca="1">SUM(F7:OFFSET(F7,50,0))</f>
        <v>223.67315532200575</v>
      </c>
      <c r="G6" s="14">
        <f ca="1">SUM(G7:OFFSET(G7,50,0))</f>
        <v>14.624999542005753</v>
      </c>
      <c r="H6" s="14">
        <f ca="1">SUM(H7:OFFSET(H7,50,0))</f>
        <v>137.51863514000004</v>
      </c>
      <c r="I6" s="14">
        <f ca="1">SUM(I7:OFFSET(I7,50,0))</f>
        <v>71.529520639999987</v>
      </c>
      <c r="J6" s="15">
        <f ca="1">IFERROR(G6/E6,0)</f>
        <v>8.9188402858420002E-3</v>
      </c>
      <c r="K6" s="15">
        <f ca="1">IFERROR(SUM(G6,H6)/E6,0)</f>
        <v>9.2782551844798375E-2</v>
      </c>
      <c r="L6" s="16">
        <f ca="1">IFERROR(SUM(G6,H6,I6)/E6,0)</f>
        <v>0.13640377511244065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9.194272999999999</v>
      </c>
      <c r="E7" s="21">
        <v>31.362033000000004</v>
      </c>
      <c r="F7" s="21">
        <f t="shared" ref="F7:F30" si="0">SUM(G7,H7,I7)</f>
        <v>5.7309022325604033</v>
      </c>
      <c r="G7" s="21">
        <v>1.6468932525604032</v>
      </c>
      <c r="H7" s="21">
        <v>1.2424115699999998</v>
      </c>
      <c r="I7" s="21">
        <v>2.8415974099999999</v>
      </c>
      <c r="J7" s="22">
        <f t="shared" ref="J7:J30" si="1">IFERROR(G7/E7,0)</f>
        <v>5.2512324458060582E-2</v>
      </c>
      <c r="K7" s="22">
        <f t="shared" ref="K7:K30" si="2">IFERROR(SUM(G7,H7)/E7,0)</f>
        <v>9.2127472175046896E-2</v>
      </c>
      <c r="L7" s="23">
        <f t="shared" ref="L7:L30" si="3">IFERROR(SUM(G7,H7,I7)/E7,0)</f>
        <v>0.1827337606768159</v>
      </c>
      <c r="M7" s="4"/>
      <c r="N7" t="s">
        <v>258</v>
      </c>
      <c r="O7" s="5">
        <v>8.976637860198089</v>
      </c>
      <c r="P7" s="71">
        <v>0.30879039854619084</v>
      </c>
    </row>
    <row r="8" spans="1:16" x14ac:dyDescent="0.25">
      <c r="A8" s="17"/>
      <c r="B8" s="55">
        <v>2</v>
      </c>
      <c r="C8" s="19" t="s">
        <v>250</v>
      </c>
      <c r="D8" s="20">
        <v>26.247761000000004</v>
      </c>
      <c r="E8" s="21">
        <v>84.72035299999996</v>
      </c>
      <c r="F8" s="21">
        <f t="shared" si="0"/>
        <v>15.488523559712219</v>
      </c>
      <c r="G8" s="21">
        <v>1.5999999712221324E-2</v>
      </c>
      <c r="H8" s="21">
        <v>4.8647837799999998</v>
      </c>
      <c r="I8" s="21">
        <v>10.607739779999998</v>
      </c>
      <c r="J8" s="22">
        <f t="shared" si="1"/>
        <v>1.8885662235403259E-4</v>
      </c>
      <c r="K8" s="22">
        <f t="shared" si="2"/>
        <v>5.761052222849241E-2</v>
      </c>
      <c r="L8" s="23">
        <f t="shared" si="3"/>
        <v>0.18281939358435187</v>
      </c>
      <c r="M8" s="4"/>
      <c r="N8" t="s">
        <v>261</v>
      </c>
      <c r="O8" s="5">
        <v>93.453462203248847</v>
      </c>
      <c r="P8" s="71">
        <v>0.28435952628623062</v>
      </c>
    </row>
    <row r="9" spans="1:16" x14ac:dyDescent="0.25">
      <c r="A9" s="17"/>
      <c r="B9" s="55">
        <v>3</v>
      </c>
      <c r="C9" s="19" t="s">
        <v>251</v>
      </c>
      <c r="D9" s="20">
        <v>86.542743000000002</v>
      </c>
      <c r="E9" s="21">
        <v>111.16374599999999</v>
      </c>
      <c r="F9" s="21">
        <f t="shared" si="0"/>
        <v>13.516474450175155</v>
      </c>
      <c r="G9" s="21">
        <v>5.0058827601751545</v>
      </c>
      <c r="H9" s="21">
        <v>3.2872680499999993</v>
      </c>
      <c r="I9" s="21">
        <v>5.2233236400000003</v>
      </c>
      <c r="J9" s="22">
        <f t="shared" si="1"/>
        <v>4.5031612736180691E-2</v>
      </c>
      <c r="K9" s="22">
        <f t="shared" si="2"/>
        <v>7.4603016798076918E-2</v>
      </c>
      <c r="L9" s="23">
        <f t="shared" si="3"/>
        <v>0.12159067084852607</v>
      </c>
      <c r="M9" s="4"/>
      <c r="N9" t="s">
        <v>260</v>
      </c>
      <c r="O9" s="5">
        <v>7.2056636498885869</v>
      </c>
      <c r="P9" s="71">
        <v>0.22204974454269669</v>
      </c>
    </row>
    <row r="10" spans="1:16" x14ac:dyDescent="0.25">
      <c r="A10" s="17"/>
      <c r="B10" s="55">
        <v>4</v>
      </c>
      <c r="C10" s="19" t="s">
        <v>252</v>
      </c>
      <c r="D10" s="20">
        <v>118.48829900000001</v>
      </c>
      <c r="E10" s="21">
        <v>170.85670999999999</v>
      </c>
      <c r="F10" s="21">
        <f t="shared" si="0"/>
        <v>1.8992573172651159</v>
      </c>
      <c r="G10" s="21">
        <v>9.5777387265115976E-2</v>
      </c>
      <c r="H10" s="21">
        <v>0.99751252999999995</v>
      </c>
      <c r="I10" s="21">
        <v>0.80596740000000011</v>
      </c>
      <c r="J10" s="22">
        <f t="shared" si="1"/>
        <v>5.605714125310969E-4</v>
      </c>
      <c r="K10" s="22">
        <f t="shared" si="2"/>
        <v>6.3988702420005386E-3</v>
      </c>
      <c r="L10" s="23">
        <f t="shared" si="3"/>
        <v>1.1116082694470215E-2</v>
      </c>
      <c r="M10" s="4"/>
      <c r="N10" t="s">
        <v>273</v>
      </c>
      <c r="O10" s="5">
        <v>7.6048519999999994E-2</v>
      </c>
      <c r="P10" s="71">
        <v>0.21914231704646309</v>
      </c>
    </row>
    <row r="11" spans="1:16" x14ac:dyDescent="0.25">
      <c r="A11" s="17"/>
      <c r="B11" s="55">
        <v>5</v>
      </c>
      <c r="C11" s="19" t="s">
        <v>253</v>
      </c>
      <c r="D11" s="20">
        <v>43.751005000000021</v>
      </c>
      <c r="E11" s="21">
        <v>128.37169799999998</v>
      </c>
      <c r="F11" s="21">
        <f t="shared" si="0"/>
        <v>16.687484959799299</v>
      </c>
      <c r="G11" s="21">
        <v>0.20260328979929909</v>
      </c>
      <c r="H11" s="21">
        <v>9.7080853300000012</v>
      </c>
      <c r="I11" s="21">
        <v>6.7767963400000006</v>
      </c>
      <c r="J11" s="22">
        <f t="shared" si="1"/>
        <v>1.5782551213064046E-3</v>
      </c>
      <c r="K11" s="22">
        <f t="shared" si="2"/>
        <v>7.7203065583811958E-2</v>
      </c>
      <c r="L11" s="23">
        <f t="shared" si="3"/>
        <v>0.1299934893733298</v>
      </c>
      <c r="M11" s="4"/>
      <c r="N11" t="s">
        <v>270</v>
      </c>
      <c r="O11" s="5">
        <v>4.0776615795430491</v>
      </c>
      <c r="P11" s="71">
        <v>0.19901947099782816</v>
      </c>
    </row>
    <row r="12" spans="1:16" x14ac:dyDescent="0.25">
      <c r="A12" s="17"/>
      <c r="B12" s="55">
        <v>6</v>
      </c>
      <c r="C12" s="19" t="s">
        <v>254</v>
      </c>
      <c r="D12" s="20">
        <v>42.036808000000001</v>
      </c>
      <c r="E12" s="21">
        <v>59.633787999999996</v>
      </c>
      <c r="F12" s="21">
        <f t="shared" si="0"/>
        <v>6.6267532182000597</v>
      </c>
      <c r="G12" s="21">
        <v>0.27319308820005972</v>
      </c>
      <c r="H12" s="21">
        <v>2.9312450099999996</v>
      </c>
      <c r="I12" s="21">
        <v>3.4223151199999999</v>
      </c>
      <c r="J12" s="22">
        <f t="shared" si="1"/>
        <v>4.5811795185652093E-3</v>
      </c>
      <c r="K12" s="22">
        <f t="shared" si="2"/>
        <v>5.3735276689115569E-2</v>
      </c>
      <c r="L12" s="23">
        <f t="shared" si="3"/>
        <v>0.11112413684336236</v>
      </c>
      <c r="M12" s="4"/>
      <c r="N12" t="s">
        <v>266</v>
      </c>
      <c r="O12" s="5">
        <v>5.8366376000678875</v>
      </c>
      <c r="P12" s="71">
        <v>0.1944549933031928</v>
      </c>
    </row>
    <row r="13" spans="1:16" x14ac:dyDescent="0.25">
      <c r="A13" s="17"/>
      <c r="B13" s="55">
        <v>8</v>
      </c>
      <c r="C13" s="19" t="s">
        <v>256</v>
      </c>
      <c r="D13" s="20">
        <v>158.27391100000006</v>
      </c>
      <c r="E13" s="21">
        <v>176.76892000000012</v>
      </c>
      <c r="F13" s="21">
        <f t="shared" si="0"/>
        <v>6.7633034089016819</v>
      </c>
      <c r="G13" s="21">
        <v>0.57112594890168111</v>
      </c>
      <c r="H13" s="21">
        <v>1.01367366</v>
      </c>
      <c r="I13" s="21">
        <v>5.1785038000000005</v>
      </c>
      <c r="J13" s="22">
        <f t="shared" si="1"/>
        <v>3.2309183588477021E-3</v>
      </c>
      <c r="K13" s="22">
        <f t="shared" si="2"/>
        <v>8.9653747327396692E-3</v>
      </c>
      <c r="L13" s="23">
        <f t="shared" si="3"/>
        <v>3.8260704477357653E-2</v>
      </c>
      <c r="M13" s="4"/>
      <c r="N13" t="s">
        <v>250</v>
      </c>
      <c r="O13" s="5">
        <v>15.488523559712219</v>
      </c>
      <c r="P13" s="71">
        <v>0.18281939358435187</v>
      </c>
    </row>
    <row r="14" spans="1:16" x14ac:dyDescent="0.25">
      <c r="A14" s="17"/>
      <c r="B14" s="55">
        <v>9</v>
      </c>
      <c r="C14" s="19" t="s">
        <v>257</v>
      </c>
      <c r="D14" s="20">
        <v>18.737484999999996</v>
      </c>
      <c r="E14" s="21">
        <v>56.559057000000017</v>
      </c>
      <c r="F14" s="21">
        <f t="shared" si="0"/>
        <v>8.0158418269946967</v>
      </c>
      <c r="G14" s="21">
        <v>0.11048624699469656</v>
      </c>
      <c r="H14" s="21">
        <v>1.5387758399999998</v>
      </c>
      <c r="I14" s="21">
        <v>6.3665797400000006</v>
      </c>
      <c r="J14" s="22">
        <f t="shared" si="1"/>
        <v>1.9534669221004963E-3</v>
      </c>
      <c r="K14" s="22">
        <f t="shared" si="2"/>
        <v>2.9159999732575031E-2</v>
      </c>
      <c r="L14" s="23">
        <f t="shared" si="3"/>
        <v>0.1417251675004888</v>
      </c>
      <c r="M14" s="4"/>
      <c r="N14" t="s">
        <v>249</v>
      </c>
      <c r="O14" s="5">
        <v>5.7309022325604033</v>
      </c>
      <c r="P14" s="71">
        <v>0.1827337606768159</v>
      </c>
    </row>
    <row r="15" spans="1:16" x14ac:dyDescent="0.25">
      <c r="A15" s="17"/>
      <c r="B15" s="55">
        <v>10</v>
      </c>
      <c r="C15" s="19" t="s">
        <v>258</v>
      </c>
      <c r="D15" s="20">
        <v>9.6268969999999996</v>
      </c>
      <c r="E15" s="21">
        <v>29.070326999999992</v>
      </c>
      <c r="F15" s="21">
        <f t="shared" si="0"/>
        <v>8.976637860198089</v>
      </c>
      <c r="G15" s="21">
        <v>1.979271019808948E-2</v>
      </c>
      <c r="H15" s="21">
        <v>4.4225442800000003</v>
      </c>
      <c r="I15" s="21">
        <v>4.53430087</v>
      </c>
      <c r="J15" s="22">
        <f t="shared" si="1"/>
        <v>6.8085612515089656E-4</v>
      </c>
      <c r="K15" s="22">
        <f t="shared" si="2"/>
        <v>0.15281345098725896</v>
      </c>
      <c r="L15" s="23">
        <f t="shared" si="3"/>
        <v>0.30879039854619084</v>
      </c>
      <c r="M15" s="4"/>
      <c r="N15" t="s">
        <v>269</v>
      </c>
      <c r="O15" s="5">
        <v>8.5699467701071796</v>
      </c>
      <c r="P15" s="71">
        <v>0.15230854843359601</v>
      </c>
    </row>
    <row r="16" spans="1:16" x14ac:dyDescent="0.25">
      <c r="A16" s="17"/>
      <c r="B16" s="55">
        <v>11</v>
      </c>
      <c r="C16" s="19" t="s">
        <v>259</v>
      </c>
      <c r="D16" s="20">
        <v>19.313339999999997</v>
      </c>
      <c r="E16" s="21">
        <v>29.387615999999994</v>
      </c>
      <c r="F16" s="21">
        <f t="shared" si="0"/>
        <v>1.3175026372882164</v>
      </c>
      <c r="G16" s="21">
        <v>0.2836609172882163</v>
      </c>
      <c r="H16" s="21">
        <v>0.29415443000000002</v>
      </c>
      <c r="I16" s="21">
        <v>0.73968729</v>
      </c>
      <c r="J16" s="22">
        <f t="shared" si="1"/>
        <v>9.6523963457333991E-3</v>
      </c>
      <c r="K16" s="22">
        <f t="shared" si="2"/>
        <v>1.9661865300275343E-2</v>
      </c>
      <c r="L16" s="23">
        <f t="shared" si="3"/>
        <v>4.4831899167602322E-2</v>
      </c>
      <c r="M16" s="4"/>
      <c r="N16" t="s">
        <v>271</v>
      </c>
      <c r="O16" s="5">
        <v>5.2062217373029984</v>
      </c>
      <c r="P16" s="71">
        <v>0.14405714827702557</v>
      </c>
    </row>
    <row r="17" spans="1:16" x14ac:dyDescent="0.25">
      <c r="A17" s="17"/>
      <c r="B17" s="55">
        <v>12</v>
      </c>
      <c r="C17" s="19" t="s">
        <v>260</v>
      </c>
      <c r="D17" s="20">
        <v>15.350527999999997</v>
      </c>
      <c r="E17" s="21">
        <v>32.450673000000009</v>
      </c>
      <c r="F17" s="21">
        <f t="shared" si="0"/>
        <v>7.2056636498885869</v>
      </c>
      <c r="G17" s="21">
        <v>1.1459499888587743E-2</v>
      </c>
      <c r="H17" s="21">
        <v>3.0327977099999996</v>
      </c>
      <c r="I17" s="21">
        <v>4.1614064399999995</v>
      </c>
      <c r="J17" s="22">
        <f t="shared" si="1"/>
        <v>3.5313597004868713E-4</v>
      </c>
      <c r="K17" s="22">
        <f t="shared" si="2"/>
        <v>9.3811835886688288E-2</v>
      </c>
      <c r="L17" s="23">
        <f t="shared" si="3"/>
        <v>0.22204974454269669</v>
      </c>
      <c r="M17" s="4"/>
      <c r="N17" t="s">
        <v>257</v>
      </c>
      <c r="O17" s="5">
        <v>8.0158418269946967</v>
      </c>
      <c r="P17" s="71">
        <v>0.1417251675004888</v>
      </c>
    </row>
    <row r="18" spans="1:16" x14ac:dyDescent="0.25">
      <c r="A18" s="17"/>
      <c r="B18" s="55">
        <v>13</v>
      </c>
      <c r="C18" s="19" t="s">
        <v>261</v>
      </c>
      <c r="D18" s="20">
        <v>309.76101399999993</v>
      </c>
      <c r="E18" s="21">
        <v>328.64544199999989</v>
      </c>
      <c r="F18" s="21">
        <f t="shared" si="0"/>
        <v>93.453462203248847</v>
      </c>
      <c r="G18" s="21">
        <v>1.2143454532488249</v>
      </c>
      <c r="H18" s="21">
        <v>89.939859580000018</v>
      </c>
      <c r="I18" s="21">
        <v>2.2992571700000002</v>
      </c>
      <c r="J18" s="22">
        <f t="shared" si="1"/>
        <v>3.6950016585010946E-3</v>
      </c>
      <c r="K18" s="22">
        <f t="shared" si="2"/>
        <v>0.27736336301675796</v>
      </c>
      <c r="L18" s="23">
        <f t="shared" si="3"/>
        <v>0.28435952628623062</v>
      </c>
      <c r="M18" s="4"/>
      <c r="N18" t="s">
        <v>263</v>
      </c>
      <c r="O18" s="5">
        <v>10.239093894790621</v>
      </c>
      <c r="P18" s="71">
        <v>0.13038210781673254</v>
      </c>
    </row>
    <row r="19" spans="1:16" x14ac:dyDescent="0.25">
      <c r="A19" s="17"/>
      <c r="B19" s="55">
        <v>14</v>
      </c>
      <c r="C19" s="19" t="s">
        <v>262</v>
      </c>
      <c r="D19" s="20">
        <v>3.7306100000000004</v>
      </c>
      <c r="E19" s="21">
        <v>36.824719000000002</v>
      </c>
      <c r="F19" s="21">
        <f t="shared" si="0"/>
        <v>0.32575265999999997</v>
      </c>
      <c r="G19" s="21">
        <v>0</v>
      </c>
      <c r="H19" s="21">
        <v>0.18915346</v>
      </c>
      <c r="I19" s="21">
        <v>0.13659919999999998</v>
      </c>
      <c r="J19" s="22">
        <f t="shared" si="1"/>
        <v>0</v>
      </c>
      <c r="K19" s="22">
        <f t="shared" si="2"/>
        <v>5.1365893654205476E-3</v>
      </c>
      <c r="L19" s="23">
        <f t="shared" si="3"/>
        <v>8.8460324707433594E-3</v>
      </c>
      <c r="M19" s="4"/>
      <c r="N19" t="s">
        <v>253</v>
      </c>
      <c r="O19" s="5">
        <v>16.687484959799299</v>
      </c>
      <c r="P19" s="71">
        <v>0.1299934893733298</v>
      </c>
    </row>
    <row r="20" spans="1:16" x14ac:dyDescent="0.25">
      <c r="A20" s="17"/>
      <c r="B20" s="55">
        <v>15</v>
      </c>
      <c r="C20" s="19" t="s">
        <v>263</v>
      </c>
      <c r="D20" s="20">
        <v>101.85536799999997</v>
      </c>
      <c r="E20" s="21">
        <v>78.531434000000033</v>
      </c>
      <c r="F20" s="21">
        <f t="shared" si="0"/>
        <v>10.239093894790621</v>
      </c>
      <c r="G20" s="21">
        <v>2.6888836447906215</v>
      </c>
      <c r="H20" s="21">
        <v>3.5688875500000004</v>
      </c>
      <c r="I20" s="21">
        <v>3.9813226999999984</v>
      </c>
      <c r="J20" s="22">
        <f t="shared" si="1"/>
        <v>3.4239584174543668E-2</v>
      </c>
      <c r="K20" s="22">
        <f t="shared" si="2"/>
        <v>7.9684922024862284E-2</v>
      </c>
      <c r="L20" s="23">
        <f t="shared" si="3"/>
        <v>0.13038210781673254</v>
      </c>
      <c r="M20" s="4"/>
      <c r="N20" t="s">
        <v>251</v>
      </c>
      <c r="O20" s="5">
        <v>13.516474450175155</v>
      </c>
      <c r="P20" s="71">
        <v>0.12159067084852607</v>
      </c>
    </row>
    <row r="21" spans="1:16" x14ac:dyDescent="0.25">
      <c r="A21" s="17"/>
      <c r="B21" s="55">
        <v>16</v>
      </c>
      <c r="C21" s="19" t="s">
        <v>264</v>
      </c>
      <c r="D21" s="20">
        <v>3.682191</v>
      </c>
      <c r="E21" s="21">
        <v>3.682191</v>
      </c>
      <c r="F21" s="21">
        <f t="shared" si="0"/>
        <v>0</v>
      </c>
      <c r="G21" s="21">
        <v>0</v>
      </c>
      <c r="H21" s="21">
        <v>0</v>
      </c>
      <c r="I21" s="21">
        <v>0</v>
      </c>
      <c r="J21" s="22">
        <f t="shared" si="1"/>
        <v>0</v>
      </c>
      <c r="K21" s="22">
        <f t="shared" si="2"/>
        <v>0</v>
      </c>
      <c r="L21" s="23">
        <f t="shared" si="3"/>
        <v>0</v>
      </c>
      <c r="M21" s="4"/>
      <c r="N21" t="s">
        <v>254</v>
      </c>
      <c r="O21" s="5">
        <v>6.6267532182000597</v>
      </c>
      <c r="P21" s="71">
        <v>0.11112413684336236</v>
      </c>
    </row>
    <row r="22" spans="1:16" x14ac:dyDescent="0.25">
      <c r="A22" s="17"/>
      <c r="B22" s="55">
        <v>17</v>
      </c>
      <c r="C22" s="19" t="s">
        <v>265</v>
      </c>
      <c r="D22" s="20">
        <v>3.3915540000000002</v>
      </c>
      <c r="E22" s="21">
        <v>2.90713</v>
      </c>
      <c r="F22" s="21">
        <f t="shared" si="0"/>
        <v>0.14778026983628767</v>
      </c>
      <c r="G22" s="21">
        <v>2.4830199836287647E-2</v>
      </c>
      <c r="H22" s="21">
        <v>5.7058220000000007E-2</v>
      </c>
      <c r="I22" s="21">
        <v>6.5891850000000002E-2</v>
      </c>
      <c r="J22" s="22">
        <f t="shared" si="1"/>
        <v>8.5411384548636105E-3</v>
      </c>
      <c r="K22" s="22">
        <f t="shared" si="2"/>
        <v>2.8168131399795557E-2</v>
      </c>
      <c r="L22" s="23">
        <f t="shared" si="3"/>
        <v>5.0833732869286087E-2</v>
      </c>
      <c r="M22" s="4"/>
      <c r="N22" t="s">
        <v>272</v>
      </c>
      <c r="O22" s="5">
        <v>0.13411926963976442</v>
      </c>
      <c r="P22" s="71">
        <v>5.2546048423086696E-2</v>
      </c>
    </row>
    <row r="23" spans="1:16" x14ac:dyDescent="0.25">
      <c r="A23" s="17"/>
      <c r="B23" s="55">
        <v>18</v>
      </c>
      <c r="C23" s="19" t="s">
        <v>266</v>
      </c>
      <c r="D23" s="20">
        <v>23.850686000000003</v>
      </c>
      <c r="E23" s="21">
        <v>30.015364999999999</v>
      </c>
      <c r="F23" s="21">
        <f t="shared" si="0"/>
        <v>5.8366376000678875</v>
      </c>
      <c r="G23" s="21">
        <v>1.0590190067887306E-2</v>
      </c>
      <c r="H23" s="21">
        <v>2.3061175500000002</v>
      </c>
      <c r="I23" s="21">
        <v>3.51992986</v>
      </c>
      <c r="J23" s="22">
        <f t="shared" si="1"/>
        <v>3.5282563006937636E-4</v>
      </c>
      <c r="K23" s="22">
        <f t="shared" si="2"/>
        <v>7.7184060232747043E-2</v>
      </c>
      <c r="L23" s="23">
        <f t="shared" si="3"/>
        <v>0.1944549933031928</v>
      </c>
      <c r="M23" s="4"/>
      <c r="N23" t="s">
        <v>265</v>
      </c>
      <c r="O23" s="5">
        <v>0.14778026983628767</v>
      </c>
      <c r="P23" s="71">
        <v>5.0833732869286087E-2</v>
      </c>
    </row>
    <row r="24" spans="1:16" x14ac:dyDescent="0.25">
      <c r="A24" s="17"/>
      <c r="B24" s="55">
        <v>19</v>
      </c>
      <c r="C24" s="19" t="s">
        <v>267</v>
      </c>
      <c r="D24" s="20">
        <v>3.771274</v>
      </c>
      <c r="E24" s="21">
        <v>7.3395470000000005</v>
      </c>
      <c r="F24" s="21">
        <f t="shared" si="0"/>
        <v>5.0358999999999994E-3</v>
      </c>
      <c r="G24" s="21">
        <v>0</v>
      </c>
      <c r="H24" s="21">
        <v>3.3319499999999998E-3</v>
      </c>
      <c r="I24" s="21">
        <v>1.7039499999999999E-3</v>
      </c>
      <c r="J24" s="22">
        <f t="shared" si="1"/>
        <v>0</v>
      </c>
      <c r="K24" s="22">
        <f t="shared" si="2"/>
        <v>4.539721593171894E-4</v>
      </c>
      <c r="L24" s="23">
        <f t="shared" si="3"/>
        <v>6.86132264021199E-4</v>
      </c>
      <c r="M24" s="4"/>
      <c r="N24" t="s">
        <v>259</v>
      </c>
      <c r="O24" s="5">
        <v>1.3175026372882164</v>
      </c>
      <c r="P24" s="71">
        <v>4.4831899167602322E-2</v>
      </c>
    </row>
    <row r="25" spans="1:16" x14ac:dyDescent="0.25">
      <c r="A25" s="17"/>
      <c r="B25" s="55">
        <v>20</v>
      </c>
      <c r="C25" s="19" t="s">
        <v>268</v>
      </c>
      <c r="D25" s="20">
        <v>129.14844400000001</v>
      </c>
      <c r="E25" s="21">
        <v>125.701199</v>
      </c>
      <c r="F25" s="21">
        <f t="shared" si="0"/>
        <v>3.3730497964856134</v>
      </c>
      <c r="G25" s="21">
        <v>0.73993565648561344</v>
      </c>
      <c r="H25" s="21">
        <v>1.3301387500000001</v>
      </c>
      <c r="I25" s="21">
        <v>1.3029753899999998</v>
      </c>
      <c r="J25" s="22">
        <f t="shared" si="1"/>
        <v>5.8864645872281091E-3</v>
      </c>
      <c r="K25" s="22">
        <f t="shared" si="2"/>
        <v>1.6468215283178114E-2</v>
      </c>
      <c r="L25" s="23">
        <f t="shared" si="3"/>
        <v>2.6833871302099618E-2</v>
      </c>
      <c r="M25" s="4"/>
      <c r="N25" t="s">
        <v>256</v>
      </c>
      <c r="O25" s="5">
        <v>6.7633034089016819</v>
      </c>
      <c r="P25" s="71">
        <v>3.8260704477357653E-2</v>
      </c>
    </row>
    <row r="26" spans="1:16" x14ac:dyDescent="0.25">
      <c r="A26" s="17"/>
      <c r="B26" s="55">
        <v>21</v>
      </c>
      <c r="C26" s="19" t="s">
        <v>269</v>
      </c>
      <c r="D26" s="20">
        <v>5.8999350000000002</v>
      </c>
      <c r="E26" s="21">
        <v>56.267011000000004</v>
      </c>
      <c r="F26" s="21">
        <f t="shared" si="0"/>
        <v>8.5699467701071796</v>
      </c>
      <c r="G26" s="21">
        <v>4.145260107179638E-3</v>
      </c>
      <c r="H26" s="21">
        <v>3.5689143300000001</v>
      </c>
      <c r="I26" s="21">
        <v>4.9968871799999999</v>
      </c>
      <c r="J26" s="22">
        <f t="shared" si="1"/>
        <v>7.3671233525797868E-5</v>
      </c>
      <c r="K26" s="22">
        <f t="shared" si="2"/>
        <v>6.3501855289721715E-2</v>
      </c>
      <c r="L26" s="23">
        <f t="shared" si="3"/>
        <v>0.15230854843359601</v>
      </c>
      <c r="M26" s="4"/>
      <c r="N26" t="s">
        <v>268</v>
      </c>
      <c r="O26" s="5">
        <v>3.3730497964856134</v>
      </c>
      <c r="P26" s="71">
        <v>2.6833871302099618E-2</v>
      </c>
    </row>
    <row r="27" spans="1:16" x14ac:dyDescent="0.25">
      <c r="A27" s="17"/>
      <c r="B27" s="55">
        <v>22</v>
      </c>
      <c r="C27" s="19" t="s">
        <v>270</v>
      </c>
      <c r="D27" s="20">
        <v>12.768807000000001</v>
      </c>
      <c r="E27" s="21">
        <v>20.488757000000003</v>
      </c>
      <c r="F27" s="21">
        <f t="shared" si="0"/>
        <v>4.0776615795430491</v>
      </c>
      <c r="G27" s="21">
        <v>1.5713425695430487</v>
      </c>
      <c r="H27" s="21">
        <v>2.32323192</v>
      </c>
      <c r="I27" s="21">
        <v>0.18308709000000001</v>
      </c>
      <c r="J27" s="22">
        <f t="shared" si="1"/>
        <v>7.6692918440247421E-2</v>
      </c>
      <c r="K27" s="22">
        <f t="shared" si="2"/>
        <v>0.1900834925975767</v>
      </c>
      <c r="L27" s="23">
        <f t="shared" si="3"/>
        <v>0.19901947099782816</v>
      </c>
      <c r="M27" s="4"/>
      <c r="N27" t="s">
        <v>252</v>
      </c>
      <c r="O27" s="5">
        <v>1.8992573172651159</v>
      </c>
      <c r="P27" s="71">
        <v>1.1116082694470215E-2</v>
      </c>
    </row>
    <row r="28" spans="1:16" x14ac:dyDescent="0.25">
      <c r="A28" s="17"/>
      <c r="B28" s="55">
        <v>23</v>
      </c>
      <c r="C28" s="19" t="s">
        <v>271</v>
      </c>
      <c r="D28" s="20">
        <v>18.479876000000008</v>
      </c>
      <c r="E28" s="21">
        <v>36.139975000000007</v>
      </c>
      <c r="F28" s="21">
        <f t="shared" si="0"/>
        <v>5.2062217373029984</v>
      </c>
      <c r="G28" s="21">
        <v>0.11835146730300039</v>
      </c>
      <c r="H28" s="21">
        <v>0.85080404000000009</v>
      </c>
      <c r="I28" s="21">
        <v>4.2370662299999982</v>
      </c>
      <c r="J28" s="22">
        <f t="shared" si="1"/>
        <v>3.2748076694297762E-3</v>
      </c>
      <c r="K28" s="22">
        <f t="shared" si="2"/>
        <v>2.6816717701188236E-2</v>
      </c>
      <c r="L28" s="23">
        <f t="shared" si="3"/>
        <v>0.14405714827702557</v>
      </c>
      <c r="M28" s="4"/>
      <c r="N28" t="s">
        <v>262</v>
      </c>
      <c r="O28" s="5">
        <v>0.32575265999999997</v>
      </c>
      <c r="P28" s="71">
        <v>8.8460324707433594E-3</v>
      </c>
    </row>
    <row r="29" spans="1:16" x14ac:dyDescent="0.25">
      <c r="A29" s="17"/>
      <c r="B29" s="55">
        <v>24</v>
      </c>
      <c r="C29" s="19" t="s">
        <v>272</v>
      </c>
      <c r="D29" s="20">
        <v>9.8809149999999981</v>
      </c>
      <c r="E29" s="21">
        <v>2.5524140000000002</v>
      </c>
      <c r="F29" s="21">
        <f t="shared" si="0"/>
        <v>0.13411926963976442</v>
      </c>
      <c r="G29" s="21">
        <v>1.5699999639764428E-2</v>
      </c>
      <c r="H29" s="21">
        <v>3.6885599999999998E-2</v>
      </c>
      <c r="I29" s="21">
        <v>8.1533670000000003E-2</v>
      </c>
      <c r="J29" s="22">
        <f t="shared" si="1"/>
        <v>6.151039619655913E-3</v>
      </c>
      <c r="K29" s="22">
        <f t="shared" si="2"/>
        <v>2.0602300269378097E-2</v>
      </c>
      <c r="L29" s="23">
        <f t="shared" si="3"/>
        <v>5.2546048423086696E-2</v>
      </c>
      <c r="M29" s="4"/>
      <c r="N29" t="s">
        <v>267</v>
      </c>
      <c r="O29" s="5">
        <v>5.0358999999999994E-3</v>
      </c>
      <c r="P29" s="71">
        <v>6.86132264021199E-4</v>
      </c>
    </row>
    <row r="30" spans="1:16" ht="15.75" thickBot="1" x14ac:dyDescent="0.3">
      <c r="A30" s="24"/>
      <c r="B30" s="56">
        <v>25</v>
      </c>
      <c r="C30" s="26" t="s">
        <v>273</v>
      </c>
      <c r="D30" s="27">
        <v>0</v>
      </c>
      <c r="E30" s="28">
        <v>0.347028</v>
      </c>
      <c r="F30" s="28">
        <f t="shared" si="0"/>
        <v>7.6048519999999994E-2</v>
      </c>
      <c r="G30" s="28">
        <v>0</v>
      </c>
      <c r="H30" s="28">
        <v>1.0999999999999999E-2</v>
      </c>
      <c r="I30" s="28">
        <v>6.5048519999999999E-2</v>
      </c>
      <c r="J30" s="29">
        <f t="shared" si="1"/>
        <v>0</v>
      </c>
      <c r="K30" s="29">
        <f t="shared" si="2"/>
        <v>3.1697730442500315E-2</v>
      </c>
      <c r="L30" s="30">
        <f t="shared" si="3"/>
        <v>0.21914231704646309</v>
      </c>
      <c r="M30" s="4"/>
      <c r="N30" t="s">
        <v>264</v>
      </c>
      <c r="O30" s="5">
        <v>0</v>
      </c>
      <c r="P30" s="71">
        <v>0</v>
      </c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topLeftCell="A10" workbookViewId="0">
      <selection activeCell="A18" sqref="A18:D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42</v>
      </c>
      <c r="B1" s="49" t="s">
        <v>28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761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1173.7837239999999</v>
      </c>
      <c r="E6" s="14">
        <v>1639.787133</v>
      </c>
      <c r="F6" s="14">
        <v>223.67315532200575</v>
      </c>
      <c r="G6" s="14">
        <v>14.624999542005753</v>
      </c>
      <c r="H6" s="14">
        <v>137.51863514000004</v>
      </c>
      <c r="I6" s="14">
        <v>71.529520639999987</v>
      </c>
      <c r="J6" s="15">
        <v>8.9188402858420002E-3</v>
      </c>
      <c r="K6" s="15">
        <v>9.2782551844798375E-2</v>
      </c>
      <c r="L6" s="16">
        <v>0.13640377511244065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9.6134240000000002</v>
      </c>
      <c r="E7" s="38">
        <f ca="1">SUM(E8:OFFSET(E6,MATCH("PROYECTOS",$A$8:$A$50,0),0))</f>
        <v>9.4477309999999992</v>
      </c>
      <c r="F7" s="38">
        <f ca="1">SUM(F8:OFFSET(F6,MATCH("PROYECTOS",$A$8:$A$50,0),0))</f>
        <v>2.1380800280175638</v>
      </c>
      <c r="G7" s="38">
        <f ca="1">SUM(G8:OFFSET(G6,MATCH("PROYECTOS",$A$8:$A$50,0),0))</f>
        <v>9.5600628017564304E-2</v>
      </c>
      <c r="H7" s="38">
        <f ca="1">SUM(H8:OFFSET(H6,MATCH("PROYECTOS",$A$8:$A$50,0),0))</f>
        <v>0.90481509999999998</v>
      </c>
      <c r="I7" s="38">
        <f ca="1">SUM(I8:OFFSET(I6,MATCH("PROYECTOS",$A$8:$A$50,0),0))</f>
        <v>1.1376643</v>
      </c>
      <c r="J7" s="39">
        <f ca="1">IFERROR(G7/E7,0)</f>
        <v>1.0118898179633217E-2</v>
      </c>
      <c r="K7" s="39">
        <f ca="1">IFERROR(SUM(G7,H7)/E7,0)</f>
        <v>0.10588952289365186</v>
      </c>
      <c r="L7" s="40">
        <f ca="1">IFERROR(SUM(G7,H7,I7)/E7,0)</f>
        <v>0.22630619225055884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5.61416</v>
      </c>
      <c r="E8" s="21">
        <v>4.0210699999999999</v>
      </c>
      <c r="F8" s="21">
        <f t="shared" ref="F8:F10" si="0">SUM(G8,H8,I8)</f>
        <v>1.8436274676258098</v>
      </c>
      <c r="G8" s="21">
        <v>6.8655297625809908E-2</v>
      </c>
      <c r="H8" s="21">
        <v>0.76778274999999996</v>
      </c>
      <c r="I8" s="21">
        <v>1.00718942</v>
      </c>
      <c r="J8" s="22">
        <f t="shared" ref="J8:J11" si="1">IFERROR(G8/E8,0)</f>
        <v>1.7073887702977044E-2</v>
      </c>
      <c r="K8" s="22">
        <f t="shared" ref="K8:K11" si="2">IFERROR(SUM(G8,H8)/E8,0)</f>
        <v>0.20801379921906604</v>
      </c>
      <c r="L8" s="23">
        <f t="shared" ref="L8:L11" si="3">IFERROR(SUM(G8,H8,I8)/E8,0)</f>
        <v>0.45849176155247479</v>
      </c>
      <c r="M8" s="4"/>
    </row>
    <row r="9" spans="1:13" ht="51" x14ac:dyDescent="0.25">
      <c r="A9" s="17"/>
      <c r="B9" s="19">
        <v>3000528</v>
      </c>
      <c r="C9" s="19" t="s">
        <v>763</v>
      </c>
      <c r="D9" s="20">
        <v>2.4736220000000002</v>
      </c>
      <c r="E9" s="21">
        <v>3.7676189999999998</v>
      </c>
      <c r="F9" s="21">
        <f t="shared" si="0"/>
        <v>0.25701096010565494</v>
      </c>
      <c r="G9" s="21">
        <v>1.2652620105654933E-2</v>
      </c>
      <c r="H9" s="21">
        <v>0.13012834000000004</v>
      </c>
      <c r="I9" s="21">
        <v>0.11423</v>
      </c>
      <c r="J9" s="22">
        <f t="shared" si="1"/>
        <v>3.358253609416168E-3</v>
      </c>
      <c r="K9" s="22">
        <f t="shared" si="2"/>
        <v>3.789686804999523E-2</v>
      </c>
      <c r="L9" s="23">
        <f t="shared" si="3"/>
        <v>6.8215751143004363E-2</v>
      </c>
      <c r="M9" s="4"/>
    </row>
    <row r="10" spans="1:13" ht="38.25" x14ac:dyDescent="0.25">
      <c r="A10" s="17"/>
      <c r="B10" s="19">
        <v>3000529</v>
      </c>
      <c r="C10" s="19" t="s">
        <v>764</v>
      </c>
      <c r="D10" s="20">
        <v>1.5256419999999999</v>
      </c>
      <c r="E10" s="21">
        <v>1.6590419999999999</v>
      </c>
      <c r="F10" s="21">
        <f t="shared" si="0"/>
        <v>3.7441600286099469E-2</v>
      </c>
      <c r="G10" s="21">
        <v>1.4292710286099464E-2</v>
      </c>
      <c r="H10" s="21">
        <v>6.9040100000000012E-3</v>
      </c>
      <c r="I10" s="21">
        <v>1.624488E-2</v>
      </c>
      <c r="J10" s="22">
        <f t="shared" si="1"/>
        <v>8.6150382486395553E-3</v>
      </c>
      <c r="K10" s="22">
        <f t="shared" si="2"/>
        <v>1.2776482021612152E-2</v>
      </c>
      <c r="L10" s="23">
        <f t="shared" si="3"/>
        <v>2.2568205196793974E-2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1164.1703</v>
      </c>
      <c r="E11" s="45">
        <f t="shared" ref="E11:I11" ca="1" si="4">OFFSET(E11,-MATCH("PROYECTOS",$A$8:$A$50,0)-1,0)-(OFFSET(E11,-MATCH("PROYECTOS",$A$8:$A$50,0),0))</f>
        <v>1630.3394020000001</v>
      </c>
      <c r="F11" s="45">
        <f t="shared" ca="1" si="4"/>
        <v>221.5350752939882</v>
      </c>
      <c r="G11" s="45">
        <f t="shared" ca="1" si="4"/>
        <v>14.529398913988189</v>
      </c>
      <c r="H11" s="45">
        <f t="shared" ca="1" si="4"/>
        <v>136.61382004000004</v>
      </c>
      <c r="I11" s="45">
        <f t="shared" ca="1" si="4"/>
        <v>70.39185633999999</v>
      </c>
      <c r="J11" s="46">
        <f t="shared" ca="1" si="1"/>
        <v>8.9118860135284812E-3</v>
      </c>
      <c r="K11" s="46">
        <f t="shared" ca="1" si="2"/>
        <v>9.2706597637629951E-2</v>
      </c>
      <c r="L11" s="47">
        <f t="shared" ca="1" si="3"/>
        <v>0.13588279533833422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776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90"/>
      <c r="B16" s="91"/>
      <c r="C16" s="91"/>
      <c r="D16" s="93"/>
    </row>
    <row r="17" spans="1:4" ht="51" x14ac:dyDescent="0.25">
      <c r="A17" s="17"/>
      <c r="B17" s="19">
        <v>3000528</v>
      </c>
      <c r="C17" s="19" t="s">
        <v>763</v>
      </c>
      <c r="D17" s="23">
        <v>6.8215751143004363E-2</v>
      </c>
    </row>
    <row r="18" spans="1:4" ht="39" thickBot="1" x14ac:dyDescent="0.3">
      <c r="A18" s="24"/>
      <c r="B18" s="26">
        <v>3000529</v>
      </c>
      <c r="C18" s="26" t="s">
        <v>764</v>
      </c>
      <c r="D18" s="30">
        <v>2.2568205196793974E-2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workbookViewId="0">
      <selection activeCell="A16" sqref="A16:XFD3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42</v>
      </c>
      <c r="B1" s="49" t="s">
        <v>28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762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1173.7837239999999</v>
      </c>
      <c r="I6" s="14">
        <v>1639.787133</v>
      </c>
      <c r="J6" s="14">
        <v>223.67315532200575</v>
      </c>
      <c r="K6" s="14">
        <v>14.624999542005753</v>
      </c>
      <c r="L6" s="14">
        <v>137.51863514000004</v>
      </c>
      <c r="M6" s="14">
        <v>71.529520639999987</v>
      </c>
      <c r="N6" s="15">
        <v>8.9188402858420002E-3</v>
      </c>
      <c r="O6" s="15">
        <v>9.2782551844798375E-2</v>
      </c>
      <c r="P6" s="16">
        <v>0.13640377511244065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SUM(H8:OFFSET(H6,MATCH("PROYECTOS",$A$8:$A$35,0),0))</f>
        <v>9.613424000000002</v>
      </c>
      <c r="I7" s="38">
        <f ca="1">SUM(I8:OFFSET(I6,MATCH("PROYECTOS",$A$8:$A$35,0),0))</f>
        <v>9.447731000000001</v>
      </c>
      <c r="J7" s="38">
        <f ca="1">SUM(J8:OFFSET(J6,MATCH("PROYECTOS",$A$8:$A$35,0),0))</f>
        <v>2.1380800280175638</v>
      </c>
      <c r="K7" s="38">
        <f ca="1">SUM(K8:OFFSET(K6,MATCH("PROYECTOS",$A$8:$A$35,0),0))</f>
        <v>9.5600628017564304E-2</v>
      </c>
      <c r="L7" s="38">
        <f ca="1">SUM(L8:OFFSET(L6,MATCH("PROYECTOS",$A$8:$A$35,0),0))</f>
        <v>0.90481509999999976</v>
      </c>
      <c r="M7" s="38">
        <f ca="1">SUM(M8:OFFSET(M6,MATCH("PROYECTOS",$A$8:$A$35,0),0))</f>
        <v>1.1376642999999997</v>
      </c>
      <c r="N7" s="39">
        <f ca="1">IFERROR(K7/I7,0)</f>
        <v>1.0118898179633216E-2</v>
      </c>
      <c r="O7" s="39">
        <f ca="1">IFERROR(SUM(K7,L7)/I7,0)</f>
        <v>0.10588952289365182</v>
      </c>
      <c r="P7" s="40">
        <f ca="1">IFERROR(SUM(K7,L7,M7)/I7,0)</f>
        <v>0.22630619225055873</v>
      </c>
      <c r="Q7" s="64"/>
      <c r="R7" s="38"/>
      <c r="S7" s="40"/>
    </row>
    <row r="8" spans="1:19" ht="51" x14ac:dyDescent="0.25">
      <c r="A8" s="17"/>
      <c r="B8" s="19">
        <v>5000155</v>
      </c>
      <c r="C8" s="19" t="s">
        <v>765</v>
      </c>
      <c r="D8" s="68">
        <v>3000528</v>
      </c>
      <c r="E8" s="19" t="s">
        <v>763</v>
      </c>
      <c r="F8" s="69">
        <v>535</v>
      </c>
      <c r="G8" s="19" t="s">
        <v>772</v>
      </c>
      <c r="H8" s="20">
        <v>0.90864700000000009</v>
      </c>
      <c r="I8" s="21">
        <v>1.1519010000000001</v>
      </c>
      <c r="J8" s="21">
        <f t="shared" ref="J8:J15" si="0">SUM(K8,L8,M8)</f>
        <v>3.2518199999999999E-3</v>
      </c>
      <c r="K8" s="21">
        <v>0</v>
      </c>
      <c r="L8" s="21">
        <v>6.9000000000000008E-4</v>
      </c>
      <c r="M8" s="21">
        <v>2.5618199999999998E-3</v>
      </c>
      <c r="N8" s="22">
        <f t="shared" ref="N8:N16" si="1">IFERROR(K8/I8,0)</f>
        <v>0</v>
      </c>
      <c r="O8" s="22">
        <f t="shared" ref="O8:O16" si="2">IFERROR(SUM(K8,L8)/I8,0)</f>
        <v>5.9900981073894371E-4</v>
      </c>
      <c r="P8" s="23">
        <f t="shared" ref="P8:P16" si="3">IFERROR(SUM(K8,L8,M8)/I8,0)</f>
        <v>2.8230030184885676E-3</v>
      </c>
      <c r="Q8" s="70">
        <v>895</v>
      </c>
      <c r="R8" s="21">
        <v>0</v>
      </c>
      <c r="S8" s="23">
        <f>IFERROR(R8/Q8,0)</f>
        <v>0</v>
      </c>
    </row>
    <row r="9" spans="1:19" x14ac:dyDescent="0.25">
      <c r="A9" s="17"/>
      <c r="B9" s="19">
        <v>5000276</v>
      </c>
      <c r="C9" s="19" t="s">
        <v>512</v>
      </c>
      <c r="D9" s="68">
        <v>3000001</v>
      </c>
      <c r="E9" s="19" t="s">
        <v>275</v>
      </c>
      <c r="F9" s="69">
        <v>1</v>
      </c>
      <c r="G9" s="19" t="s">
        <v>531</v>
      </c>
      <c r="H9" s="20">
        <v>5.61416</v>
      </c>
      <c r="I9" s="21">
        <v>4.0210699999999999</v>
      </c>
      <c r="J9" s="21">
        <f t="shared" si="0"/>
        <v>1.8436274676258098</v>
      </c>
      <c r="K9" s="21">
        <v>6.8655297625809908E-2</v>
      </c>
      <c r="L9" s="21">
        <v>0.76778274999999985</v>
      </c>
      <c r="M9" s="21">
        <v>1.00718942</v>
      </c>
      <c r="N9" s="22">
        <f t="shared" si="1"/>
        <v>1.7073887702977044E-2</v>
      </c>
      <c r="O9" s="22">
        <f t="shared" si="2"/>
        <v>0.20801379921906601</v>
      </c>
      <c r="P9" s="23">
        <f t="shared" si="3"/>
        <v>0.45849176155247479</v>
      </c>
      <c r="Q9" s="70">
        <v>8</v>
      </c>
      <c r="R9" s="21">
        <v>0</v>
      </c>
      <c r="S9" s="23">
        <f t="shared" ref="S9:S15" si="4">IFERROR(R9/Q9,0)</f>
        <v>0</v>
      </c>
    </row>
    <row r="10" spans="1:19" ht="38.25" x14ac:dyDescent="0.25">
      <c r="A10" s="17"/>
      <c r="B10" s="19">
        <v>5001070</v>
      </c>
      <c r="C10" s="19" t="s">
        <v>766</v>
      </c>
      <c r="D10" s="68">
        <v>3000529</v>
      </c>
      <c r="E10" s="19" t="s">
        <v>764</v>
      </c>
      <c r="F10" s="69">
        <v>60</v>
      </c>
      <c r="G10" s="19" t="s">
        <v>309</v>
      </c>
      <c r="H10" s="20">
        <v>0.13914800000000002</v>
      </c>
      <c r="I10" s="21">
        <v>0.13914800000000002</v>
      </c>
      <c r="J10" s="21">
        <f t="shared" si="0"/>
        <v>3.0316400286099464E-2</v>
      </c>
      <c r="K10" s="21">
        <v>1.4292710286099464E-2</v>
      </c>
      <c r="L10" s="21">
        <v>6.9040100000000012E-3</v>
      </c>
      <c r="M10" s="21">
        <v>9.1196799999999998E-3</v>
      </c>
      <c r="N10" s="22">
        <f t="shared" si="1"/>
        <v>0.10271588730056819</v>
      </c>
      <c r="O10" s="22">
        <f t="shared" si="2"/>
        <v>0.1523321951167064</v>
      </c>
      <c r="P10" s="23">
        <f t="shared" si="3"/>
        <v>0.21787162076421837</v>
      </c>
      <c r="Q10" s="70">
        <v>0</v>
      </c>
      <c r="R10" s="21">
        <v>0</v>
      </c>
      <c r="S10" s="23">
        <f t="shared" si="4"/>
        <v>0</v>
      </c>
    </row>
    <row r="11" spans="1:19" ht="51" x14ac:dyDescent="0.25">
      <c r="A11" s="17"/>
      <c r="B11" s="19">
        <v>5002217</v>
      </c>
      <c r="C11" s="19" t="s">
        <v>767</v>
      </c>
      <c r="D11" s="68">
        <v>3000528</v>
      </c>
      <c r="E11" s="19" t="s">
        <v>763</v>
      </c>
      <c r="F11" s="69">
        <v>88</v>
      </c>
      <c r="G11" s="19" t="s">
        <v>755</v>
      </c>
      <c r="H11" s="20">
        <v>2.5000000000000001E-3</v>
      </c>
      <c r="I11" s="21">
        <v>0.84806000000000004</v>
      </c>
      <c r="J11" s="21">
        <f t="shared" si="0"/>
        <v>0.19145871</v>
      </c>
      <c r="K11" s="21">
        <v>0</v>
      </c>
      <c r="L11" s="21">
        <v>0.11193126</v>
      </c>
      <c r="M11" s="21">
        <v>7.952745E-2</v>
      </c>
      <c r="N11" s="22">
        <f t="shared" si="1"/>
        <v>0</v>
      </c>
      <c r="O11" s="22">
        <f t="shared" si="2"/>
        <v>0.13198507181095678</v>
      </c>
      <c r="P11" s="23">
        <f t="shared" si="3"/>
        <v>0.22576080701837134</v>
      </c>
      <c r="Q11" s="70">
        <v>730</v>
      </c>
      <c r="R11" s="21">
        <v>0</v>
      </c>
      <c r="S11" s="23">
        <f t="shared" si="4"/>
        <v>0</v>
      </c>
    </row>
    <row r="12" spans="1:19" ht="51" x14ac:dyDescent="0.25">
      <c r="A12" s="17"/>
      <c r="B12" s="19">
        <v>5004172</v>
      </c>
      <c r="C12" s="19" t="s">
        <v>768</v>
      </c>
      <c r="D12" s="68">
        <v>3000528</v>
      </c>
      <c r="E12" s="19" t="s">
        <v>763</v>
      </c>
      <c r="F12" s="69">
        <v>486</v>
      </c>
      <c r="G12" s="19" t="s">
        <v>773</v>
      </c>
      <c r="H12" s="20">
        <v>1.297005</v>
      </c>
      <c r="I12" s="21">
        <v>1.478845</v>
      </c>
      <c r="J12" s="21">
        <f t="shared" si="0"/>
        <v>5.1070590164429545E-2</v>
      </c>
      <c r="K12" s="21">
        <v>9.9546301644295454E-3</v>
      </c>
      <c r="L12" s="21">
        <v>1.4540580000000001E-2</v>
      </c>
      <c r="M12" s="21">
        <v>2.6575379999999999E-2</v>
      </c>
      <c r="N12" s="22">
        <f t="shared" si="1"/>
        <v>6.7313546480053995E-3</v>
      </c>
      <c r="O12" s="22">
        <f t="shared" si="2"/>
        <v>1.6563744114109016E-2</v>
      </c>
      <c r="P12" s="23">
        <f t="shared" si="3"/>
        <v>3.4534106119593025E-2</v>
      </c>
      <c r="Q12" s="70">
        <v>40</v>
      </c>
      <c r="R12" s="21">
        <v>0</v>
      </c>
      <c r="S12" s="23">
        <f t="shared" si="4"/>
        <v>0</v>
      </c>
    </row>
    <row r="13" spans="1:19" ht="51" x14ac:dyDescent="0.25">
      <c r="A13" s="17"/>
      <c r="B13" s="19">
        <v>5004173</v>
      </c>
      <c r="C13" s="19" t="s">
        <v>769</v>
      </c>
      <c r="D13" s="68">
        <v>3000528</v>
      </c>
      <c r="E13" s="19" t="s">
        <v>763</v>
      </c>
      <c r="F13" s="69">
        <v>227</v>
      </c>
      <c r="G13" s="19" t="s">
        <v>774</v>
      </c>
      <c r="H13" s="20">
        <v>0.26547000000000004</v>
      </c>
      <c r="I13" s="21">
        <v>0.28881300000000004</v>
      </c>
      <c r="J13" s="21">
        <f t="shared" si="0"/>
        <v>1.1229839941225388E-2</v>
      </c>
      <c r="K13" s="21">
        <v>2.6979899412253872E-3</v>
      </c>
      <c r="L13" s="21">
        <v>2.9665E-3</v>
      </c>
      <c r="M13" s="21">
        <v>5.5653500000000002E-3</v>
      </c>
      <c r="N13" s="22">
        <f t="shared" si="1"/>
        <v>9.341649929973328E-3</v>
      </c>
      <c r="O13" s="22">
        <f t="shared" si="2"/>
        <v>1.9613001981300657E-2</v>
      </c>
      <c r="P13" s="23">
        <f t="shared" si="3"/>
        <v>3.8882737069402644E-2</v>
      </c>
      <c r="Q13" s="70">
        <v>20</v>
      </c>
      <c r="R13" s="21">
        <v>0</v>
      </c>
      <c r="S13" s="23">
        <f t="shared" si="4"/>
        <v>0</v>
      </c>
    </row>
    <row r="14" spans="1:19" ht="51" x14ac:dyDescent="0.25">
      <c r="A14" s="17"/>
      <c r="B14" s="19">
        <v>5004174</v>
      </c>
      <c r="C14" s="19" t="s">
        <v>770</v>
      </c>
      <c r="D14" s="68">
        <v>3000529</v>
      </c>
      <c r="E14" s="19" t="s">
        <v>764</v>
      </c>
      <c r="F14" s="69">
        <v>46</v>
      </c>
      <c r="G14" s="19" t="s">
        <v>736</v>
      </c>
      <c r="H14" s="20">
        <v>1.26145</v>
      </c>
      <c r="I14" s="21">
        <v>1.3169499999999998</v>
      </c>
      <c r="J14" s="21">
        <f t="shared" si="0"/>
        <v>0</v>
      </c>
      <c r="K14" s="21">
        <v>0</v>
      </c>
      <c r="L14" s="21">
        <v>0</v>
      </c>
      <c r="M14" s="21">
        <v>0</v>
      </c>
      <c r="N14" s="22">
        <f t="shared" si="1"/>
        <v>0</v>
      </c>
      <c r="O14" s="22">
        <f t="shared" si="2"/>
        <v>0</v>
      </c>
      <c r="P14" s="23">
        <f t="shared" si="3"/>
        <v>0</v>
      </c>
      <c r="Q14" s="70">
        <v>0.10000000000000002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5004175</v>
      </c>
      <c r="C15" s="19" t="s">
        <v>771</v>
      </c>
      <c r="D15" s="68">
        <v>3000529</v>
      </c>
      <c r="E15" s="19" t="s">
        <v>764</v>
      </c>
      <c r="F15" s="69">
        <v>14</v>
      </c>
      <c r="G15" s="19" t="s">
        <v>690</v>
      </c>
      <c r="H15" s="20">
        <v>0.12504400000000002</v>
      </c>
      <c r="I15" s="21">
        <v>0.20294399999999999</v>
      </c>
      <c r="J15" s="21">
        <f t="shared" si="0"/>
        <v>7.1251999999999991E-3</v>
      </c>
      <c r="K15" s="21">
        <v>0</v>
      </c>
      <c r="L15" s="21">
        <v>0</v>
      </c>
      <c r="M15" s="21">
        <v>7.1251999999999991E-3</v>
      </c>
      <c r="N15" s="22">
        <f t="shared" si="1"/>
        <v>0</v>
      </c>
      <c r="O15" s="22">
        <f t="shared" si="2"/>
        <v>0</v>
      </c>
      <c r="P15" s="23">
        <f t="shared" si="3"/>
        <v>3.5109192683695993E-2</v>
      </c>
      <c r="Q15" s="70">
        <v>40</v>
      </c>
      <c r="R15" s="21">
        <v>0</v>
      </c>
      <c r="S15" s="23">
        <f t="shared" si="4"/>
        <v>0</v>
      </c>
    </row>
    <row r="16" spans="1:19" ht="15.75" thickBot="1" x14ac:dyDescent="0.3">
      <c r="A16" s="41" t="s">
        <v>293</v>
      </c>
      <c r="B16" s="43"/>
      <c r="C16" s="43"/>
      <c r="D16" s="65"/>
      <c r="E16" s="43"/>
      <c r="F16" s="66"/>
      <c r="G16" s="43"/>
      <c r="H16" s="44">
        <f t="shared" ref="H16:M16" ca="1" si="5">OFFSET(H16,-MATCH("PROYECTOS",$A$8:$A$35,0)-1,0)-(OFFSET(H16,-MATCH("PROYECTOS",$A$8:$A$35,0),0))</f>
        <v>1164.1703</v>
      </c>
      <c r="I16" s="45">
        <f t="shared" ca="1" si="5"/>
        <v>1630.3394020000001</v>
      </c>
      <c r="J16" s="45">
        <f t="shared" ca="1" si="5"/>
        <v>221.5350752939882</v>
      </c>
      <c r="K16" s="45">
        <f t="shared" ca="1" si="5"/>
        <v>14.529398913988189</v>
      </c>
      <c r="L16" s="45">
        <f t="shared" ca="1" si="5"/>
        <v>136.61382004000004</v>
      </c>
      <c r="M16" s="45">
        <f t="shared" ca="1" si="5"/>
        <v>70.39185633999999</v>
      </c>
      <c r="N16" s="46">
        <f t="shared" ca="1" si="1"/>
        <v>8.9118860135284812E-3</v>
      </c>
      <c r="O16" s="46">
        <f t="shared" ca="1" si="2"/>
        <v>9.2706597637629951E-2</v>
      </c>
      <c r="P16" s="47">
        <f t="shared" ca="1" si="3"/>
        <v>0.13588279533833422</v>
      </c>
      <c r="Q16" s="67"/>
      <c r="R16" s="45"/>
      <c r="S16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"/>
  <sheetViews>
    <sheetView workbookViewId="0">
      <selection activeCell="A24" sqref="A24:L24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46</v>
      </c>
      <c r="B1" s="50" t="s">
        <v>29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777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483.08867699999996</v>
      </c>
      <c r="E6" s="14">
        <v>494.34727299999992</v>
      </c>
      <c r="F6" s="14">
        <v>48.614632375115086</v>
      </c>
      <c r="G6" s="14">
        <v>8.6672477151150815</v>
      </c>
      <c r="H6" s="14">
        <v>18.091513140000004</v>
      </c>
      <c r="I6" s="14">
        <v>21.855871520000001</v>
      </c>
      <c r="J6" s="15">
        <v>1.7532710684367594E-2</v>
      </c>
      <c r="K6" s="15">
        <v>5.4129480057059177E-2</v>
      </c>
      <c r="L6" s="16">
        <v>9.8341055024116816E-2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279.40610399999997</v>
      </c>
      <c r="E7" s="38">
        <f ca="1">SUM(E8:OFFSET(E6,MATCH("GOBIERNOS REGIONALES",$A$8:$A$50,0),0))</f>
        <v>280.56633800000009</v>
      </c>
      <c r="F7" s="38">
        <f ca="1">SUM(F8:OFFSET(F6,MATCH("GOBIERNOS REGIONALES",$A$8:$A$50,0),0))</f>
        <v>27.53518889412706</v>
      </c>
      <c r="G7" s="38">
        <f ca="1">SUM(G8:OFFSET(G6,MATCH("GOBIERNOS REGIONALES",$A$8:$A$50,0),0))</f>
        <v>7.3979429341270588</v>
      </c>
      <c r="H7" s="38">
        <f ca="1">SUM(H8:OFFSET(H6,MATCH("GOBIERNOS REGIONALES",$A$8:$A$50,0),0))</f>
        <v>12.504407520000003</v>
      </c>
      <c r="I7" s="38">
        <f ca="1">SUM(I8:OFFSET(I6,MATCH("GOBIERNOS REGIONALES",$A$8:$A$50,0),0))</f>
        <v>7.6328384399999987</v>
      </c>
      <c r="J7" s="39">
        <f ca="1">IFERROR(G7/E7,0)</f>
        <v>2.6367892124418205E-2</v>
      </c>
      <c r="K7" s="39">
        <f ca="1">IFERROR(SUM(G7,H7)/E7,0)</f>
        <v>7.093634466629084E-2</v>
      </c>
      <c r="L7" s="40">
        <f ca="1">IFERROR(SUM(G7,H7,I7)/E7,0)</f>
        <v>9.8141455922367463E-2</v>
      </c>
      <c r="M7" s="4"/>
    </row>
    <row r="8" spans="1:13" x14ac:dyDescent="0.25">
      <c r="A8" s="17"/>
      <c r="B8" s="18">
        <v>16</v>
      </c>
      <c r="C8" s="19" t="s">
        <v>115</v>
      </c>
      <c r="D8" s="20">
        <v>279.40610399999997</v>
      </c>
      <c r="E8" s="21">
        <v>280.56633800000009</v>
      </c>
      <c r="F8" s="21">
        <f t="shared" ref="F8:F25" si="0">SUM(G8,H8,I8)</f>
        <v>27.53518889412706</v>
      </c>
      <c r="G8" s="21">
        <v>7.3979429341270588</v>
      </c>
      <c r="H8" s="21">
        <v>12.504407520000003</v>
      </c>
      <c r="I8" s="21">
        <v>7.6328384399999987</v>
      </c>
      <c r="J8" s="22">
        <f t="shared" ref="J8:J25" si="1">IFERROR(G8/E8,0)</f>
        <v>2.6367892124418205E-2</v>
      </c>
      <c r="K8" s="22">
        <f t="shared" ref="K8:K25" si="2">IFERROR(SUM(G8,H8)/E8,0)</f>
        <v>7.093634466629084E-2</v>
      </c>
      <c r="L8" s="23">
        <f t="shared" ref="L8:L25" si="3">IFERROR(SUM(G8,H8,I8)/E8,0)</f>
        <v>9.8141455922367463E-2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46.367375000000003</v>
      </c>
      <c r="E9" s="38">
        <f ca="1">SUM(E10:OFFSET(E8,(MATCH("GOBIERNOS LOCALES",$A$8:$A$50,0)-MATCH("GOBIERNOS REGIONALES",$A$8:$A$50,0)),0))</f>
        <v>57.886508000000006</v>
      </c>
      <c r="F9" s="38">
        <f ca="1">SUM(F10:OFFSET(F8,(MATCH("GOBIERNOS LOCALES",$A$8:$A$50,0)-MATCH("GOBIERNOS REGIONALES",$A$8:$A$50,0)),0))</f>
        <v>11.527311797393685</v>
      </c>
      <c r="G9" s="38">
        <f ca="1">SUM(G10:OFFSET(G8,(MATCH("GOBIERNOS LOCALES",$A$8:$A$50,0)-MATCH("GOBIERNOS REGIONALES",$A$8:$A$50,0)),0))</f>
        <v>0.65838141739368439</v>
      </c>
      <c r="H9" s="38">
        <f ca="1">SUM(H10:OFFSET(H8,(MATCH("GOBIERNOS LOCALES",$A$8:$A$50,0)-MATCH("GOBIERNOS REGIONALES",$A$8:$A$50,0)),0))</f>
        <v>2.6050664999999995</v>
      </c>
      <c r="I9" s="38">
        <f ca="1">SUM(I10:OFFSET(I8,(MATCH("GOBIERNOS LOCALES",$A$8:$A$50,0)-MATCH("GOBIERNOS REGIONALES",$A$8:$A$50,0)),0))</f>
        <v>8.2638638800000006</v>
      </c>
      <c r="J9" s="39">
        <f t="shared" ca="1" si="1"/>
        <v>1.1373659253960946E-2</v>
      </c>
      <c r="K9" s="39">
        <f t="shared" ca="1" si="2"/>
        <v>5.6376658916680263E-2</v>
      </c>
      <c r="L9" s="40">
        <f t="shared" ca="1" si="3"/>
        <v>0.19913641702819046</v>
      </c>
      <c r="M9" s="4"/>
    </row>
    <row r="10" spans="1:13" x14ac:dyDescent="0.25">
      <c r="A10" s="17"/>
      <c r="B10" s="18">
        <v>440</v>
      </c>
      <c r="C10" s="19" t="s">
        <v>206</v>
      </c>
      <c r="D10" s="20">
        <v>0</v>
      </c>
      <c r="E10" s="21">
        <v>3.0182440000000001</v>
      </c>
      <c r="F10" s="21">
        <f t="shared" si="0"/>
        <v>1.8959936199999998</v>
      </c>
      <c r="G10" s="21">
        <v>0</v>
      </c>
      <c r="H10" s="21">
        <v>0</v>
      </c>
      <c r="I10" s="21">
        <v>1.8959936199999998</v>
      </c>
      <c r="J10" s="22">
        <f t="shared" si="1"/>
        <v>0</v>
      </c>
      <c r="K10" s="22">
        <f t="shared" si="2"/>
        <v>0</v>
      </c>
      <c r="L10" s="23">
        <f t="shared" si="3"/>
        <v>0.62817771525430011</v>
      </c>
      <c r="M10" s="4"/>
    </row>
    <row r="11" spans="1:13" x14ac:dyDescent="0.25">
      <c r="A11" s="17"/>
      <c r="B11" s="18">
        <v>445</v>
      </c>
      <c r="C11" s="19" t="s">
        <v>211</v>
      </c>
      <c r="D11" s="20">
        <v>0.329208</v>
      </c>
      <c r="E11" s="21">
        <v>6.5406889999999995</v>
      </c>
      <c r="F11" s="21">
        <f t="shared" si="0"/>
        <v>0.61287950000000002</v>
      </c>
      <c r="G11" s="21">
        <v>0</v>
      </c>
      <c r="H11" s="21">
        <v>0.43876924999999994</v>
      </c>
      <c r="I11" s="21">
        <v>0.17411025000000002</v>
      </c>
      <c r="J11" s="22">
        <f t="shared" si="1"/>
        <v>0</v>
      </c>
      <c r="K11" s="22">
        <f t="shared" si="2"/>
        <v>6.7083032078118984E-2</v>
      </c>
      <c r="L11" s="23">
        <f t="shared" si="3"/>
        <v>9.3702590048234988E-2</v>
      </c>
      <c r="M11" s="4"/>
    </row>
    <row r="12" spans="1:13" x14ac:dyDescent="0.25">
      <c r="A12" s="17"/>
      <c r="B12" s="18">
        <v>446</v>
      </c>
      <c r="C12" s="19" t="s">
        <v>212</v>
      </c>
      <c r="D12" s="20">
        <v>8.6550810000000009</v>
      </c>
      <c r="E12" s="21">
        <v>9.2693539999999999</v>
      </c>
      <c r="F12" s="21">
        <f t="shared" si="0"/>
        <v>0.21356613999999999</v>
      </c>
      <c r="G12" s="21">
        <v>0</v>
      </c>
      <c r="H12" s="21">
        <v>0</v>
      </c>
      <c r="I12" s="21">
        <v>0.21356613999999999</v>
      </c>
      <c r="J12" s="22">
        <f t="shared" si="1"/>
        <v>0</v>
      </c>
      <c r="K12" s="22">
        <f t="shared" si="2"/>
        <v>0</v>
      </c>
      <c r="L12" s="23">
        <f t="shared" si="3"/>
        <v>2.3040024148392648E-2</v>
      </c>
      <c r="M12" s="4"/>
    </row>
    <row r="13" spans="1:13" x14ac:dyDescent="0.25">
      <c r="A13" s="17"/>
      <c r="B13" s="18">
        <v>447</v>
      </c>
      <c r="C13" s="19" t="s">
        <v>213</v>
      </c>
      <c r="D13" s="20">
        <v>0</v>
      </c>
      <c r="E13" s="21">
        <v>0.19</v>
      </c>
      <c r="F13" s="21">
        <f t="shared" si="0"/>
        <v>0</v>
      </c>
      <c r="G13" s="21">
        <v>0</v>
      </c>
      <c r="H13" s="21">
        <v>0</v>
      </c>
      <c r="I13" s="21">
        <v>0</v>
      </c>
      <c r="J13" s="22">
        <f t="shared" si="1"/>
        <v>0</v>
      </c>
      <c r="K13" s="22">
        <f t="shared" si="2"/>
        <v>0</v>
      </c>
      <c r="L13" s="23">
        <f t="shared" si="3"/>
        <v>0</v>
      </c>
      <c r="M13" s="4"/>
    </row>
    <row r="14" spans="1:13" x14ac:dyDescent="0.25">
      <c r="A14" s="17"/>
      <c r="B14" s="18">
        <v>448</v>
      </c>
      <c r="C14" s="19" t="s">
        <v>214</v>
      </c>
      <c r="D14" s="20">
        <v>10.919308000000001</v>
      </c>
      <c r="E14" s="21">
        <v>10.283234</v>
      </c>
      <c r="F14" s="21">
        <f t="shared" si="0"/>
        <v>4.4998498900000001</v>
      </c>
      <c r="G14" s="21">
        <v>0</v>
      </c>
      <c r="H14" s="21">
        <v>0.63437480000000002</v>
      </c>
      <c r="I14" s="21">
        <v>3.8654750899999999</v>
      </c>
      <c r="J14" s="22">
        <f t="shared" si="1"/>
        <v>0</v>
      </c>
      <c r="K14" s="22">
        <f t="shared" si="2"/>
        <v>6.1690203684949693E-2</v>
      </c>
      <c r="L14" s="23">
        <f t="shared" si="3"/>
        <v>0.43759092616194478</v>
      </c>
      <c r="M14" s="4"/>
    </row>
    <row r="15" spans="1:13" x14ac:dyDescent="0.25">
      <c r="A15" s="17"/>
      <c r="B15" s="18">
        <v>450</v>
      </c>
      <c r="C15" s="19" t="s">
        <v>216</v>
      </c>
      <c r="D15" s="20">
        <v>1.4344619999999999</v>
      </c>
      <c r="E15" s="21">
        <v>1.817267</v>
      </c>
      <c r="F15" s="21">
        <f t="shared" si="0"/>
        <v>0</v>
      </c>
      <c r="G15" s="21">
        <v>0</v>
      </c>
      <c r="H15" s="21">
        <v>0</v>
      </c>
      <c r="I15" s="21">
        <v>0</v>
      </c>
      <c r="J15" s="22">
        <f t="shared" si="1"/>
        <v>0</v>
      </c>
      <c r="K15" s="22">
        <f t="shared" si="2"/>
        <v>0</v>
      </c>
      <c r="L15" s="23">
        <f t="shared" si="3"/>
        <v>0</v>
      </c>
      <c r="M15" s="4"/>
    </row>
    <row r="16" spans="1:13" x14ac:dyDescent="0.25">
      <c r="A16" s="17"/>
      <c r="B16" s="18">
        <v>451</v>
      </c>
      <c r="C16" s="19" t="s">
        <v>217</v>
      </c>
      <c r="D16" s="20">
        <v>0</v>
      </c>
      <c r="E16" s="21">
        <v>0.195189</v>
      </c>
      <c r="F16" s="21">
        <f t="shared" si="0"/>
        <v>0.11976661</v>
      </c>
      <c r="G16" s="21">
        <v>0</v>
      </c>
      <c r="H16" s="21">
        <v>0.11976661</v>
      </c>
      <c r="I16" s="21">
        <v>0</v>
      </c>
      <c r="J16" s="22">
        <f t="shared" si="1"/>
        <v>0</v>
      </c>
      <c r="K16" s="22">
        <f t="shared" si="2"/>
        <v>0.61359303034494772</v>
      </c>
      <c r="L16" s="23">
        <f t="shared" si="3"/>
        <v>0.61359303034494772</v>
      </c>
      <c r="M16" s="4"/>
    </row>
    <row r="17" spans="1:13" x14ac:dyDescent="0.25">
      <c r="A17" s="17"/>
      <c r="B17" s="18">
        <v>452</v>
      </c>
      <c r="C17" s="19" t="s">
        <v>218</v>
      </c>
      <c r="D17" s="20">
        <v>0.81296700000000011</v>
      </c>
      <c r="E17" s="21">
        <v>3.1471810000000002</v>
      </c>
      <c r="F17" s="21">
        <f t="shared" si="0"/>
        <v>0.2975614389773944</v>
      </c>
      <c r="G17" s="21">
        <v>8.1361848977394402E-2</v>
      </c>
      <c r="H17" s="21">
        <v>0.11680539</v>
      </c>
      <c r="I17" s="21">
        <v>9.9394200000000002E-2</v>
      </c>
      <c r="J17" s="22">
        <f t="shared" si="1"/>
        <v>2.5852294157023187E-2</v>
      </c>
      <c r="K17" s="22">
        <f t="shared" si="2"/>
        <v>6.2966584691949531E-2</v>
      </c>
      <c r="L17" s="23">
        <f t="shared" si="3"/>
        <v>9.4548562341153677E-2</v>
      </c>
      <c r="M17" s="4"/>
    </row>
    <row r="18" spans="1:13" x14ac:dyDescent="0.25">
      <c r="A18" s="17"/>
      <c r="B18" s="18">
        <v>453</v>
      </c>
      <c r="C18" s="19" t="s">
        <v>219</v>
      </c>
      <c r="D18" s="20">
        <v>6.1765740000000005</v>
      </c>
      <c r="E18" s="21">
        <v>5.8496980000000001</v>
      </c>
      <c r="F18" s="21">
        <f t="shared" si="0"/>
        <v>1.6658233193837735</v>
      </c>
      <c r="G18" s="21">
        <v>0.48107733938377351</v>
      </c>
      <c r="H18" s="21">
        <v>0.66912163999999996</v>
      </c>
      <c r="I18" s="21">
        <v>0.51562434000000001</v>
      </c>
      <c r="J18" s="22">
        <f t="shared" si="1"/>
        <v>8.2239688165743507E-2</v>
      </c>
      <c r="K18" s="22">
        <f t="shared" si="2"/>
        <v>0.19662536072525</v>
      </c>
      <c r="L18" s="23">
        <f t="shared" si="3"/>
        <v>0.28477082396112985</v>
      </c>
      <c r="M18" s="4"/>
    </row>
    <row r="19" spans="1:13" x14ac:dyDescent="0.25">
      <c r="A19" s="17"/>
      <c r="B19" s="18">
        <v>454</v>
      </c>
      <c r="C19" s="19" t="s">
        <v>220</v>
      </c>
      <c r="D19" s="20">
        <v>7.4043060000000001</v>
      </c>
      <c r="E19" s="21">
        <v>5.768872</v>
      </c>
      <c r="F19" s="21">
        <f t="shared" si="0"/>
        <v>0.44330827903251646</v>
      </c>
      <c r="G19" s="21">
        <v>9.5942229032516479E-2</v>
      </c>
      <c r="H19" s="21">
        <v>9.3199499999999991E-2</v>
      </c>
      <c r="I19" s="21">
        <v>0.25416654999999999</v>
      </c>
      <c r="J19" s="22">
        <f t="shared" si="1"/>
        <v>1.6631020593370155E-2</v>
      </c>
      <c r="K19" s="22">
        <f t="shared" si="2"/>
        <v>3.2786605255328331E-2</v>
      </c>
      <c r="L19" s="23">
        <f t="shared" si="3"/>
        <v>7.6844880425933612E-2</v>
      </c>
      <c r="M19" s="4"/>
    </row>
    <row r="20" spans="1:13" x14ac:dyDescent="0.25">
      <c r="A20" s="17"/>
      <c r="B20" s="18">
        <v>455</v>
      </c>
      <c r="C20" s="19" t="s">
        <v>221</v>
      </c>
      <c r="D20" s="20">
        <v>2.2054689999999999</v>
      </c>
      <c r="E20" s="21">
        <v>2.3407090000000004</v>
      </c>
      <c r="F20" s="21">
        <f t="shared" si="0"/>
        <v>2.4524999999999998E-3</v>
      </c>
      <c r="G20" s="21">
        <v>0</v>
      </c>
      <c r="H20" s="21">
        <v>0</v>
      </c>
      <c r="I20" s="21">
        <v>2.4524999999999998E-3</v>
      </c>
      <c r="J20" s="22">
        <f t="shared" si="1"/>
        <v>0</v>
      </c>
      <c r="K20" s="22">
        <f t="shared" si="2"/>
        <v>0</v>
      </c>
      <c r="L20" s="23">
        <f t="shared" si="3"/>
        <v>1.0477594609154745E-3</v>
      </c>
      <c r="M20" s="4"/>
    </row>
    <row r="21" spans="1:13" x14ac:dyDescent="0.25">
      <c r="A21" s="17"/>
      <c r="B21" s="18">
        <v>456</v>
      </c>
      <c r="C21" s="19" t="s">
        <v>222</v>
      </c>
      <c r="D21" s="20">
        <v>8.4</v>
      </c>
      <c r="E21" s="21">
        <v>9.0638570000000005</v>
      </c>
      <c r="F21" s="21">
        <f t="shared" si="0"/>
        <v>1.4642137100000001</v>
      </c>
      <c r="G21" s="21">
        <v>0</v>
      </c>
      <c r="H21" s="21">
        <v>0.53302930999999998</v>
      </c>
      <c r="I21" s="21">
        <v>0.93118440000000002</v>
      </c>
      <c r="J21" s="22">
        <f t="shared" si="1"/>
        <v>0</v>
      </c>
      <c r="K21" s="22">
        <f t="shared" si="2"/>
        <v>5.880822148893125E-2</v>
      </c>
      <c r="L21" s="23">
        <f t="shared" si="3"/>
        <v>0.16154422008202468</v>
      </c>
      <c r="M21" s="4"/>
    </row>
    <row r="22" spans="1:13" x14ac:dyDescent="0.25">
      <c r="A22" s="17"/>
      <c r="B22" s="18">
        <v>461</v>
      </c>
      <c r="C22" s="19" t="s">
        <v>227</v>
      </c>
      <c r="D22" s="20">
        <v>0.03</v>
      </c>
      <c r="E22" s="21">
        <v>0.03</v>
      </c>
      <c r="F22" s="21">
        <f t="shared" si="0"/>
        <v>0</v>
      </c>
      <c r="G22" s="21">
        <v>0</v>
      </c>
      <c r="H22" s="21">
        <v>0</v>
      </c>
      <c r="I22" s="21">
        <v>0</v>
      </c>
      <c r="J22" s="22">
        <f t="shared" si="1"/>
        <v>0</v>
      </c>
      <c r="K22" s="22">
        <f t="shared" si="2"/>
        <v>0</v>
      </c>
      <c r="L22" s="23">
        <f t="shared" si="3"/>
        <v>0</v>
      </c>
      <c r="M22" s="4"/>
    </row>
    <row r="23" spans="1:13" x14ac:dyDescent="0.25">
      <c r="A23" s="17"/>
      <c r="B23" s="18">
        <v>462</v>
      </c>
      <c r="C23" s="19" t="s">
        <v>228</v>
      </c>
      <c r="D23" s="20">
        <v>0</v>
      </c>
      <c r="E23" s="21">
        <v>0.24642600000000001</v>
      </c>
      <c r="F23" s="21">
        <f t="shared" si="0"/>
        <v>0.22394599999999998</v>
      </c>
      <c r="G23" s="21">
        <v>0</v>
      </c>
      <c r="H23" s="21">
        <v>0</v>
      </c>
      <c r="I23" s="21">
        <v>0.22394599999999998</v>
      </c>
      <c r="J23" s="22">
        <f t="shared" si="1"/>
        <v>0</v>
      </c>
      <c r="K23" s="22">
        <f t="shared" si="2"/>
        <v>0</v>
      </c>
      <c r="L23" s="23">
        <f t="shared" si="3"/>
        <v>0.90877585969012997</v>
      </c>
      <c r="M23" s="4"/>
    </row>
    <row r="24" spans="1:13" x14ac:dyDescent="0.25">
      <c r="A24" s="17"/>
      <c r="B24" s="18">
        <v>463</v>
      </c>
      <c r="C24" s="19" t="s">
        <v>229</v>
      </c>
      <c r="D24" s="20">
        <v>0</v>
      </c>
      <c r="E24" s="21">
        <v>0.12578799999999998</v>
      </c>
      <c r="F24" s="21">
        <f t="shared" si="0"/>
        <v>8.7950790000000001E-2</v>
      </c>
      <c r="G24" s="21">
        <v>0</v>
      </c>
      <c r="H24" s="21">
        <v>0</v>
      </c>
      <c r="I24" s="21">
        <v>8.7950790000000001E-2</v>
      </c>
      <c r="J24" s="22">
        <f t="shared" si="1"/>
        <v>0</v>
      </c>
      <c r="K24" s="22">
        <f t="shared" si="2"/>
        <v>0</v>
      </c>
      <c r="L24" s="23">
        <f t="shared" si="3"/>
        <v>0.69919857220084591</v>
      </c>
      <c r="M24" s="4"/>
    </row>
    <row r="25" spans="1:13" ht="15.75" thickBot="1" x14ac:dyDescent="0.3">
      <c r="A25" s="41" t="s">
        <v>232</v>
      </c>
      <c r="B25" s="58"/>
      <c r="C25" s="43"/>
      <c r="D25" s="44">
        <v>157.31519800000007</v>
      </c>
      <c r="E25" s="45">
        <v>155.89442699999992</v>
      </c>
      <c r="F25" s="45">
        <f t="shared" si="0"/>
        <v>9.5521316835943377</v>
      </c>
      <c r="G25" s="45">
        <v>0.6109233635943383</v>
      </c>
      <c r="H25" s="45">
        <v>2.98203912</v>
      </c>
      <c r="I25" s="45">
        <v>5.9591691999999989</v>
      </c>
      <c r="J25" s="46">
        <f t="shared" si="1"/>
        <v>3.9188274741491468E-3</v>
      </c>
      <c r="K25" s="46">
        <f t="shared" si="2"/>
        <v>2.3047408125720491E-2</v>
      </c>
      <c r="L25" s="47">
        <f t="shared" si="3"/>
        <v>6.1273079913205249E-2</v>
      </c>
      <c r="M25" s="4"/>
    </row>
    <row r="26" spans="1:13" x14ac:dyDescent="0.25">
      <c r="D26" s="5"/>
      <c r="E26" s="5"/>
      <c r="F26" s="5"/>
      <c r="G26" s="5"/>
      <c r="H26" s="5"/>
      <c r="I26" s="5"/>
      <c r="J26" s="4"/>
      <c r="K26" s="4"/>
      <c r="L26" s="4"/>
      <c r="M26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46</v>
      </c>
      <c r="B1" s="51" t="s">
        <v>29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778</v>
      </c>
      <c r="N2" s="72" t="s">
        <v>791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483.08867699999996</v>
      </c>
      <c r="E6" s="14">
        <f ca="1">SUM(E7:OFFSET(E7,50,0))</f>
        <v>494.34727299999992</v>
      </c>
      <c r="F6" s="14">
        <f ca="1">SUM(F7:OFFSET(F7,50,0))</f>
        <v>48.614632375115086</v>
      </c>
      <c r="G6" s="14">
        <f ca="1">SUM(G7:OFFSET(G7,50,0))</f>
        <v>8.6672477151150815</v>
      </c>
      <c r="H6" s="14">
        <f ca="1">SUM(H7:OFFSET(H7,50,0))</f>
        <v>18.091513140000004</v>
      </c>
      <c r="I6" s="14">
        <f ca="1">SUM(I7:OFFSET(I7,50,0))</f>
        <v>21.855871520000001</v>
      </c>
      <c r="J6" s="15">
        <f ca="1">IFERROR(G6/E6,0)</f>
        <v>1.7532710684367594E-2</v>
      </c>
      <c r="K6" s="15">
        <f ca="1">IFERROR(SUM(G6,H6)/E6,0)</f>
        <v>5.4129480057059177E-2</v>
      </c>
      <c r="L6" s="16">
        <f ca="1">IFERROR(SUM(G6,H6,I6)/E6,0)</f>
        <v>9.8341055024116816E-2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22.371042000000003</v>
      </c>
      <c r="E7" s="21">
        <v>21.044245999999998</v>
      </c>
      <c r="F7" s="21">
        <f t="shared" ref="F7:F30" si="0">SUM(G7,H7,I7)</f>
        <v>3.4722779033971123</v>
      </c>
      <c r="G7" s="21">
        <v>0.28268990339711308</v>
      </c>
      <c r="H7" s="21">
        <v>-1.5501110000000016E-2</v>
      </c>
      <c r="I7" s="21">
        <v>3.2050891099999994</v>
      </c>
      <c r="J7" s="22">
        <f t="shared" ref="J7:J30" si="1">IFERROR(G7/E7,0)</f>
        <v>1.3433121024963931E-2</v>
      </c>
      <c r="K7" s="22">
        <f t="shared" ref="K7:K30" si="2">IFERROR(SUM(G7,H7)/E7,0)</f>
        <v>1.2696524902679482E-2</v>
      </c>
      <c r="L7" s="23">
        <f t="shared" ref="L7:L30" si="3">IFERROR(SUM(G7,H7,I7)/E7,0)</f>
        <v>0.16499892195696214</v>
      </c>
      <c r="M7" s="4"/>
      <c r="N7" t="s">
        <v>273</v>
      </c>
      <c r="O7" s="5">
        <v>2.2298594618897938</v>
      </c>
      <c r="P7" s="71">
        <v>0.28773078132602359</v>
      </c>
    </row>
    <row r="8" spans="1:16" x14ac:dyDescent="0.25">
      <c r="A8" s="17"/>
      <c r="B8" s="55">
        <v>2</v>
      </c>
      <c r="C8" s="19" t="s">
        <v>250</v>
      </c>
      <c r="D8" s="20">
        <v>17.108552000000003</v>
      </c>
      <c r="E8" s="21">
        <v>21.741502000000008</v>
      </c>
      <c r="F8" s="21">
        <f t="shared" si="0"/>
        <v>1.6856994790340423</v>
      </c>
      <c r="G8" s="21">
        <v>0.63716062903404236</v>
      </c>
      <c r="H8" s="21">
        <v>0.38031331000000002</v>
      </c>
      <c r="I8" s="21">
        <v>0.66822554000000001</v>
      </c>
      <c r="J8" s="22">
        <f t="shared" si="1"/>
        <v>2.9306191864483057E-2</v>
      </c>
      <c r="K8" s="22">
        <f t="shared" si="2"/>
        <v>4.6798695832240202E-2</v>
      </c>
      <c r="L8" s="23">
        <f t="shared" si="3"/>
        <v>7.7533717727231624E-2</v>
      </c>
      <c r="M8" s="4"/>
      <c r="N8" t="s">
        <v>272</v>
      </c>
      <c r="O8" s="5">
        <v>0.26461773999403954</v>
      </c>
      <c r="P8" s="71">
        <v>0.23295906850266437</v>
      </c>
    </row>
    <row r="9" spans="1:16" x14ac:dyDescent="0.25">
      <c r="A9" s="17"/>
      <c r="B9" s="55">
        <v>3</v>
      </c>
      <c r="C9" s="19" t="s">
        <v>251</v>
      </c>
      <c r="D9" s="20">
        <v>11.040045999999997</v>
      </c>
      <c r="E9" s="21">
        <v>8.8448100000000007</v>
      </c>
      <c r="F9" s="21">
        <f t="shared" si="0"/>
        <v>0.27746655999999997</v>
      </c>
      <c r="G9" s="21">
        <v>0</v>
      </c>
      <c r="H9" s="21">
        <v>0.23102607999999997</v>
      </c>
      <c r="I9" s="21">
        <v>4.6440479999999999E-2</v>
      </c>
      <c r="J9" s="22">
        <f t="shared" si="1"/>
        <v>0</v>
      </c>
      <c r="K9" s="22">
        <f t="shared" si="2"/>
        <v>2.6119959614734511E-2</v>
      </c>
      <c r="L9" s="23">
        <f t="shared" si="3"/>
        <v>3.1370550639301463E-2</v>
      </c>
      <c r="M9" s="4"/>
      <c r="N9" t="s">
        <v>268</v>
      </c>
      <c r="O9" s="5">
        <v>1.7278862688253782</v>
      </c>
      <c r="P9" s="71">
        <v>0.1685264086292545</v>
      </c>
    </row>
    <row r="10" spans="1:16" x14ac:dyDescent="0.25">
      <c r="A10" s="17"/>
      <c r="B10" s="55">
        <v>4</v>
      </c>
      <c r="C10" s="19" t="s">
        <v>252</v>
      </c>
      <c r="D10" s="20">
        <v>8.6330189999999991</v>
      </c>
      <c r="E10" s="21">
        <v>11.496014999999996</v>
      </c>
      <c r="F10" s="21">
        <f t="shared" si="0"/>
        <v>0.63149243996815452</v>
      </c>
      <c r="G10" s="21">
        <v>2.5520799681544304E-3</v>
      </c>
      <c r="H10" s="21">
        <v>0.29138957000000004</v>
      </c>
      <c r="I10" s="21">
        <v>0.33755079000000004</v>
      </c>
      <c r="J10" s="22">
        <f t="shared" si="1"/>
        <v>2.2199692399100306E-4</v>
      </c>
      <c r="K10" s="22">
        <f t="shared" si="2"/>
        <v>2.5569003691118579E-2</v>
      </c>
      <c r="L10" s="23">
        <f t="shared" si="3"/>
        <v>5.4931421015730647E-2</v>
      </c>
      <c r="M10" s="4"/>
      <c r="N10" t="s">
        <v>249</v>
      </c>
      <c r="O10" s="5">
        <v>3.4722779033971123</v>
      </c>
      <c r="P10" s="71">
        <v>0.16499892195696214</v>
      </c>
    </row>
    <row r="11" spans="1:16" x14ac:dyDescent="0.25">
      <c r="A11" s="17"/>
      <c r="B11" s="55">
        <v>5</v>
      </c>
      <c r="C11" s="19" t="s">
        <v>253</v>
      </c>
      <c r="D11" s="20">
        <v>29.798473000000005</v>
      </c>
      <c r="E11" s="21">
        <v>34.154194000000004</v>
      </c>
      <c r="F11" s="21">
        <f t="shared" si="0"/>
        <v>1.4020369070653653</v>
      </c>
      <c r="G11" s="21">
        <v>0.38377249706536531</v>
      </c>
      <c r="H11" s="21">
        <v>0.85060142999999999</v>
      </c>
      <c r="I11" s="21">
        <v>0.16766298000000002</v>
      </c>
      <c r="J11" s="22">
        <f t="shared" si="1"/>
        <v>1.1236467681402913E-2</v>
      </c>
      <c r="K11" s="22">
        <f t="shared" si="2"/>
        <v>3.6141210858770818E-2</v>
      </c>
      <c r="L11" s="23">
        <f t="shared" si="3"/>
        <v>4.1050212078357497E-2</v>
      </c>
      <c r="M11" s="4"/>
      <c r="N11" t="s">
        <v>261</v>
      </c>
      <c r="O11" s="5">
        <v>3.5629958141299438</v>
      </c>
      <c r="P11" s="71">
        <v>0.16297907128213193</v>
      </c>
    </row>
    <row r="12" spans="1:16" x14ac:dyDescent="0.25">
      <c r="A12" s="17"/>
      <c r="B12" s="55">
        <v>6</v>
      </c>
      <c r="C12" s="19" t="s">
        <v>254</v>
      </c>
      <c r="D12" s="20">
        <v>60.975157999999993</v>
      </c>
      <c r="E12" s="21">
        <v>56.069553999999997</v>
      </c>
      <c r="F12" s="21">
        <f t="shared" si="0"/>
        <v>4.3631427355371528</v>
      </c>
      <c r="G12" s="21">
        <v>0.74734075553715229</v>
      </c>
      <c r="H12" s="21">
        <v>1.9643537400000006</v>
      </c>
      <c r="I12" s="21">
        <v>1.6514482399999997</v>
      </c>
      <c r="J12" s="22">
        <f t="shared" si="1"/>
        <v>1.3328815769377304E-2</v>
      </c>
      <c r="K12" s="22">
        <f t="shared" si="2"/>
        <v>4.8363047359662487E-2</v>
      </c>
      <c r="L12" s="23">
        <f t="shared" si="3"/>
        <v>7.7816612123170328E-2</v>
      </c>
      <c r="M12" s="4"/>
      <c r="N12" t="s">
        <v>258</v>
      </c>
      <c r="O12" s="5">
        <v>5.7221057303697034</v>
      </c>
      <c r="P12" s="71">
        <v>0.16101447630065757</v>
      </c>
    </row>
    <row r="13" spans="1:16" x14ac:dyDescent="0.25">
      <c r="A13" s="17"/>
      <c r="B13" s="55">
        <v>8</v>
      </c>
      <c r="C13" s="19" t="s">
        <v>256</v>
      </c>
      <c r="D13" s="20">
        <v>58.073082000000021</v>
      </c>
      <c r="E13" s="21">
        <v>58.181633000000005</v>
      </c>
      <c r="F13" s="21">
        <f t="shared" si="0"/>
        <v>6.1100674499999998</v>
      </c>
      <c r="G13" s="21">
        <v>0</v>
      </c>
      <c r="H13" s="21">
        <v>4.46569445</v>
      </c>
      <c r="I13" s="21">
        <v>1.6443729999999999</v>
      </c>
      <c r="J13" s="22">
        <f t="shared" si="1"/>
        <v>0</v>
      </c>
      <c r="K13" s="22">
        <f t="shared" si="2"/>
        <v>7.6754367654135791E-2</v>
      </c>
      <c r="L13" s="23">
        <f t="shared" si="3"/>
        <v>0.10501711854667262</v>
      </c>
      <c r="M13" s="4"/>
      <c r="N13" t="s">
        <v>262</v>
      </c>
      <c r="O13" s="5">
        <v>2.0182363559778218</v>
      </c>
      <c r="P13" s="71">
        <v>0.15966077056157638</v>
      </c>
    </row>
    <row r="14" spans="1:16" x14ac:dyDescent="0.25">
      <c r="A14" s="17"/>
      <c r="B14" s="55">
        <v>9</v>
      </c>
      <c r="C14" s="19" t="s">
        <v>257</v>
      </c>
      <c r="D14" s="20">
        <v>9.9893730000000005</v>
      </c>
      <c r="E14" s="21">
        <v>28.92625</v>
      </c>
      <c r="F14" s="21">
        <f t="shared" si="0"/>
        <v>0.89695459330553295</v>
      </c>
      <c r="G14" s="21">
        <v>0.34131596330553293</v>
      </c>
      <c r="H14" s="21">
        <v>0.50831912000000001</v>
      </c>
      <c r="I14" s="21">
        <v>4.7319510000000002E-2</v>
      </c>
      <c r="J14" s="22">
        <f t="shared" si="1"/>
        <v>1.1799523384660402E-2</v>
      </c>
      <c r="K14" s="22">
        <f t="shared" si="2"/>
        <v>2.9372458694284013E-2</v>
      </c>
      <c r="L14" s="23">
        <f t="shared" si="3"/>
        <v>3.1008326115743761E-2</v>
      </c>
      <c r="M14" s="4"/>
      <c r="N14" t="s">
        <v>270</v>
      </c>
      <c r="O14" s="5">
        <v>1.7736817649890428</v>
      </c>
      <c r="P14" s="71">
        <v>0.13200559055333091</v>
      </c>
    </row>
    <row r="15" spans="1:16" x14ac:dyDescent="0.25">
      <c r="A15" s="17"/>
      <c r="B15" s="55">
        <v>10</v>
      </c>
      <c r="C15" s="19" t="s">
        <v>258</v>
      </c>
      <c r="D15" s="20">
        <v>35.897447999999997</v>
      </c>
      <c r="E15" s="21">
        <v>35.537834000000004</v>
      </c>
      <c r="F15" s="21">
        <f t="shared" si="0"/>
        <v>5.7221057303697034</v>
      </c>
      <c r="G15" s="21">
        <v>0.37592765036970377</v>
      </c>
      <c r="H15" s="21">
        <v>0.98149699000000001</v>
      </c>
      <c r="I15" s="21">
        <v>4.3646810899999995</v>
      </c>
      <c r="J15" s="22">
        <f t="shared" si="1"/>
        <v>1.0578237558589072E-2</v>
      </c>
      <c r="K15" s="22">
        <f t="shared" si="2"/>
        <v>3.8196605914972301E-2</v>
      </c>
      <c r="L15" s="23">
        <f t="shared" si="3"/>
        <v>0.16101447630065757</v>
      </c>
      <c r="M15" s="4"/>
      <c r="N15" t="s">
        <v>259</v>
      </c>
      <c r="O15" s="5">
        <v>0.78689050005561334</v>
      </c>
      <c r="P15" s="71">
        <v>0.10674062502492389</v>
      </c>
    </row>
    <row r="16" spans="1:16" x14ac:dyDescent="0.25">
      <c r="A16" s="17"/>
      <c r="B16" s="55">
        <v>11</v>
      </c>
      <c r="C16" s="19" t="s">
        <v>259</v>
      </c>
      <c r="D16" s="20">
        <v>8.4469279999999998</v>
      </c>
      <c r="E16" s="21">
        <v>7.3719869999999981</v>
      </c>
      <c r="F16" s="21">
        <f t="shared" si="0"/>
        <v>0.78689050005561334</v>
      </c>
      <c r="G16" s="21">
        <v>4.640224005561322E-2</v>
      </c>
      <c r="H16" s="21">
        <v>8.6507640000000011E-2</v>
      </c>
      <c r="I16" s="21">
        <v>0.65398062000000012</v>
      </c>
      <c r="J16" s="22">
        <f t="shared" si="1"/>
        <v>6.2944006894766948E-3</v>
      </c>
      <c r="K16" s="22">
        <f t="shared" si="2"/>
        <v>1.8029044280139569E-2</v>
      </c>
      <c r="L16" s="23">
        <f t="shared" si="3"/>
        <v>0.10674062502492389</v>
      </c>
      <c r="M16" s="4"/>
      <c r="N16" t="s">
        <v>256</v>
      </c>
      <c r="O16" s="5">
        <v>6.1100674499999998</v>
      </c>
      <c r="P16" s="71">
        <v>0.10501711854667262</v>
      </c>
    </row>
    <row r="17" spans="1:16" x14ac:dyDescent="0.25">
      <c r="A17" s="17"/>
      <c r="B17" s="55">
        <v>12</v>
      </c>
      <c r="C17" s="19" t="s">
        <v>260</v>
      </c>
      <c r="D17" s="20">
        <v>8.2087179999999993</v>
      </c>
      <c r="E17" s="21">
        <v>12.279586000000002</v>
      </c>
      <c r="F17" s="21">
        <f t="shared" si="0"/>
        <v>0.78432979073692266</v>
      </c>
      <c r="G17" s="21">
        <v>0.41068264073692262</v>
      </c>
      <c r="H17" s="21">
        <v>9.8488140000000002E-2</v>
      </c>
      <c r="I17" s="21">
        <v>0.27515901000000004</v>
      </c>
      <c r="J17" s="22">
        <f t="shared" si="1"/>
        <v>3.3444339307279788E-2</v>
      </c>
      <c r="K17" s="22">
        <f t="shared" si="2"/>
        <v>4.1464816544867431E-2</v>
      </c>
      <c r="L17" s="23">
        <f t="shared" si="3"/>
        <v>6.3872657493251203E-2</v>
      </c>
      <c r="M17" s="4"/>
      <c r="N17" t="s">
        <v>264</v>
      </c>
      <c r="O17" s="5">
        <v>2.5210518193746969</v>
      </c>
      <c r="P17" s="71">
        <v>9.320529678306734E-2</v>
      </c>
    </row>
    <row r="18" spans="1:16" x14ac:dyDescent="0.25">
      <c r="A18" s="17"/>
      <c r="B18" s="55">
        <v>13</v>
      </c>
      <c r="C18" s="19" t="s">
        <v>261</v>
      </c>
      <c r="D18" s="20">
        <v>15.840378999999997</v>
      </c>
      <c r="E18" s="21">
        <v>21.861676999999997</v>
      </c>
      <c r="F18" s="21">
        <f t="shared" si="0"/>
        <v>3.5629958141299438</v>
      </c>
      <c r="G18" s="21">
        <v>1.1906276941299438</v>
      </c>
      <c r="H18" s="21">
        <v>1.31232083</v>
      </c>
      <c r="I18" s="21">
        <v>1.0600472900000002</v>
      </c>
      <c r="J18" s="22">
        <f t="shared" si="1"/>
        <v>5.4461864665274494E-2</v>
      </c>
      <c r="K18" s="22">
        <f t="shared" si="2"/>
        <v>0.11449023440104546</v>
      </c>
      <c r="L18" s="23">
        <f t="shared" si="3"/>
        <v>0.16297907128213193</v>
      </c>
      <c r="M18" s="4"/>
      <c r="N18" t="s">
        <v>267</v>
      </c>
      <c r="O18" s="5">
        <v>1.4642137100000001</v>
      </c>
      <c r="P18" s="71">
        <v>8.8702131315000113E-2</v>
      </c>
    </row>
    <row r="19" spans="1:16" x14ac:dyDescent="0.25">
      <c r="A19" s="17"/>
      <c r="B19" s="55">
        <v>14</v>
      </c>
      <c r="C19" s="19" t="s">
        <v>262</v>
      </c>
      <c r="D19" s="20">
        <v>9.4841599999999993</v>
      </c>
      <c r="E19" s="21">
        <v>12.640777999999997</v>
      </c>
      <c r="F19" s="21">
        <f t="shared" si="0"/>
        <v>2.0182363559778218</v>
      </c>
      <c r="G19" s="21">
        <v>0.43704362597782165</v>
      </c>
      <c r="H19" s="21">
        <v>0.26780562999999996</v>
      </c>
      <c r="I19" s="21">
        <v>1.3133871000000001</v>
      </c>
      <c r="J19" s="22">
        <f t="shared" si="1"/>
        <v>3.457410817418214E-2</v>
      </c>
      <c r="K19" s="22">
        <f t="shared" si="2"/>
        <v>5.5759958443841177E-2</v>
      </c>
      <c r="L19" s="23">
        <f t="shared" si="3"/>
        <v>0.15966077056157638</v>
      </c>
      <c r="M19" s="4"/>
      <c r="N19" t="s">
        <v>269</v>
      </c>
      <c r="O19" s="5">
        <v>2.7870496699100271</v>
      </c>
      <c r="P19" s="71">
        <v>8.8349621081664331E-2</v>
      </c>
    </row>
    <row r="20" spans="1:16" x14ac:dyDescent="0.25">
      <c r="A20" s="17"/>
      <c r="B20" s="55">
        <v>15</v>
      </c>
      <c r="C20" s="19" t="s">
        <v>263</v>
      </c>
      <c r="D20" s="20">
        <v>53.748197999999988</v>
      </c>
      <c r="E20" s="21">
        <v>43.579475000000002</v>
      </c>
      <c r="F20" s="21">
        <f t="shared" si="0"/>
        <v>3.4187263909033394</v>
      </c>
      <c r="G20" s="21">
        <v>1.2267407609033398</v>
      </c>
      <c r="H20" s="21">
        <v>1.0061992999999998</v>
      </c>
      <c r="I20" s="21">
        <v>1.18578633</v>
      </c>
      <c r="J20" s="22">
        <f t="shared" si="1"/>
        <v>2.8149507558393939E-2</v>
      </c>
      <c r="K20" s="22">
        <f t="shared" si="2"/>
        <v>5.1238342382585823E-2</v>
      </c>
      <c r="L20" s="23">
        <f t="shared" si="3"/>
        <v>7.844808573080192E-2</v>
      </c>
      <c r="M20" s="4"/>
      <c r="N20" t="s">
        <v>263</v>
      </c>
      <c r="O20" s="5">
        <v>3.4187263909033394</v>
      </c>
      <c r="P20" s="71">
        <v>7.844808573080192E-2</v>
      </c>
    </row>
    <row r="21" spans="1:16" x14ac:dyDescent="0.25">
      <c r="A21" s="17"/>
      <c r="B21" s="55">
        <v>16</v>
      </c>
      <c r="C21" s="19" t="s">
        <v>264</v>
      </c>
      <c r="D21" s="20">
        <v>32.551003999999971</v>
      </c>
      <c r="E21" s="21">
        <v>27.048374999999979</v>
      </c>
      <c r="F21" s="21">
        <f t="shared" si="0"/>
        <v>2.5210518193746969</v>
      </c>
      <c r="G21" s="21">
        <v>0.48442741937469691</v>
      </c>
      <c r="H21" s="21">
        <v>0.85248153999999998</v>
      </c>
      <c r="I21" s="21">
        <v>1.1841428599999999</v>
      </c>
      <c r="J21" s="22">
        <f t="shared" si="1"/>
        <v>1.7909668117759285E-2</v>
      </c>
      <c r="K21" s="22">
        <f t="shared" si="2"/>
        <v>4.9426590668559492E-2</v>
      </c>
      <c r="L21" s="23">
        <f t="shared" si="3"/>
        <v>9.320529678306734E-2</v>
      </c>
      <c r="M21" s="4"/>
      <c r="N21" t="s">
        <v>254</v>
      </c>
      <c r="O21" s="5">
        <v>4.3631427355371528</v>
      </c>
      <c r="P21" s="71">
        <v>7.7816612123170328E-2</v>
      </c>
    </row>
    <row r="22" spans="1:16" x14ac:dyDescent="0.25">
      <c r="A22" s="17"/>
      <c r="B22" s="55">
        <v>17</v>
      </c>
      <c r="C22" s="19" t="s">
        <v>265</v>
      </c>
      <c r="D22" s="20">
        <v>8.8170629999999992</v>
      </c>
      <c r="E22" s="21">
        <v>7.9185939999999988</v>
      </c>
      <c r="F22" s="21">
        <f t="shared" si="0"/>
        <v>0.45486227903251647</v>
      </c>
      <c r="G22" s="21">
        <v>9.5942229032516479E-2</v>
      </c>
      <c r="H22" s="21">
        <v>9.8976500000000023E-2</v>
      </c>
      <c r="I22" s="21">
        <v>0.25994354999999997</v>
      </c>
      <c r="J22" s="22">
        <f t="shared" si="1"/>
        <v>1.2116068715294217E-2</v>
      </c>
      <c r="K22" s="22">
        <f t="shared" si="2"/>
        <v>2.4615320476402316E-2</v>
      </c>
      <c r="L22" s="23">
        <f t="shared" si="3"/>
        <v>5.7442303397865394E-2</v>
      </c>
      <c r="M22" s="4"/>
      <c r="N22" t="s">
        <v>250</v>
      </c>
      <c r="O22" s="5">
        <v>1.6856994790340423</v>
      </c>
      <c r="P22" s="71">
        <v>7.7533717727231624E-2</v>
      </c>
    </row>
    <row r="23" spans="1:16" x14ac:dyDescent="0.25">
      <c r="A23" s="17"/>
      <c r="B23" s="55">
        <v>18</v>
      </c>
      <c r="C23" s="19" t="s">
        <v>266</v>
      </c>
      <c r="D23" s="20">
        <v>2.4554689999999999</v>
      </c>
      <c r="E23" s="21">
        <v>3.7125020000000002</v>
      </c>
      <c r="F23" s="21">
        <f t="shared" si="0"/>
        <v>0.2589870106188813</v>
      </c>
      <c r="G23" s="21">
        <v>3.3751470618881285E-2</v>
      </c>
      <c r="H23" s="21">
        <v>0.16494365999999999</v>
      </c>
      <c r="I23" s="21">
        <v>6.0291879999999999E-2</v>
      </c>
      <c r="J23" s="22">
        <f t="shared" si="1"/>
        <v>9.0913003195368745E-3</v>
      </c>
      <c r="K23" s="22">
        <f t="shared" si="2"/>
        <v>5.352054507145889E-2</v>
      </c>
      <c r="L23" s="23">
        <f t="shared" si="3"/>
        <v>6.9760773359551401E-2</v>
      </c>
      <c r="M23" s="4"/>
      <c r="N23" t="s">
        <v>266</v>
      </c>
      <c r="O23" s="5">
        <v>0.2589870106188813</v>
      </c>
      <c r="P23" s="71">
        <v>6.9760773359551401E-2</v>
      </c>
    </row>
    <row r="24" spans="1:16" x14ac:dyDescent="0.25">
      <c r="A24" s="17"/>
      <c r="B24" s="55">
        <v>19</v>
      </c>
      <c r="C24" s="19" t="s">
        <v>267</v>
      </c>
      <c r="D24" s="20">
        <v>19.221821000000002</v>
      </c>
      <c r="E24" s="21">
        <v>16.507086000000001</v>
      </c>
      <c r="F24" s="21">
        <f t="shared" si="0"/>
        <v>1.4642137100000001</v>
      </c>
      <c r="G24" s="21">
        <v>0</v>
      </c>
      <c r="H24" s="21">
        <v>0.53302930999999998</v>
      </c>
      <c r="I24" s="21">
        <v>0.93118440000000002</v>
      </c>
      <c r="J24" s="22">
        <f t="shared" si="1"/>
        <v>0</v>
      </c>
      <c r="K24" s="22">
        <f t="shared" si="2"/>
        <v>3.2290939176060511E-2</v>
      </c>
      <c r="L24" s="23">
        <f t="shared" si="3"/>
        <v>8.8702131315000113E-2</v>
      </c>
      <c r="M24" s="4"/>
      <c r="N24" t="s">
        <v>260</v>
      </c>
      <c r="O24" s="5">
        <v>0.78432979073692266</v>
      </c>
      <c r="P24" s="71">
        <v>6.3872657493251203E-2</v>
      </c>
    </row>
    <row r="25" spans="1:16" x14ac:dyDescent="0.25">
      <c r="A25" s="17"/>
      <c r="B25" s="55">
        <v>20</v>
      </c>
      <c r="C25" s="19" t="s">
        <v>268</v>
      </c>
      <c r="D25" s="20">
        <v>11.270635</v>
      </c>
      <c r="E25" s="21">
        <v>10.252910999999999</v>
      </c>
      <c r="F25" s="21">
        <f t="shared" si="0"/>
        <v>1.7278862688253782</v>
      </c>
      <c r="G25" s="21">
        <v>0.69976317882537842</v>
      </c>
      <c r="H25" s="21">
        <v>0.73657965000000003</v>
      </c>
      <c r="I25" s="21">
        <v>0.29154343999999999</v>
      </c>
      <c r="J25" s="22">
        <f t="shared" si="1"/>
        <v>6.8250195366504063E-2</v>
      </c>
      <c r="K25" s="22">
        <f t="shared" si="2"/>
        <v>0.14009122178329436</v>
      </c>
      <c r="L25" s="23">
        <f t="shared" si="3"/>
        <v>0.1685264086292545</v>
      </c>
      <c r="M25" s="4"/>
      <c r="N25" t="s">
        <v>265</v>
      </c>
      <c r="O25" s="5">
        <v>0.45486227903251647</v>
      </c>
      <c r="P25" s="71">
        <v>5.7442303397865394E-2</v>
      </c>
    </row>
    <row r="26" spans="1:16" x14ac:dyDescent="0.25">
      <c r="A26" s="17"/>
      <c r="B26" s="55">
        <v>21</v>
      </c>
      <c r="C26" s="19" t="s">
        <v>269</v>
      </c>
      <c r="D26" s="20">
        <v>34.683952000000012</v>
      </c>
      <c r="E26" s="21">
        <v>31.545689000000007</v>
      </c>
      <c r="F26" s="21">
        <f t="shared" si="0"/>
        <v>2.7870496699100271</v>
      </c>
      <c r="G26" s="21">
        <v>2.8791999910026789E-2</v>
      </c>
      <c r="H26" s="21">
        <v>2.4331959300000001</v>
      </c>
      <c r="I26" s="21">
        <v>0.32506174000000004</v>
      </c>
      <c r="J26" s="22">
        <f t="shared" si="1"/>
        <v>9.1270791105646108E-4</v>
      </c>
      <c r="K26" s="22">
        <f t="shared" si="2"/>
        <v>7.8045146831632883E-2</v>
      </c>
      <c r="L26" s="23">
        <f t="shared" si="3"/>
        <v>8.8349621081664331E-2</v>
      </c>
      <c r="M26" s="4"/>
      <c r="N26" t="s">
        <v>252</v>
      </c>
      <c r="O26" s="5">
        <v>0.63149243996815452</v>
      </c>
      <c r="P26" s="71">
        <v>5.4931421015730647E-2</v>
      </c>
    </row>
    <row r="27" spans="1:16" x14ac:dyDescent="0.25">
      <c r="A27" s="17"/>
      <c r="B27" s="55">
        <v>22</v>
      </c>
      <c r="C27" s="19" t="s">
        <v>270</v>
      </c>
      <c r="D27" s="20">
        <v>12.840721999999998</v>
      </c>
      <c r="E27" s="21">
        <v>13.436413999999997</v>
      </c>
      <c r="F27" s="21">
        <f t="shared" si="0"/>
        <v>1.7736817649890428</v>
      </c>
      <c r="G27" s="21">
        <v>0.72318150498904288</v>
      </c>
      <c r="H27" s="21">
        <v>0.55604360999999991</v>
      </c>
      <c r="I27" s="21">
        <v>0.49445665</v>
      </c>
      <c r="J27" s="22">
        <f t="shared" si="1"/>
        <v>5.3822508370837858E-2</v>
      </c>
      <c r="K27" s="22">
        <f t="shared" si="2"/>
        <v>9.5205842495552986E-2</v>
      </c>
      <c r="L27" s="23">
        <f t="shared" si="3"/>
        <v>0.13200559055333091</v>
      </c>
      <c r="M27" s="4"/>
      <c r="N27" t="s">
        <v>253</v>
      </c>
      <c r="O27" s="5">
        <v>1.4020369070653653</v>
      </c>
      <c r="P27" s="71">
        <v>4.1050212078357497E-2</v>
      </c>
    </row>
    <row r="28" spans="1:16" x14ac:dyDescent="0.25">
      <c r="A28" s="17"/>
      <c r="B28" s="55">
        <v>23</v>
      </c>
      <c r="C28" s="19" t="s">
        <v>271</v>
      </c>
      <c r="D28" s="20">
        <v>2.085601</v>
      </c>
      <c r="E28" s="21">
        <v>1.310451</v>
      </c>
      <c r="F28" s="21">
        <f t="shared" si="0"/>
        <v>0</v>
      </c>
      <c r="G28" s="21">
        <v>0</v>
      </c>
      <c r="H28" s="21">
        <v>0</v>
      </c>
      <c r="I28" s="21">
        <v>0</v>
      </c>
      <c r="J28" s="22">
        <f t="shared" si="1"/>
        <v>0</v>
      </c>
      <c r="K28" s="22">
        <f t="shared" si="2"/>
        <v>0</v>
      </c>
      <c r="L28" s="23">
        <f t="shared" si="3"/>
        <v>0</v>
      </c>
      <c r="M28" s="4"/>
      <c r="N28" t="s">
        <v>251</v>
      </c>
      <c r="O28" s="5">
        <v>0.27746655999999997</v>
      </c>
      <c r="P28" s="71">
        <v>3.1370550639301463E-2</v>
      </c>
    </row>
    <row r="29" spans="1:16" x14ac:dyDescent="0.25">
      <c r="A29" s="17"/>
      <c r="B29" s="55">
        <v>24</v>
      </c>
      <c r="C29" s="19" t="s">
        <v>272</v>
      </c>
      <c r="D29" s="20">
        <v>1.2555600000000002</v>
      </c>
      <c r="E29" s="21">
        <v>1.1358980000000003</v>
      </c>
      <c r="F29" s="21">
        <f t="shared" si="0"/>
        <v>0.26461773999403954</v>
      </c>
      <c r="G29" s="21">
        <v>1.0999999940395355E-3</v>
      </c>
      <c r="H29" s="21">
        <v>2.259686E-2</v>
      </c>
      <c r="I29" s="21">
        <v>0.24092088</v>
      </c>
      <c r="J29" s="22">
        <f t="shared" si="1"/>
        <v>9.6839680502961995E-4</v>
      </c>
      <c r="K29" s="22">
        <f t="shared" si="2"/>
        <v>2.0861785119825487E-2</v>
      </c>
      <c r="L29" s="23">
        <f t="shared" si="3"/>
        <v>0.23295906850266437</v>
      </c>
      <c r="M29" s="4"/>
      <c r="N29" t="s">
        <v>257</v>
      </c>
      <c r="O29" s="5">
        <v>0.89695459330553295</v>
      </c>
      <c r="P29" s="71">
        <v>3.1008326115743761E-2</v>
      </c>
    </row>
    <row r="30" spans="1:16" ht="15.75" thickBot="1" x14ac:dyDescent="0.3">
      <c r="A30" s="24"/>
      <c r="B30" s="56">
        <v>25</v>
      </c>
      <c r="C30" s="26" t="s">
        <v>273</v>
      </c>
      <c r="D30" s="27">
        <v>8.2922740000000008</v>
      </c>
      <c r="E30" s="28">
        <v>7.7498120000000004</v>
      </c>
      <c r="F30" s="28">
        <f t="shared" si="0"/>
        <v>2.2298594618897938</v>
      </c>
      <c r="G30" s="28">
        <v>0.51803347188979387</v>
      </c>
      <c r="H30" s="28">
        <v>0.26465096000000005</v>
      </c>
      <c r="I30" s="28">
        <v>1.4471750299999999</v>
      </c>
      <c r="J30" s="29">
        <f t="shared" si="1"/>
        <v>6.6844650152777102E-2</v>
      </c>
      <c r="K30" s="29">
        <f t="shared" si="2"/>
        <v>0.10099398951739653</v>
      </c>
      <c r="L30" s="30">
        <f t="shared" si="3"/>
        <v>0.28773078132602359</v>
      </c>
      <c r="M30" s="4"/>
      <c r="N30" t="s">
        <v>271</v>
      </c>
      <c r="O30" s="5">
        <v>0</v>
      </c>
      <c r="P30" s="71">
        <v>0</v>
      </c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workbookViewId="0">
      <selection activeCell="A21" sqref="A21:D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46</v>
      </c>
      <c r="B1" s="49" t="s">
        <v>29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779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483.08867699999996</v>
      </c>
      <c r="E6" s="14">
        <v>494.34727299999992</v>
      </c>
      <c r="F6" s="14">
        <v>48.614632375115086</v>
      </c>
      <c r="G6" s="14">
        <v>8.6672477151150815</v>
      </c>
      <c r="H6" s="14">
        <v>18.091513140000004</v>
      </c>
      <c r="I6" s="14">
        <v>21.855871520000001</v>
      </c>
      <c r="J6" s="15">
        <v>1.7532710684367594E-2</v>
      </c>
      <c r="K6" s="15">
        <v>5.4129480057059177E-2</v>
      </c>
      <c r="L6" s="16">
        <v>9.8341055024116816E-2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21.573411999999998</v>
      </c>
      <c r="E7" s="38">
        <f ca="1">SUM(E8:OFFSET(E6,MATCH("PROYECTOS",$A$8:$A$50,0),0))</f>
        <v>22.284523999999998</v>
      </c>
      <c r="F7" s="38">
        <f ca="1">SUM(F8:OFFSET(F6,MATCH("PROYECTOS",$A$8:$A$50,0),0))</f>
        <v>1.119726755253996</v>
      </c>
      <c r="G7" s="38">
        <f ca="1">SUM(G8:OFFSET(G6,MATCH("PROYECTOS",$A$8:$A$50,0),0))</f>
        <v>0.4026423652539961</v>
      </c>
      <c r="H7" s="38">
        <f ca="1">SUM(H8:OFFSET(H6,MATCH("PROYECTOS",$A$8:$A$50,0),0))</f>
        <v>0.30045016999999996</v>
      </c>
      <c r="I7" s="38">
        <f ca="1">SUM(I8:OFFSET(I6,MATCH("PROYECTOS",$A$8:$A$50,0),0))</f>
        <v>0.41663422</v>
      </c>
      <c r="J7" s="39">
        <f ca="1">IFERROR(G7/E7,0)</f>
        <v>1.8068250650271737E-2</v>
      </c>
      <c r="K7" s="39">
        <f ca="1">IFERROR(SUM(G7,H7)/E7,0)</f>
        <v>3.1550709149273104E-2</v>
      </c>
      <c r="L7" s="40">
        <f ca="1">IFERROR(SUM(G7,H7,I7)/E7,0)</f>
        <v>5.0246832970450531E-2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12.938490999999999</v>
      </c>
      <c r="E8" s="21">
        <v>14.103304999999997</v>
      </c>
      <c r="F8" s="21">
        <f t="shared" ref="F8:F11" si="0">SUM(G8,H8,I8)</f>
        <v>0.9745862481252805</v>
      </c>
      <c r="G8" s="21">
        <v>0.21824235812528059</v>
      </c>
      <c r="H8" s="21">
        <v>0.43870266999999996</v>
      </c>
      <c r="I8" s="21">
        <v>0.31764122</v>
      </c>
      <c r="J8" s="22">
        <f t="shared" ref="J8:J12" si="1">IFERROR(G8/E8,0)</f>
        <v>1.5474554235711462E-2</v>
      </c>
      <c r="K8" s="22">
        <f t="shared" ref="K8:K12" si="2">IFERROR(SUM(G8,H8)/E8,0)</f>
        <v>4.6580927529063627E-2</v>
      </c>
      <c r="L8" s="23">
        <f t="shared" ref="L8:L12" si="3">IFERROR(SUM(G8,H8,I8)/E8,0)</f>
        <v>6.9103394426007284E-2</v>
      </c>
      <c r="M8" s="4"/>
    </row>
    <row r="9" spans="1:13" ht="25.5" x14ac:dyDescent="0.25">
      <c r="A9" s="17"/>
      <c r="B9" s="19">
        <v>3000082</v>
      </c>
      <c r="C9" s="19" t="s">
        <v>781</v>
      </c>
      <c r="D9" s="20">
        <v>3.5515519999999992</v>
      </c>
      <c r="E9" s="21">
        <v>3.2933689999999989</v>
      </c>
      <c r="F9" s="21">
        <f t="shared" si="0"/>
        <v>9.6000000000000002E-4</v>
      </c>
      <c r="G9" s="21">
        <v>0</v>
      </c>
      <c r="H9" s="21">
        <v>9.6000000000000002E-4</v>
      </c>
      <c r="I9" s="21">
        <v>0</v>
      </c>
      <c r="J9" s="22">
        <f t="shared" si="1"/>
        <v>0</v>
      </c>
      <c r="K9" s="22">
        <f t="shared" si="2"/>
        <v>2.9149481883141559E-4</v>
      </c>
      <c r="L9" s="23">
        <f t="shared" si="3"/>
        <v>2.9149481883141559E-4</v>
      </c>
      <c r="M9" s="4"/>
    </row>
    <row r="10" spans="1:13" ht="25.5" x14ac:dyDescent="0.25">
      <c r="A10" s="17"/>
      <c r="B10" s="19">
        <v>3000083</v>
      </c>
      <c r="C10" s="19" t="s">
        <v>782</v>
      </c>
      <c r="D10" s="20">
        <v>3.01</v>
      </c>
      <c r="E10" s="21">
        <v>3</v>
      </c>
      <c r="F10" s="21">
        <f t="shared" si="0"/>
        <v>0.14322050116825102</v>
      </c>
      <c r="G10" s="21">
        <v>3.4400001168251038E-2</v>
      </c>
      <c r="H10" s="21">
        <v>9.8274999999999994E-3</v>
      </c>
      <c r="I10" s="21">
        <v>9.8992999999999998E-2</v>
      </c>
      <c r="J10" s="22">
        <f t="shared" si="1"/>
        <v>1.1466667056083679E-2</v>
      </c>
      <c r="K10" s="22">
        <f t="shared" si="2"/>
        <v>1.4742500389417013E-2</v>
      </c>
      <c r="L10" s="23">
        <f t="shared" si="3"/>
        <v>4.7740167056083672E-2</v>
      </c>
      <c r="M10" s="4"/>
    </row>
    <row r="11" spans="1:13" ht="25.5" x14ac:dyDescent="0.25">
      <c r="A11" s="17"/>
      <c r="B11" s="19">
        <v>3000626</v>
      </c>
      <c r="C11" s="19" t="s">
        <v>783</v>
      </c>
      <c r="D11" s="20">
        <v>2.073369</v>
      </c>
      <c r="E11" s="21">
        <v>1.8878499999999998</v>
      </c>
      <c r="F11" s="21">
        <f t="shared" si="0"/>
        <v>9.6000596046447173E-4</v>
      </c>
      <c r="G11" s="21">
        <v>0.15000000596046448</v>
      </c>
      <c r="H11" s="21">
        <v>-0.14904000000000001</v>
      </c>
      <c r="I11" s="21">
        <v>0</v>
      </c>
      <c r="J11" s="22">
        <f t="shared" si="1"/>
        <v>7.9455468369025339E-2</v>
      </c>
      <c r="K11" s="22">
        <f t="shared" si="2"/>
        <v>5.0851813463170901E-4</v>
      </c>
      <c r="L11" s="23">
        <f t="shared" si="3"/>
        <v>5.0851813463170901E-4</v>
      </c>
      <c r="M11" s="4"/>
    </row>
    <row r="12" spans="1:13" ht="15.75" thickBot="1" x14ac:dyDescent="0.3">
      <c r="A12" s="41" t="s">
        <v>293</v>
      </c>
      <c r="B12" s="43"/>
      <c r="C12" s="43"/>
      <c r="D12" s="44">
        <f ca="1">OFFSET(D12,-MATCH("PROYECTOS",$A$8:$A$50,0)-1,0)-(OFFSET(D12,-MATCH("PROYECTOS",$A$8:$A$50,0),0))</f>
        <v>461.51526499999994</v>
      </c>
      <c r="E12" s="45">
        <f t="shared" ref="E12:I12" ca="1" si="4">OFFSET(E12,-MATCH("PROYECTOS",$A$8:$A$50,0)-1,0)-(OFFSET(E12,-MATCH("PROYECTOS",$A$8:$A$50,0),0))</f>
        <v>472.06274899999994</v>
      </c>
      <c r="F12" s="45">
        <f t="shared" ca="1" si="4"/>
        <v>47.494905619861093</v>
      </c>
      <c r="G12" s="45">
        <f t="shared" ca="1" si="4"/>
        <v>8.2646053498610854</v>
      </c>
      <c r="H12" s="45">
        <f t="shared" ca="1" si="4"/>
        <v>17.791062970000002</v>
      </c>
      <c r="I12" s="45">
        <f t="shared" ca="1" si="4"/>
        <v>21.439237300000002</v>
      </c>
      <c r="J12" s="46">
        <f t="shared" ca="1" si="1"/>
        <v>1.7507429610509443E-2</v>
      </c>
      <c r="K12" s="46">
        <f t="shared" ca="1" si="2"/>
        <v>5.5195349294254716E-2</v>
      </c>
      <c r="L12" s="47">
        <f t="shared" ca="1" si="3"/>
        <v>0.10061142447793756</v>
      </c>
      <c r="M12" s="4"/>
    </row>
    <row r="13" spans="1:13" ht="15.75" thickBot="1" x14ac:dyDescent="0.3"/>
    <row r="14" spans="1:13" ht="15.75" thickBot="1" x14ac:dyDescent="0.3">
      <c r="A14" s="87" t="s">
        <v>315</v>
      </c>
      <c r="B14" s="88"/>
      <c r="C14" s="88"/>
      <c r="D14" s="89"/>
    </row>
    <row r="15" spans="1:13" ht="15.75" thickBot="1" x14ac:dyDescent="0.3">
      <c r="A15" s="1" t="s">
        <v>792</v>
      </c>
    </row>
    <row r="16" spans="1:13" ht="45" customHeight="1" x14ac:dyDescent="0.25">
      <c r="A16" s="80" t="s">
        <v>317</v>
      </c>
      <c r="B16" s="81"/>
      <c r="C16" s="81"/>
      <c r="D16" s="92" t="s">
        <v>318</v>
      </c>
    </row>
    <row r="17" spans="1:4" ht="15.75" thickBot="1" x14ac:dyDescent="0.3">
      <c r="A17" s="90"/>
      <c r="B17" s="91"/>
      <c r="C17" s="91"/>
      <c r="D17" s="93"/>
    </row>
    <row r="18" spans="1:4" x14ac:dyDescent="0.25">
      <c r="A18" s="17"/>
      <c r="B18" s="19">
        <v>3000001</v>
      </c>
      <c r="C18" s="19" t="s">
        <v>275</v>
      </c>
      <c r="D18" s="23">
        <v>6.9103394426007284E-2</v>
      </c>
    </row>
    <row r="19" spans="1:4" ht="25.5" x14ac:dyDescent="0.25">
      <c r="A19" s="17"/>
      <c r="B19" s="19">
        <v>3000082</v>
      </c>
      <c r="C19" s="19" t="s">
        <v>781</v>
      </c>
      <c r="D19" s="23">
        <v>2.9149481883141559E-4</v>
      </c>
    </row>
    <row r="20" spans="1:4" ht="25.5" x14ac:dyDescent="0.25">
      <c r="A20" s="17"/>
      <c r="B20" s="19">
        <v>3000083</v>
      </c>
      <c r="C20" s="19" t="s">
        <v>782</v>
      </c>
      <c r="D20" s="23">
        <v>4.7740167056083672E-2</v>
      </c>
    </row>
    <row r="21" spans="1:4" ht="26.25" thickBot="1" x14ac:dyDescent="0.3">
      <c r="A21" s="24"/>
      <c r="B21" s="26">
        <v>3000626</v>
      </c>
      <c r="C21" s="26" t="s">
        <v>783</v>
      </c>
      <c r="D21" s="30">
        <v>5.0851813463170901E-4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9"/>
  <sheetViews>
    <sheetView topLeftCell="A13" workbookViewId="0">
      <selection activeCell="A37" sqref="A37:L3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2</v>
      </c>
      <c r="B1" s="50" t="s">
        <v>14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319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1439.3825639999995</v>
      </c>
      <c r="E6" s="14">
        <v>1688.0423449999996</v>
      </c>
      <c r="F6" s="14">
        <v>462.43729880687772</v>
      </c>
      <c r="G6" s="14">
        <v>82.612192756877732</v>
      </c>
      <c r="H6" s="14">
        <v>136.46322752</v>
      </c>
      <c r="I6" s="14">
        <v>243.36187853000004</v>
      </c>
      <c r="J6" s="15">
        <v>4.893964479124352E-2</v>
      </c>
      <c r="K6" s="15">
        <v>0.12978076108444886</v>
      </c>
      <c r="L6" s="16">
        <v>0.27394887348449654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690.49844999999982</v>
      </c>
      <c r="E7" s="38">
        <f ca="1">SUM(E8:OFFSET(E6,MATCH("GOBIERNOS REGIONALES",$A$8:$A$50,0),0))</f>
        <v>729.71145999999976</v>
      </c>
      <c r="F7" s="38">
        <f ca="1">SUM(F8:OFFSET(F6,MATCH("GOBIERNOS REGIONALES",$A$8:$A$50,0),0))</f>
        <v>273.45309463280489</v>
      </c>
      <c r="G7" s="38">
        <f ca="1">SUM(G8:OFFSET(G6,MATCH("GOBIERNOS REGIONALES",$A$8:$A$50,0),0))</f>
        <v>26.636736862804881</v>
      </c>
      <c r="H7" s="38">
        <f ca="1">SUM(H8:OFFSET(H6,MATCH("GOBIERNOS REGIONALES",$A$8:$A$50,0),0))</f>
        <v>78.004475319999969</v>
      </c>
      <c r="I7" s="38">
        <f ca="1">SUM(I8:OFFSET(I6,MATCH("GOBIERNOS REGIONALES",$A$8:$A$50,0),0))</f>
        <v>168.81188245000001</v>
      </c>
      <c r="J7" s="39">
        <f ca="1">IFERROR(G7/E7,0)</f>
        <v>3.6503108862789256E-2</v>
      </c>
      <c r="K7" s="39">
        <f ca="1">IFERROR(SUM(G7,H7)/E7,0)</f>
        <v>0.14340080692004603</v>
      </c>
      <c r="L7" s="40">
        <f ca="1">IFERROR(SUM(G7,H7,I7)/E7,0)</f>
        <v>0.37474140070762352</v>
      </c>
      <c r="M7" s="4"/>
    </row>
    <row r="8" spans="1:13" x14ac:dyDescent="0.25">
      <c r="A8" s="17"/>
      <c r="B8" s="18">
        <v>11</v>
      </c>
      <c r="C8" s="19" t="s">
        <v>111</v>
      </c>
      <c r="D8" s="20">
        <v>143.155922</v>
      </c>
      <c r="E8" s="21">
        <v>138.79256399999994</v>
      </c>
      <c r="F8" s="21">
        <f t="shared" ref="F8:F38" si="0">SUM(G8,H8,I8)</f>
        <v>26.349309974497878</v>
      </c>
      <c r="G8" s="21">
        <v>8.4258500144978825</v>
      </c>
      <c r="H8" s="21">
        <v>7.5785076299999989</v>
      </c>
      <c r="I8" s="21">
        <v>10.344952329999996</v>
      </c>
      <c r="J8" s="22">
        <f t="shared" ref="J8:J38" si="1">IFERROR(G8/E8,0)</f>
        <v>6.0708223637239572E-2</v>
      </c>
      <c r="K8" s="22">
        <f t="shared" ref="K8:K38" si="2">IFERROR(SUM(G8,H8)/E8,0)</f>
        <v>0.11531134798041404</v>
      </c>
      <c r="L8" s="23">
        <f t="shared" ref="L8:L38" si="3">IFERROR(SUM(G8,H8,I8)/E8,0)</f>
        <v>0.18984669794339912</v>
      </c>
      <c r="M8" s="4"/>
    </row>
    <row r="9" spans="1:13" x14ac:dyDescent="0.25">
      <c r="A9" s="17"/>
      <c r="B9" s="18">
        <v>131</v>
      </c>
      <c r="C9" s="19" t="s">
        <v>143</v>
      </c>
      <c r="D9" s="20">
        <v>0.24000000000000002</v>
      </c>
      <c r="E9" s="21">
        <v>0.23999999999999996</v>
      </c>
      <c r="F9" s="21">
        <f t="shared" si="0"/>
        <v>0.01</v>
      </c>
      <c r="G9" s="21">
        <v>0</v>
      </c>
      <c r="H9" s="21">
        <v>0</v>
      </c>
      <c r="I9" s="21">
        <v>0.01</v>
      </c>
      <c r="J9" s="22">
        <f t="shared" si="1"/>
        <v>0</v>
      </c>
      <c r="K9" s="22">
        <f t="shared" si="2"/>
        <v>0</v>
      </c>
      <c r="L9" s="23">
        <f t="shared" si="3"/>
        <v>4.1666666666666671E-2</v>
      </c>
      <c r="M9" s="4"/>
    </row>
    <row r="10" spans="1:13" x14ac:dyDescent="0.25">
      <c r="A10" s="17"/>
      <c r="B10" s="18">
        <v>135</v>
      </c>
      <c r="C10" s="19" t="s">
        <v>144</v>
      </c>
      <c r="D10" s="20">
        <v>333.65526199999982</v>
      </c>
      <c r="E10" s="21">
        <v>333.65526199999994</v>
      </c>
      <c r="F10" s="21">
        <f t="shared" si="0"/>
        <v>188.68301700000001</v>
      </c>
      <c r="G10" s="21">
        <v>0</v>
      </c>
      <c r="H10" s="21">
        <v>51.111054999999979</v>
      </c>
      <c r="I10" s="21">
        <v>137.57196200000001</v>
      </c>
      <c r="J10" s="22">
        <f t="shared" si="1"/>
        <v>0</v>
      </c>
      <c r="K10" s="22">
        <f t="shared" si="2"/>
        <v>0.15318522085828812</v>
      </c>
      <c r="L10" s="23">
        <f t="shared" si="3"/>
        <v>0.56550289621987149</v>
      </c>
      <c r="M10" s="4"/>
    </row>
    <row r="11" spans="1:13" ht="25.5" x14ac:dyDescent="0.25">
      <c r="A11" s="17"/>
      <c r="B11" s="18">
        <v>137</v>
      </c>
      <c r="C11" s="19" t="s">
        <v>146</v>
      </c>
      <c r="D11" s="20">
        <v>213.44726599999998</v>
      </c>
      <c r="E11" s="21">
        <v>257.02363399999996</v>
      </c>
      <c r="F11" s="21">
        <f t="shared" si="0"/>
        <v>58.41076765830698</v>
      </c>
      <c r="G11" s="21">
        <v>18.210886848306998</v>
      </c>
      <c r="H11" s="21">
        <v>19.314912689999989</v>
      </c>
      <c r="I11" s="21">
        <v>20.884968119999993</v>
      </c>
      <c r="J11" s="22">
        <f t="shared" si="1"/>
        <v>7.085296618406306E-2</v>
      </c>
      <c r="K11" s="22">
        <f t="shared" si="2"/>
        <v>0.14600135775182055</v>
      </c>
      <c r="L11" s="23">
        <f t="shared" si="3"/>
        <v>0.2272583526630356</v>
      </c>
      <c r="M11" s="4"/>
    </row>
    <row r="12" spans="1:13" x14ac:dyDescent="0.25">
      <c r="A12" s="34" t="s">
        <v>205</v>
      </c>
      <c r="B12" s="57"/>
      <c r="C12" s="36"/>
      <c r="D12" s="37">
        <f ca="1">SUM(D13:OFFSET(D11,(MATCH("GOBIERNOS LOCALES",$A$8:$A$50,0)-MATCH("GOBIERNOS REGIONALES",$A$8:$A$50,0)),0))</f>
        <v>734.65159500000016</v>
      </c>
      <c r="E12" s="38">
        <f ca="1">SUM(E13:OFFSET(E11,(MATCH("GOBIERNOS LOCALES",$A$8:$A$50,0)-MATCH("GOBIERNOS REGIONALES",$A$8:$A$50,0)),0))</f>
        <v>914.20458600000006</v>
      </c>
      <c r="F12" s="38">
        <f ca="1">SUM(F13:OFFSET(F11,(MATCH("GOBIERNOS LOCALES",$A$8:$A$50,0)-MATCH("GOBIERNOS REGIONALES",$A$8:$A$50,0)),0))</f>
        <v>186.28043814683414</v>
      </c>
      <c r="G12" s="38">
        <f ca="1">SUM(G13:OFFSET(G11,(MATCH("GOBIERNOS LOCALES",$A$8:$A$50,0)-MATCH("GOBIERNOS REGIONALES",$A$8:$A$50,0)),0))</f>
        <v>55.810106386834143</v>
      </c>
      <c r="H12" s="38">
        <f ca="1">SUM(H13:OFFSET(H11,(MATCH("GOBIERNOS LOCALES",$A$8:$A$50,0)-MATCH("GOBIERNOS REGIONALES",$A$8:$A$50,0)),0))</f>
        <v>57.665355520000006</v>
      </c>
      <c r="I12" s="38">
        <f ca="1">SUM(I13:OFFSET(I11,(MATCH("GOBIERNOS LOCALES",$A$8:$A$50,0)-MATCH("GOBIERNOS REGIONALES",$A$8:$A$50,0)),0))</f>
        <v>72.804976240000016</v>
      </c>
      <c r="J12" s="39">
        <f t="shared" ca="1" si="1"/>
        <v>6.1047720872879255E-2</v>
      </c>
      <c r="K12" s="39">
        <f t="shared" ca="1" si="2"/>
        <v>0.12412480055841038</v>
      </c>
      <c r="L12" s="40">
        <f t="shared" ca="1" si="3"/>
        <v>0.20376230988063995</v>
      </c>
      <c r="M12" s="4"/>
    </row>
    <row r="13" spans="1:13" x14ac:dyDescent="0.25">
      <c r="A13" s="17"/>
      <c r="B13" s="18">
        <v>440</v>
      </c>
      <c r="C13" s="19" t="s">
        <v>206</v>
      </c>
      <c r="D13" s="20">
        <v>17.323078999999996</v>
      </c>
      <c r="E13" s="21">
        <v>23.742840999999999</v>
      </c>
      <c r="F13" s="21">
        <f t="shared" si="0"/>
        <v>4.956282321040324</v>
      </c>
      <c r="G13" s="21">
        <v>1.5450034610403236</v>
      </c>
      <c r="H13" s="21">
        <v>1.6084029300000002</v>
      </c>
      <c r="I13" s="21">
        <v>1.8028759299999997</v>
      </c>
      <c r="J13" s="22">
        <f t="shared" si="1"/>
        <v>6.5072392180881969E-2</v>
      </c>
      <c r="K13" s="22">
        <f t="shared" si="2"/>
        <v>0.13281504058593174</v>
      </c>
      <c r="L13" s="23">
        <f t="shared" si="3"/>
        <v>0.2087484948006148</v>
      </c>
      <c r="M13" s="4"/>
    </row>
    <row r="14" spans="1:13" x14ac:dyDescent="0.25">
      <c r="A14" s="17"/>
      <c r="B14" s="18">
        <v>441</v>
      </c>
      <c r="C14" s="19" t="s">
        <v>207</v>
      </c>
      <c r="D14" s="20">
        <v>18.925653999999998</v>
      </c>
      <c r="E14" s="21">
        <v>27.697597000000023</v>
      </c>
      <c r="F14" s="21">
        <f t="shared" si="0"/>
        <v>6.6601986681282117</v>
      </c>
      <c r="G14" s="21">
        <v>2.9612330881282105</v>
      </c>
      <c r="H14" s="21">
        <v>1.2195040799999999</v>
      </c>
      <c r="I14" s="21">
        <v>2.4794615000000007</v>
      </c>
      <c r="J14" s="22">
        <f t="shared" si="1"/>
        <v>0.10691299639200498</v>
      </c>
      <c r="K14" s="22">
        <f t="shared" si="2"/>
        <v>0.15094223401864815</v>
      </c>
      <c r="L14" s="23">
        <f t="shared" si="3"/>
        <v>0.24046124536104002</v>
      </c>
      <c r="M14" s="4"/>
    </row>
    <row r="15" spans="1:13" x14ac:dyDescent="0.25">
      <c r="A15" s="17"/>
      <c r="B15" s="18">
        <v>442</v>
      </c>
      <c r="C15" s="19" t="s">
        <v>208</v>
      </c>
      <c r="D15" s="20">
        <v>28.786918999999997</v>
      </c>
      <c r="E15" s="21">
        <v>38.654759000000013</v>
      </c>
      <c r="F15" s="21">
        <f t="shared" si="0"/>
        <v>9.5790737435948401</v>
      </c>
      <c r="G15" s="21">
        <v>3.0853075835948403</v>
      </c>
      <c r="H15" s="21">
        <v>1.9450878600000003</v>
      </c>
      <c r="I15" s="21">
        <v>4.5486782999999988</v>
      </c>
      <c r="J15" s="22">
        <f t="shared" si="1"/>
        <v>7.9817017707828397E-2</v>
      </c>
      <c r="K15" s="22">
        <f t="shared" si="2"/>
        <v>0.13013651032192022</v>
      </c>
      <c r="L15" s="23">
        <f t="shared" si="3"/>
        <v>0.24781098088322934</v>
      </c>
      <c r="M15" s="4"/>
    </row>
    <row r="16" spans="1:13" x14ac:dyDescent="0.25">
      <c r="A16" s="17"/>
      <c r="B16" s="18">
        <v>443</v>
      </c>
      <c r="C16" s="19" t="s">
        <v>209</v>
      </c>
      <c r="D16" s="20">
        <v>29.169533000000001</v>
      </c>
      <c r="E16" s="21">
        <v>33.472420999999997</v>
      </c>
      <c r="F16" s="21">
        <f t="shared" si="0"/>
        <v>7.3319022259435336</v>
      </c>
      <c r="G16" s="21">
        <v>2.5756865359435324</v>
      </c>
      <c r="H16" s="21">
        <v>2.3689994100000002</v>
      </c>
      <c r="I16" s="21">
        <v>2.3872162800000005</v>
      </c>
      <c r="J16" s="22">
        <f t="shared" si="1"/>
        <v>7.6949514226757984E-2</v>
      </c>
      <c r="K16" s="22">
        <f t="shared" si="2"/>
        <v>0.14772418003297502</v>
      </c>
      <c r="L16" s="23">
        <f t="shared" si="3"/>
        <v>0.21904308104703674</v>
      </c>
      <c r="M16" s="4"/>
    </row>
    <row r="17" spans="1:13" x14ac:dyDescent="0.25">
      <c r="A17" s="17"/>
      <c r="B17" s="18">
        <v>444</v>
      </c>
      <c r="C17" s="19" t="s">
        <v>210</v>
      </c>
      <c r="D17" s="20">
        <v>36.620078000000007</v>
      </c>
      <c r="E17" s="21">
        <v>44.586243000000003</v>
      </c>
      <c r="F17" s="21">
        <f t="shared" si="0"/>
        <v>9.6010041806920103</v>
      </c>
      <c r="G17" s="21">
        <v>3.1899086406920105</v>
      </c>
      <c r="H17" s="21">
        <v>3.0564531600000007</v>
      </c>
      <c r="I17" s="21">
        <v>3.35464238</v>
      </c>
      <c r="J17" s="22">
        <f t="shared" si="1"/>
        <v>7.1544683428294467E-2</v>
      </c>
      <c r="K17" s="22">
        <f t="shared" si="2"/>
        <v>0.14009616824391349</v>
      </c>
      <c r="L17" s="23">
        <f t="shared" si="3"/>
        <v>0.2153355729185796</v>
      </c>
      <c r="M17" s="4"/>
    </row>
    <row r="18" spans="1:13" x14ac:dyDescent="0.25">
      <c r="A18" s="17"/>
      <c r="B18" s="18">
        <v>445</v>
      </c>
      <c r="C18" s="19" t="s">
        <v>211</v>
      </c>
      <c r="D18" s="20">
        <v>52.02626799999998</v>
      </c>
      <c r="E18" s="21">
        <v>94.199700000000007</v>
      </c>
      <c r="F18" s="21">
        <f t="shared" si="0"/>
        <v>18.900292773702184</v>
      </c>
      <c r="G18" s="21">
        <v>3.8367731237021871</v>
      </c>
      <c r="H18" s="21">
        <v>7.599513739999999</v>
      </c>
      <c r="I18" s="21">
        <v>7.4640059099999974</v>
      </c>
      <c r="J18" s="22">
        <f t="shared" si="1"/>
        <v>4.0730205337195201E-2</v>
      </c>
      <c r="K18" s="22">
        <f t="shared" si="2"/>
        <v>0.12140470578677198</v>
      </c>
      <c r="L18" s="23">
        <f t="shared" si="3"/>
        <v>0.20064068965933207</v>
      </c>
      <c r="M18" s="4"/>
    </row>
    <row r="19" spans="1:13" x14ac:dyDescent="0.25">
      <c r="A19" s="17"/>
      <c r="B19" s="18">
        <v>446</v>
      </c>
      <c r="C19" s="19" t="s">
        <v>212</v>
      </c>
      <c r="D19" s="20">
        <v>31.486556999999998</v>
      </c>
      <c r="E19" s="21">
        <v>33.723093000000006</v>
      </c>
      <c r="F19" s="21">
        <f t="shared" si="0"/>
        <v>9.647201236861159</v>
      </c>
      <c r="G19" s="21">
        <v>3.3421045668611589</v>
      </c>
      <c r="H19" s="21">
        <v>3.3588104300000001</v>
      </c>
      <c r="I19" s="21">
        <v>2.9462862400000005</v>
      </c>
      <c r="J19" s="22">
        <f t="shared" si="1"/>
        <v>9.9104330876801788E-2</v>
      </c>
      <c r="K19" s="22">
        <f t="shared" si="2"/>
        <v>0.19870404523277738</v>
      </c>
      <c r="L19" s="23">
        <f t="shared" si="3"/>
        <v>0.28607106818052419</v>
      </c>
      <c r="M19" s="4"/>
    </row>
    <row r="20" spans="1:13" x14ac:dyDescent="0.25">
      <c r="A20" s="17"/>
      <c r="B20" s="18">
        <v>447</v>
      </c>
      <c r="C20" s="19" t="s">
        <v>213</v>
      </c>
      <c r="D20" s="20">
        <v>30.746019</v>
      </c>
      <c r="E20" s="21">
        <v>34.901825000000009</v>
      </c>
      <c r="F20" s="21">
        <f t="shared" si="0"/>
        <v>8.4680711104248783</v>
      </c>
      <c r="G20" s="21">
        <v>1.6040123104248778</v>
      </c>
      <c r="H20" s="21">
        <v>1.6551311200000003</v>
      </c>
      <c r="I20" s="21">
        <v>5.2089276800000004</v>
      </c>
      <c r="J20" s="22">
        <f t="shared" si="1"/>
        <v>4.5957834881840055E-2</v>
      </c>
      <c r="K20" s="22">
        <f t="shared" si="2"/>
        <v>9.3380315511434636E-2</v>
      </c>
      <c r="L20" s="23">
        <f t="shared" si="3"/>
        <v>0.24262545326569243</v>
      </c>
      <c r="M20" s="4"/>
    </row>
    <row r="21" spans="1:13" x14ac:dyDescent="0.25">
      <c r="A21" s="17"/>
      <c r="B21" s="18">
        <v>448</v>
      </c>
      <c r="C21" s="19" t="s">
        <v>214</v>
      </c>
      <c r="D21" s="20">
        <v>27.952098000000003</v>
      </c>
      <c r="E21" s="21">
        <v>34.15239900000001</v>
      </c>
      <c r="F21" s="21">
        <f t="shared" si="0"/>
        <v>7.0332671320651201</v>
      </c>
      <c r="G21" s="21">
        <v>1.9228218620651205</v>
      </c>
      <c r="H21" s="21">
        <v>2.3360794100000004</v>
      </c>
      <c r="I21" s="21">
        <v>2.7743658600000001</v>
      </c>
      <c r="J21" s="22">
        <f t="shared" si="1"/>
        <v>5.6301223877863453E-2</v>
      </c>
      <c r="K21" s="22">
        <f t="shared" si="2"/>
        <v>0.12470284362937782</v>
      </c>
      <c r="L21" s="23">
        <f t="shared" si="3"/>
        <v>0.205937718520597</v>
      </c>
      <c r="M21" s="4"/>
    </row>
    <row r="22" spans="1:13" x14ac:dyDescent="0.25">
      <c r="A22" s="17"/>
      <c r="B22" s="18">
        <v>449</v>
      </c>
      <c r="C22" s="19" t="s">
        <v>215</v>
      </c>
      <c r="D22" s="20">
        <v>19.615608000000002</v>
      </c>
      <c r="E22" s="21">
        <v>20.664521000000004</v>
      </c>
      <c r="F22" s="21">
        <f t="shared" si="0"/>
        <v>4.6166990964712911</v>
      </c>
      <c r="G22" s="21">
        <v>1.6005299564712914</v>
      </c>
      <c r="H22" s="21">
        <v>1.4489330599999999</v>
      </c>
      <c r="I22" s="21">
        <v>1.5672360799999996</v>
      </c>
      <c r="J22" s="22">
        <f t="shared" si="1"/>
        <v>7.7453039268187779E-2</v>
      </c>
      <c r="K22" s="22">
        <f t="shared" si="2"/>
        <v>0.14756998318380041</v>
      </c>
      <c r="L22" s="23">
        <f t="shared" si="3"/>
        <v>0.22341186115426001</v>
      </c>
      <c r="M22" s="4"/>
    </row>
    <row r="23" spans="1:13" x14ac:dyDescent="0.25">
      <c r="A23" s="17"/>
      <c r="B23" s="18">
        <v>450</v>
      </c>
      <c r="C23" s="19" t="s">
        <v>216</v>
      </c>
      <c r="D23" s="20">
        <v>45.744608000000035</v>
      </c>
      <c r="E23" s="21">
        <v>67.147757000000027</v>
      </c>
      <c r="F23" s="21">
        <f t="shared" si="0"/>
        <v>8.8687840078420539</v>
      </c>
      <c r="G23" s="21">
        <v>2.6299013378420568</v>
      </c>
      <c r="H23" s="21">
        <v>2.6777733199999987</v>
      </c>
      <c r="I23" s="21">
        <v>3.5611093499999993</v>
      </c>
      <c r="J23" s="22">
        <f t="shared" si="1"/>
        <v>3.9165885136595933E-2</v>
      </c>
      <c r="K23" s="22">
        <f t="shared" si="2"/>
        <v>7.9044705213936681E-2</v>
      </c>
      <c r="L23" s="23">
        <f t="shared" si="3"/>
        <v>0.1320786338081561</v>
      </c>
      <c r="M23" s="4"/>
    </row>
    <row r="24" spans="1:13" x14ac:dyDescent="0.25">
      <c r="A24" s="17"/>
      <c r="B24" s="18">
        <v>451</v>
      </c>
      <c r="C24" s="19" t="s">
        <v>217</v>
      </c>
      <c r="D24" s="20">
        <v>42.102185999999996</v>
      </c>
      <c r="E24" s="21">
        <v>51.490385999999994</v>
      </c>
      <c r="F24" s="21">
        <f t="shared" si="0"/>
        <v>10.460102211380118</v>
      </c>
      <c r="G24" s="21">
        <v>3.249765061380117</v>
      </c>
      <c r="H24" s="21">
        <v>3.1634077299999994</v>
      </c>
      <c r="I24" s="21">
        <v>4.0469294200000006</v>
      </c>
      <c r="J24" s="22">
        <f t="shared" si="1"/>
        <v>6.3114016301608566E-2</v>
      </c>
      <c r="K24" s="22">
        <f t="shared" si="2"/>
        <v>0.12455087812664907</v>
      </c>
      <c r="L24" s="23">
        <f t="shared" si="3"/>
        <v>0.20314670415133651</v>
      </c>
      <c r="M24" s="4"/>
    </row>
    <row r="25" spans="1:13" x14ac:dyDescent="0.25">
      <c r="A25" s="17"/>
      <c r="B25" s="18">
        <v>452</v>
      </c>
      <c r="C25" s="19" t="s">
        <v>218</v>
      </c>
      <c r="D25" s="20">
        <v>32.319461999999994</v>
      </c>
      <c r="E25" s="21">
        <v>35.260564999999978</v>
      </c>
      <c r="F25" s="21">
        <f t="shared" si="0"/>
        <v>7.5362074514558577</v>
      </c>
      <c r="G25" s="21">
        <v>2.4420310714558582</v>
      </c>
      <c r="H25" s="21">
        <v>2.4071325599999995</v>
      </c>
      <c r="I25" s="21">
        <v>2.6870438200000004</v>
      </c>
      <c r="J25" s="22">
        <f t="shared" si="1"/>
        <v>6.9256719835767228E-2</v>
      </c>
      <c r="K25" s="22">
        <f t="shared" si="2"/>
        <v>0.13752370761659266</v>
      </c>
      <c r="L25" s="23">
        <f t="shared" si="3"/>
        <v>0.21372906110426371</v>
      </c>
      <c r="M25" s="4"/>
    </row>
    <row r="26" spans="1:13" x14ac:dyDescent="0.25">
      <c r="A26" s="17"/>
      <c r="B26" s="18">
        <v>453</v>
      </c>
      <c r="C26" s="19" t="s">
        <v>219</v>
      </c>
      <c r="D26" s="20">
        <v>25.253778000000008</v>
      </c>
      <c r="E26" s="21">
        <v>50.878410000000009</v>
      </c>
      <c r="F26" s="21">
        <f t="shared" si="0"/>
        <v>7.5884409467773306</v>
      </c>
      <c r="G26" s="21">
        <v>1.8127426367773296</v>
      </c>
      <c r="H26" s="21">
        <v>2.4398753400000004</v>
      </c>
      <c r="I26" s="21">
        <v>3.3358229700000002</v>
      </c>
      <c r="J26" s="22">
        <f t="shared" si="1"/>
        <v>3.5628916799430824E-2</v>
      </c>
      <c r="K26" s="22">
        <f t="shared" si="2"/>
        <v>8.3583940158061726E-2</v>
      </c>
      <c r="L26" s="23">
        <f t="shared" si="3"/>
        <v>0.14914854742468031</v>
      </c>
      <c r="M26" s="4"/>
    </row>
    <row r="27" spans="1:13" x14ac:dyDescent="0.25">
      <c r="A27" s="17"/>
      <c r="B27" s="18">
        <v>454</v>
      </c>
      <c r="C27" s="19" t="s">
        <v>220</v>
      </c>
      <c r="D27" s="20">
        <v>4.1867599999999987</v>
      </c>
      <c r="E27" s="21">
        <v>5.0668609999999994</v>
      </c>
      <c r="F27" s="21">
        <f t="shared" si="0"/>
        <v>0.94669971104836459</v>
      </c>
      <c r="G27" s="21">
        <v>0.30213476104836445</v>
      </c>
      <c r="H27" s="21">
        <v>0.31392746999999999</v>
      </c>
      <c r="I27" s="21">
        <v>0.33063748000000009</v>
      </c>
      <c r="J27" s="22">
        <f t="shared" si="1"/>
        <v>5.9629573625241447E-2</v>
      </c>
      <c r="K27" s="22">
        <f t="shared" si="2"/>
        <v>0.12158656632742926</v>
      </c>
      <c r="L27" s="23">
        <f t="shared" si="3"/>
        <v>0.18684146082719946</v>
      </c>
      <c r="M27" s="4"/>
    </row>
    <row r="28" spans="1:13" x14ac:dyDescent="0.25">
      <c r="A28" s="17"/>
      <c r="B28" s="18">
        <v>455</v>
      </c>
      <c r="C28" s="19" t="s">
        <v>221</v>
      </c>
      <c r="D28" s="20">
        <v>8.7831070000000011</v>
      </c>
      <c r="E28" s="21">
        <v>9.5632960000000011</v>
      </c>
      <c r="F28" s="21">
        <f t="shared" si="0"/>
        <v>2.0017938449269059</v>
      </c>
      <c r="G28" s="21">
        <v>0.47606213492690586</v>
      </c>
      <c r="H28" s="21">
        <v>0.69962691999999993</v>
      </c>
      <c r="I28" s="21">
        <v>0.82610479000000003</v>
      </c>
      <c r="J28" s="22">
        <f t="shared" si="1"/>
        <v>4.9780131758643237E-2</v>
      </c>
      <c r="K28" s="22">
        <f t="shared" si="2"/>
        <v>0.12293764147077595</v>
      </c>
      <c r="L28" s="23">
        <f t="shared" si="3"/>
        <v>0.20932049420272109</v>
      </c>
      <c r="M28" s="4"/>
    </row>
    <row r="29" spans="1:13" x14ac:dyDescent="0.25">
      <c r="A29" s="17"/>
      <c r="B29" s="18">
        <v>456</v>
      </c>
      <c r="C29" s="19" t="s">
        <v>222</v>
      </c>
      <c r="D29" s="20">
        <v>11.398089000000001</v>
      </c>
      <c r="E29" s="21">
        <v>12.661286000000002</v>
      </c>
      <c r="F29" s="21">
        <f t="shared" si="0"/>
        <v>2.6528805759063179</v>
      </c>
      <c r="G29" s="21">
        <v>0.93551234590631793</v>
      </c>
      <c r="H29" s="21">
        <v>0.84358197999999995</v>
      </c>
      <c r="I29" s="21">
        <v>0.87378624999999999</v>
      </c>
      <c r="J29" s="22">
        <f t="shared" si="1"/>
        <v>7.3887624519840864E-2</v>
      </c>
      <c r="K29" s="22">
        <f t="shared" si="2"/>
        <v>0.14051450428545076</v>
      </c>
      <c r="L29" s="23">
        <f t="shared" si="3"/>
        <v>0.20952694504383815</v>
      </c>
      <c r="M29" s="4"/>
    </row>
    <row r="30" spans="1:13" x14ac:dyDescent="0.25">
      <c r="A30" s="17"/>
      <c r="B30" s="18">
        <v>457</v>
      </c>
      <c r="C30" s="19" t="s">
        <v>223</v>
      </c>
      <c r="D30" s="20">
        <v>81.435377999999986</v>
      </c>
      <c r="E30" s="21">
        <v>76.109844999999993</v>
      </c>
      <c r="F30" s="21">
        <f t="shared" si="0"/>
        <v>12.592901777913688</v>
      </c>
      <c r="G30" s="21">
        <v>3.2048582979136881</v>
      </c>
      <c r="H30" s="21">
        <v>4.1037294799999984</v>
      </c>
      <c r="I30" s="21">
        <v>5.2843140000000011</v>
      </c>
      <c r="J30" s="22">
        <f t="shared" si="1"/>
        <v>4.2108327745427526E-2</v>
      </c>
      <c r="K30" s="22">
        <f t="shared" si="2"/>
        <v>9.6026838287657623E-2</v>
      </c>
      <c r="L30" s="23">
        <f t="shared" si="3"/>
        <v>0.16545693632556591</v>
      </c>
      <c r="M30" s="4"/>
    </row>
    <row r="31" spans="1:13" x14ac:dyDescent="0.25">
      <c r="A31" s="17"/>
      <c r="B31" s="18">
        <v>458</v>
      </c>
      <c r="C31" s="19" t="s">
        <v>224</v>
      </c>
      <c r="D31" s="20">
        <v>50.337599000000019</v>
      </c>
      <c r="E31" s="21">
        <v>55.866914000000023</v>
      </c>
      <c r="F31" s="21">
        <f t="shared" si="0"/>
        <v>8.5620154979867991</v>
      </c>
      <c r="G31" s="21">
        <v>2.7432218779867981</v>
      </c>
      <c r="H31" s="21">
        <v>2.55390461</v>
      </c>
      <c r="I31" s="21">
        <v>3.264889010000001</v>
      </c>
      <c r="J31" s="22">
        <f t="shared" si="1"/>
        <v>4.9102799520782496E-2</v>
      </c>
      <c r="K31" s="22">
        <f t="shared" si="2"/>
        <v>9.4816880130282402E-2</v>
      </c>
      <c r="L31" s="23">
        <f t="shared" si="3"/>
        <v>0.15325735547137606</v>
      </c>
      <c r="M31" s="4"/>
    </row>
    <row r="32" spans="1:13" x14ac:dyDescent="0.25">
      <c r="A32" s="17"/>
      <c r="B32" s="18">
        <v>459</v>
      </c>
      <c r="C32" s="19" t="s">
        <v>225</v>
      </c>
      <c r="D32" s="20">
        <v>21.887937999999998</v>
      </c>
      <c r="E32" s="21">
        <v>29.915312000000007</v>
      </c>
      <c r="F32" s="21">
        <f t="shared" si="0"/>
        <v>6.2646411277251506</v>
      </c>
      <c r="G32" s="21">
        <v>1.6412604777251545</v>
      </c>
      <c r="H32" s="21">
        <v>1.9112968599999987</v>
      </c>
      <c r="I32" s="21">
        <v>2.7120837899999981</v>
      </c>
      <c r="J32" s="22">
        <f t="shared" si="1"/>
        <v>5.4863558759646366E-2</v>
      </c>
      <c r="K32" s="22">
        <f t="shared" si="2"/>
        <v>0.11875381201857939</v>
      </c>
      <c r="L32" s="23">
        <f t="shared" si="3"/>
        <v>0.20941252853138048</v>
      </c>
      <c r="M32" s="4"/>
    </row>
    <row r="33" spans="1:13" x14ac:dyDescent="0.25">
      <c r="A33" s="17"/>
      <c r="B33" s="18">
        <v>460</v>
      </c>
      <c r="C33" s="19" t="s">
        <v>226</v>
      </c>
      <c r="D33" s="20">
        <v>11.300386000000003</v>
      </c>
      <c r="E33" s="21">
        <v>11.479158000000002</v>
      </c>
      <c r="F33" s="21">
        <f t="shared" si="0"/>
        <v>2.7159473616756946</v>
      </c>
      <c r="G33" s="21">
        <v>0.92012940167569468</v>
      </c>
      <c r="H33" s="21">
        <v>0.88692062999999988</v>
      </c>
      <c r="I33" s="21">
        <v>0.90889732999999995</v>
      </c>
      <c r="J33" s="22">
        <f t="shared" si="1"/>
        <v>8.0156523821319867E-2</v>
      </c>
      <c r="K33" s="22">
        <f t="shared" si="2"/>
        <v>0.1574200853125024</v>
      </c>
      <c r="L33" s="23">
        <f t="shared" si="3"/>
        <v>0.23659813391153725</v>
      </c>
      <c r="M33" s="4"/>
    </row>
    <row r="34" spans="1:13" x14ac:dyDescent="0.25">
      <c r="A34" s="17"/>
      <c r="B34" s="18">
        <v>461</v>
      </c>
      <c r="C34" s="19" t="s">
        <v>227</v>
      </c>
      <c r="D34" s="20">
        <v>17.190592000000002</v>
      </c>
      <c r="E34" s="21">
        <v>22.400665</v>
      </c>
      <c r="F34" s="21">
        <f t="shared" si="0"/>
        <v>4.5457293753485786</v>
      </c>
      <c r="G34" s="21">
        <v>1.5712769353485783</v>
      </c>
      <c r="H34" s="21">
        <v>1.3975140199999998</v>
      </c>
      <c r="I34" s="21">
        <v>1.5769384200000001</v>
      </c>
      <c r="J34" s="22">
        <f t="shared" si="1"/>
        <v>7.0144209350417874E-2</v>
      </c>
      <c r="K34" s="22">
        <f t="shared" si="2"/>
        <v>0.13253137598140852</v>
      </c>
      <c r="L34" s="23">
        <f t="shared" si="3"/>
        <v>0.20292832267919628</v>
      </c>
      <c r="M34" s="4"/>
    </row>
    <row r="35" spans="1:13" x14ac:dyDescent="0.25">
      <c r="A35" s="17"/>
      <c r="B35" s="18">
        <v>462</v>
      </c>
      <c r="C35" s="19" t="s">
        <v>228</v>
      </c>
      <c r="D35" s="20">
        <v>13.522761999999993</v>
      </c>
      <c r="E35" s="21">
        <v>16.996145999999992</v>
      </c>
      <c r="F35" s="21">
        <f t="shared" si="0"/>
        <v>4.3350208896015836</v>
      </c>
      <c r="G35" s="21">
        <v>1.6227355996015831</v>
      </c>
      <c r="H35" s="21">
        <v>1.2297166599999998</v>
      </c>
      <c r="I35" s="21">
        <v>1.4825686300000003</v>
      </c>
      <c r="J35" s="22">
        <f t="shared" si="1"/>
        <v>9.5476680395754646E-2</v>
      </c>
      <c r="K35" s="22">
        <f t="shared" si="2"/>
        <v>0.16782935729085782</v>
      </c>
      <c r="L35" s="23">
        <f t="shared" si="3"/>
        <v>0.25505905218757158</v>
      </c>
      <c r="M35" s="4"/>
    </row>
    <row r="36" spans="1:13" x14ac:dyDescent="0.25">
      <c r="A36" s="17"/>
      <c r="B36" s="18">
        <v>463</v>
      </c>
      <c r="C36" s="19" t="s">
        <v>229</v>
      </c>
      <c r="D36" s="20">
        <v>33.143141999999997</v>
      </c>
      <c r="E36" s="21">
        <v>35.214677000000002</v>
      </c>
      <c r="F36" s="21">
        <f t="shared" si="0"/>
        <v>9.1683929469458825</v>
      </c>
      <c r="G36" s="21">
        <v>3.2101188569458827</v>
      </c>
      <c r="H36" s="21">
        <v>2.7592382400000002</v>
      </c>
      <c r="I36" s="21">
        <v>3.19903585</v>
      </c>
      <c r="J36" s="22">
        <f t="shared" si="1"/>
        <v>9.115854894667591E-2</v>
      </c>
      <c r="K36" s="22">
        <f t="shared" si="2"/>
        <v>0.16951332812014383</v>
      </c>
      <c r="L36" s="23">
        <f t="shared" si="3"/>
        <v>0.26035715014355754</v>
      </c>
      <c r="M36" s="4"/>
    </row>
    <row r="37" spans="1:13" x14ac:dyDescent="0.25">
      <c r="A37" s="17"/>
      <c r="B37" s="18">
        <v>464</v>
      </c>
      <c r="C37" s="19" t="s">
        <v>230</v>
      </c>
      <c r="D37" s="20">
        <v>43.39399499999999</v>
      </c>
      <c r="E37" s="21">
        <v>48.357908999999978</v>
      </c>
      <c r="F37" s="21">
        <f t="shared" si="0"/>
        <v>11.246887931376261</v>
      </c>
      <c r="G37" s="21">
        <v>3.3849744613762596</v>
      </c>
      <c r="H37" s="21">
        <v>3.6807944999999997</v>
      </c>
      <c r="I37" s="21">
        <v>4.1811189700000009</v>
      </c>
      <c r="J37" s="22">
        <f t="shared" si="1"/>
        <v>6.9998362860897501E-2</v>
      </c>
      <c r="K37" s="22">
        <f t="shared" si="2"/>
        <v>0.14611402989687297</v>
      </c>
      <c r="L37" s="23">
        <f t="shared" si="3"/>
        <v>0.23257597700049987</v>
      </c>
      <c r="M37" s="4"/>
    </row>
    <row r="38" spans="1:13" ht="15.75" thickBot="1" x14ac:dyDescent="0.3">
      <c r="A38" s="41" t="s">
        <v>232</v>
      </c>
      <c r="B38" s="58"/>
      <c r="C38" s="43"/>
      <c r="D38" s="44">
        <v>14.232518999999996</v>
      </c>
      <c r="E38" s="45">
        <v>44.126299000000017</v>
      </c>
      <c r="F38" s="45">
        <f t="shared" si="0"/>
        <v>2.7037660272387161</v>
      </c>
      <c r="G38" s="45">
        <v>0.16534950723871589</v>
      </c>
      <c r="H38" s="45">
        <v>0.79339667999999997</v>
      </c>
      <c r="I38" s="45">
        <v>1.7450198400000001</v>
      </c>
      <c r="J38" s="46">
        <f t="shared" si="1"/>
        <v>3.7471873006778979E-3</v>
      </c>
      <c r="K38" s="46">
        <f t="shared" si="2"/>
        <v>2.1727319285007689E-2</v>
      </c>
      <c r="L38" s="47">
        <f t="shared" si="3"/>
        <v>6.1273346927162756E-2</v>
      </c>
      <c r="M38" s="4"/>
    </row>
    <row r="39" spans="1:13" x14ac:dyDescent="0.25">
      <c r="D39" s="5"/>
      <c r="E39" s="5"/>
      <c r="F39" s="5"/>
      <c r="G39" s="5"/>
      <c r="H39" s="5"/>
      <c r="I39" s="5"/>
      <c r="J39" s="4"/>
      <c r="K39" s="4"/>
      <c r="L39" s="4"/>
      <c r="M3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"/>
  <sheetViews>
    <sheetView workbookViewId="0">
      <selection activeCell="A14" sqref="A14:XFD3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46</v>
      </c>
      <c r="B1" s="49" t="s">
        <v>29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780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483.08867699999996</v>
      </c>
      <c r="I6" s="14">
        <v>494.34727299999992</v>
      </c>
      <c r="J6" s="14">
        <v>48.614632375115086</v>
      </c>
      <c r="K6" s="14">
        <v>8.6672477151150815</v>
      </c>
      <c r="L6" s="14">
        <v>18.091513140000004</v>
      </c>
      <c r="M6" s="14">
        <v>21.855871520000001</v>
      </c>
      <c r="N6" s="15">
        <v>1.7532710684367594E-2</v>
      </c>
      <c r="O6" s="15">
        <v>5.4129480057059177E-2</v>
      </c>
      <c r="P6" s="16">
        <v>9.8341055024116816E-2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SUM(H8:OFFSET(H6,MATCH("PROYECTOS",$A$8:$A$33,0),0))</f>
        <v>21.57341199999999</v>
      </c>
      <c r="I7" s="38">
        <f ca="1">SUM(I8:OFFSET(I6,MATCH("PROYECTOS",$A$8:$A$33,0),0))</f>
        <v>22.284523999999994</v>
      </c>
      <c r="J7" s="38">
        <f ca="1">SUM(J8:OFFSET(J6,MATCH("PROYECTOS",$A$8:$A$33,0),0))</f>
        <v>1.119726755253996</v>
      </c>
      <c r="K7" s="38">
        <f ca="1">SUM(K8:OFFSET(K6,MATCH("PROYECTOS",$A$8:$A$33,0),0))</f>
        <v>0.4026423652539961</v>
      </c>
      <c r="L7" s="38">
        <f ca="1">SUM(L8:OFFSET(L6,MATCH("PROYECTOS",$A$8:$A$33,0),0))</f>
        <v>0.30045016999999996</v>
      </c>
      <c r="M7" s="38">
        <f ca="1">SUM(M8:OFFSET(M6,MATCH("PROYECTOS",$A$8:$A$33,0),0))</f>
        <v>0.41663422</v>
      </c>
      <c r="N7" s="39">
        <f ca="1">IFERROR(K7/I7,0)</f>
        <v>1.806825065027174E-2</v>
      </c>
      <c r="O7" s="39">
        <f ca="1">IFERROR(SUM(K7,L7)/I7,0)</f>
        <v>3.1550709149273111E-2</v>
      </c>
      <c r="P7" s="40">
        <f ca="1">IFERROR(SUM(K7,L7,M7)/I7,0)</f>
        <v>5.0246832970450538E-2</v>
      </c>
      <c r="Q7" s="64"/>
      <c r="R7" s="38"/>
      <c r="S7" s="40"/>
    </row>
    <row r="8" spans="1:19" ht="38.25" x14ac:dyDescent="0.25">
      <c r="A8" s="17"/>
      <c r="B8" s="19">
        <v>5000180</v>
      </c>
      <c r="C8" s="19" t="s">
        <v>784</v>
      </c>
      <c r="D8" s="68">
        <v>3000083</v>
      </c>
      <c r="E8" s="19" t="s">
        <v>782</v>
      </c>
      <c r="F8" s="69">
        <v>277</v>
      </c>
      <c r="G8" s="19" t="s">
        <v>789</v>
      </c>
      <c r="H8" s="20">
        <v>3.01</v>
      </c>
      <c r="I8" s="21">
        <v>3</v>
      </c>
      <c r="J8" s="21">
        <f t="shared" ref="J8:J13" si="0">SUM(K8,L8,M8)</f>
        <v>0.14322050116825102</v>
      </c>
      <c r="K8" s="21">
        <v>3.4400001168251038E-2</v>
      </c>
      <c r="L8" s="21">
        <v>9.8274999999999994E-3</v>
      </c>
      <c r="M8" s="21">
        <v>9.8992999999999998E-2</v>
      </c>
      <c r="N8" s="22">
        <f t="shared" ref="N8:N14" si="1">IFERROR(K8/I8,0)</f>
        <v>1.1466667056083679E-2</v>
      </c>
      <c r="O8" s="22">
        <f t="shared" ref="O8:O14" si="2">IFERROR(SUM(K8,L8)/I8,0)</f>
        <v>1.4742500389417013E-2</v>
      </c>
      <c r="P8" s="23">
        <f t="shared" ref="P8:P14" si="3">IFERROR(SUM(K8,L8,M8)/I8,0)</f>
        <v>4.7740167056083672E-2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5000181</v>
      </c>
      <c r="C9" s="19" t="s">
        <v>785</v>
      </c>
      <c r="D9" s="68">
        <v>3000082</v>
      </c>
      <c r="E9" s="19" t="s">
        <v>781</v>
      </c>
      <c r="F9" s="69">
        <v>277</v>
      </c>
      <c r="G9" s="19" t="s">
        <v>789</v>
      </c>
      <c r="H9" s="20">
        <v>3.5515519999999992</v>
      </c>
      <c r="I9" s="21">
        <v>3.2933689999999989</v>
      </c>
      <c r="J9" s="21">
        <f t="shared" si="0"/>
        <v>9.6000000000000002E-4</v>
      </c>
      <c r="K9" s="21">
        <v>0</v>
      </c>
      <c r="L9" s="21">
        <v>9.6000000000000002E-4</v>
      </c>
      <c r="M9" s="21">
        <v>0</v>
      </c>
      <c r="N9" s="22">
        <f t="shared" si="1"/>
        <v>0</v>
      </c>
      <c r="O9" s="22">
        <f t="shared" si="2"/>
        <v>2.9149481883141559E-4</v>
      </c>
      <c r="P9" s="23">
        <f t="shared" si="3"/>
        <v>2.9149481883141559E-4</v>
      </c>
      <c r="Q9" s="70">
        <v>0</v>
      </c>
      <c r="R9" s="21">
        <v>0</v>
      </c>
      <c r="S9" s="23">
        <f t="shared" ref="S9:S13" si="4">IFERROR(R9/Q9,0)</f>
        <v>0</v>
      </c>
    </row>
    <row r="10" spans="1:19" x14ac:dyDescent="0.25">
      <c r="A10" s="17"/>
      <c r="B10" s="19">
        <v>5000276</v>
      </c>
      <c r="C10" s="19" t="s">
        <v>512</v>
      </c>
      <c r="D10" s="68">
        <v>3000001</v>
      </c>
      <c r="E10" s="19" t="s">
        <v>275</v>
      </c>
      <c r="F10" s="69">
        <v>1</v>
      </c>
      <c r="G10" s="19" t="s">
        <v>531</v>
      </c>
      <c r="H10" s="20">
        <v>11.954793999999993</v>
      </c>
      <c r="I10" s="21">
        <v>11.845607999999995</v>
      </c>
      <c r="J10" s="21">
        <f t="shared" si="0"/>
        <v>0.9745862481252805</v>
      </c>
      <c r="K10" s="21">
        <v>0.21824235812528059</v>
      </c>
      <c r="L10" s="21">
        <v>0.43870266999999996</v>
      </c>
      <c r="M10" s="21">
        <v>0.31764122</v>
      </c>
      <c r="N10" s="22">
        <f t="shared" si="1"/>
        <v>1.8423905140646277E-2</v>
      </c>
      <c r="O10" s="22">
        <f t="shared" si="2"/>
        <v>5.5458953911464978E-2</v>
      </c>
      <c r="P10" s="23">
        <f t="shared" si="3"/>
        <v>8.2274058716553924E-2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5004375</v>
      </c>
      <c r="C11" s="19" t="s">
        <v>786</v>
      </c>
      <c r="D11" s="68">
        <v>3000626</v>
      </c>
      <c r="E11" s="19" t="s">
        <v>783</v>
      </c>
      <c r="F11" s="69">
        <v>120</v>
      </c>
      <c r="G11" s="19" t="s">
        <v>689</v>
      </c>
      <c r="H11" s="20">
        <v>0.5</v>
      </c>
      <c r="I11" s="21">
        <v>0.5</v>
      </c>
      <c r="J11" s="21">
        <f t="shared" si="0"/>
        <v>0</v>
      </c>
      <c r="K11" s="21">
        <v>0</v>
      </c>
      <c r="L11" s="21">
        <v>0</v>
      </c>
      <c r="M11" s="21">
        <v>0</v>
      </c>
      <c r="N11" s="22">
        <f t="shared" si="1"/>
        <v>0</v>
      </c>
      <c r="O11" s="22">
        <f t="shared" si="2"/>
        <v>0</v>
      </c>
      <c r="P11" s="23">
        <f t="shared" si="3"/>
        <v>0</v>
      </c>
      <c r="Q11" s="70">
        <v>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5004463</v>
      </c>
      <c r="C12" s="19" t="s">
        <v>787</v>
      </c>
      <c r="D12" s="68">
        <v>3000001</v>
      </c>
      <c r="E12" s="19" t="s">
        <v>275</v>
      </c>
      <c r="F12" s="69">
        <v>180</v>
      </c>
      <c r="G12" s="19" t="s">
        <v>790</v>
      </c>
      <c r="H12" s="20">
        <v>0.98369700000000004</v>
      </c>
      <c r="I12" s="21">
        <v>2.2576969999999998</v>
      </c>
      <c r="J12" s="21">
        <f t="shared" si="0"/>
        <v>0</v>
      </c>
      <c r="K12" s="21">
        <v>0</v>
      </c>
      <c r="L12" s="21">
        <v>0</v>
      </c>
      <c r="M12" s="21">
        <v>0</v>
      </c>
      <c r="N12" s="22">
        <f t="shared" si="1"/>
        <v>0</v>
      </c>
      <c r="O12" s="22">
        <f t="shared" si="2"/>
        <v>0</v>
      </c>
      <c r="P12" s="23">
        <f t="shared" si="3"/>
        <v>0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5004464</v>
      </c>
      <c r="C13" s="19" t="s">
        <v>788</v>
      </c>
      <c r="D13" s="68">
        <v>3000626</v>
      </c>
      <c r="E13" s="19" t="s">
        <v>783</v>
      </c>
      <c r="F13" s="69">
        <v>60</v>
      </c>
      <c r="G13" s="19" t="s">
        <v>309</v>
      </c>
      <c r="H13" s="20">
        <v>1.573369</v>
      </c>
      <c r="I13" s="21">
        <v>1.38785</v>
      </c>
      <c r="J13" s="21">
        <f t="shared" si="0"/>
        <v>9.6000596046447173E-4</v>
      </c>
      <c r="K13" s="21">
        <v>0.15000000596046448</v>
      </c>
      <c r="L13" s="21">
        <v>-0.14904000000000001</v>
      </c>
      <c r="M13" s="21">
        <v>0</v>
      </c>
      <c r="N13" s="22">
        <f t="shared" si="1"/>
        <v>0.10808084876641169</v>
      </c>
      <c r="O13" s="22">
        <f t="shared" si="2"/>
        <v>6.9172169936554504E-4</v>
      </c>
      <c r="P13" s="23">
        <f t="shared" si="3"/>
        <v>6.9172169936554504E-4</v>
      </c>
      <c r="Q13" s="70">
        <v>0</v>
      </c>
      <c r="R13" s="21">
        <v>0</v>
      </c>
      <c r="S13" s="23">
        <f t="shared" si="4"/>
        <v>0</v>
      </c>
    </row>
    <row r="14" spans="1:19" ht="15.75" thickBot="1" x14ac:dyDescent="0.3">
      <c r="A14" s="41" t="s">
        <v>293</v>
      </c>
      <c r="B14" s="43"/>
      <c r="C14" s="43"/>
      <c r="D14" s="65"/>
      <c r="E14" s="43"/>
      <c r="F14" s="66"/>
      <c r="G14" s="43"/>
      <c r="H14" s="44">
        <f t="shared" ref="H14:M14" ca="1" si="5">OFFSET(H14,-MATCH("PROYECTOS",$A$8:$A$33,0)-1,0)-(OFFSET(H14,-MATCH("PROYECTOS",$A$8:$A$33,0),0))</f>
        <v>461.515265</v>
      </c>
      <c r="I14" s="45">
        <f t="shared" ca="1" si="5"/>
        <v>472.06274899999994</v>
      </c>
      <c r="J14" s="45">
        <f t="shared" ca="1" si="5"/>
        <v>47.494905619861093</v>
      </c>
      <c r="K14" s="45">
        <f t="shared" ca="1" si="5"/>
        <v>8.2646053498610854</v>
      </c>
      <c r="L14" s="45">
        <f t="shared" ca="1" si="5"/>
        <v>17.791062970000002</v>
      </c>
      <c r="M14" s="45">
        <f t="shared" ca="1" si="5"/>
        <v>21.439237300000002</v>
      </c>
      <c r="N14" s="46">
        <f t="shared" ca="1" si="1"/>
        <v>1.7507429610509443E-2</v>
      </c>
      <c r="O14" s="46">
        <f t="shared" ca="1" si="2"/>
        <v>5.5195349294254716E-2</v>
      </c>
      <c r="P14" s="47">
        <f t="shared" ca="1" si="3"/>
        <v>0.10061142447793756</v>
      </c>
      <c r="Q14" s="67"/>
      <c r="R14" s="45"/>
      <c r="S14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workbookViewId="0">
      <selection activeCell="A17" sqref="A17:L1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47</v>
      </c>
      <c r="B1" s="50" t="s">
        <v>30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793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107.952738</v>
      </c>
      <c r="E6" s="14">
        <v>112.840925</v>
      </c>
      <c r="F6" s="14">
        <v>12.13142276102559</v>
      </c>
      <c r="G6" s="14">
        <v>0.9479686710255919</v>
      </c>
      <c r="H6" s="14">
        <v>3.7173599899999998</v>
      </c>
      <c r="I6" s="14">
        <v>7.4660941000000012</v>
      </c>
      <c r="J6" s="15">
        <v>8.4009296363495058E-3</v>
      </c>
      <c r="K6" s="15">
        <v>4.1344296504354179E-2</v>
      </c>
      <c r="L6" s="16">
        <v>0.1075090687268435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85.850836000000029</v>
      </c>
      <c r="E7" s="38">
        <f ca="1">SUM(E8:OFFSET(E6,MATCH("GOBIERNOS REGIONALES",$A$8:$A$50,0),0))</f>
        <v>85.850836000000015</v>
      </c>
      <c r="F7" s="38">
        <f ca="1">SUM(F8:OFFSET(F6,MATCH("GOBIERNOS REGIONALES",$A$8:$A$50,0),0))</f>
        <v>7.7737360307186512</v>
      </c>
      <c r="G7" s="38">
        <f ca="1">SUM(G8:OFFSET(G6,MATCH("GOBIERNOS REGIONALES",$A$8:$A$50,0),0))</f>
        <v>0.91958263071865076</v>
      </c>
      <c r="H7" s="38">
        <f ca="1">SUM(H8:OFFSET(H6,MATCH("GOBIERNOS REGIONALES",$A$8:$A$50,0),0))</f>
        <v>2.2442597200000005</v>
      </c>
      <c r="I7" s="38">
        <f ca="1">SUM(I8:OFFSET(I6,MATCH("GOBIERNOS REGIONALES",$A$8:$A$50,0),0))</f>
        <v>4.6098936799999999</v>
      </c>
      <c r="J7" s="39">
        <f ca="1">IFERROR(G7/E7,0)</f>
        <v>1.0711399836789599E-2</v>
      </c>
      <c r="K7" s="39">
        <f ca="1">IFERROR(SUM(G7,H7)/E7,0)</f>
        <v>3.6852784412240908E-2</v>
      </c>
      <c r="L7" s="40">
        <f ca="1">IFERROR(SUM(G7,H7,I7)/E7,0)</f>
        <v>9.0549334088239397E-2</v>
      </c>
      <c r="M7" s="4"/>
    </row>
    <row r="8" spans="1:13" ht="25.5" x14ac:dyDescent="0.25">
      <c r="A8" s="17"/>
      <c r="B8" s="18">
        <v>36</v>
      </c>
      <c r="C8" s="19" t="s">
        <v>123</v>
      </c>
      <c r="D8" s="20">
        <v>85.850836000000029</v>
      </c>
      <c r="E8" s="21">
        <v>85.850836000000015</v>
      </c>
      <c r="F8" s="21">
        <f t="shared" ref="F8:F18" si="0">SUM(G8,H8,I8)</f>
        <v>7.7737360307186512</v>
      </c>
      <c r="G8" s="21">
        <v>0.91958263071865076</v>
      </c>
      <c r="H8" s="21">
        <v>2.2442597200000005</v>
      </c>
      <c r="I8" s="21">
        <v>4.6098936799999999</v>
      </c>
      <c r="J8" s="22">
        <f t="shared" ref="J8:J18" si="1">IFERROR(G8/E8,0)</f>
        <v>1.0711399836789599E-2</v>
      </c>
      <c r="K8" s="22">
        <f t="shared" ref="K8:K18" si="2">IFERROR(SUM(G8,H8)/E8,0)</f>
        <v>3.6852784412240908E-2</v>
      </c>
      <c r="L8" s="23">
        <f t="shared" ref="L8:L18" si="3">IFERROR(SUM(G8,H8,I8)/E8,0)</f>
        <v>9.0549334088239397E-2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0.64937200000000006</v>
      </c>
      <c r="E9" s="38">
        <f ca="1">SUM(E10:OFFSET(E8,(MATCH("GOBIERNOS LOCALES",$A$8:$A$50,0)-MATCH("GOBIERNOS REGIONALES",$A$8:$A$50,0)),0))</f>
        <v>4.7492019999999995</v>
      </c>
      <c r="F9" s="38">
        <f ca="1">SUM(F10:OFFSET(F8,(MATCH("GOBIERNOS LOCALES",$A$8:$A$50,0)-MATCH("GOBIERNOS REGIONALES",$A$8:$A$50,0)),0))</f>
        <v>0.13279141031800526</v>
      </c>
      <c r="G9" s="38">
        <f ca="1">SUM(G10:OFFSET(G8,(MATCH("GOBIERNOS LOCALES",$A$8:$A$50,0)-MATCH("GOBIERNOS REGIONALES",$A$8:$A$50,0)),0))</f>
        <v>2.7516040318005253E-2</v>
      </c>
      <c r="H9" s="38">
        <f ca="1">SUM(H10:OFFSET(H8,(MATCH("GOBIERNOS LOCALES",$A$8:$A$50,0)-MATCH("GOBIERNOS REGIONALES",$A$8:$A$50,0)),0))</f>
        <v>3.4350050000000007E-2</v>
      </c>
      <c r="I9" s="38">
        <f ca="1">SUM(I10:OFFSET(I8,(MATCH("GOBIERNOS LOCALES",$A$8:$A$50,0)-MATCH("GOBIERNOS REGIONALES",$A$8:$A$50,0)),0))</f>
        <v>7.0925319999999986E-2</v>
      </c>
      <c r="J9" s="39">
        <f t="shared" ca="1" si="1"/>
        <v>5.7938239556888198E-3</v>
      </c>
      <c r="K9" s="39">
        <f t="shared" ca="1" si="2"/>
        <v>1.3026628540543289E-2</v>
      </c>
      <c r="L9" s="40">
        <f t="shared" ca="1" si="3"/>
        <v>2.7960783794415408E-2</v>
      </c>
      <c r="M9" s="4"/>
    </row>
    <row r="10" spans="1:13" x14ac:dyDescent="0.25">
      <c r="A10" s="17"/>
      <c r="B10" s="18">
        <v>442</v>
      </c>
      <c r="C10" s="19" t="s">
        <v>208</v>
      </c>
      <c r="D10" s="20">
        <v>0.06</v>
      </c>
      <c r="E10" s="21">
        <v>0.06</v>
      </c>
      <c r="F10" s="21">
        <f t="shared" si="0"/>
        <v>1.2999999999999999E-3</v>
      </c>
      <c r="G10" s="21">
        <v>0</v>
      </c>
      <c r="H10" s="21">
        <v>1.2999999999999999E-3</v>
      </c>
      <c r="I10" s="21">
        <v>0</v>
      </c>
      <c r="J10" s="22">
        <f t="shared" si="1"/>
        <v>0</v>
      </c>
      <c r="K10" s="22">
        <f t="shared" si="2"/>
        <v>2.1666666666666667E-2</v>
      </c>
      <c r="L10" s="23">
        <f t="shared" si="3"/>
        <v>2.1666666666666667E-2</v>
      </c>
      <c r="M10" s="4"/>
    </row>
    <row r="11" spans="1:13" x14ac:dyDescent="0.25">
      <c r="A11" s="17"/>
      <c r="B11" s="18">
        <v>443</v>
      </c>
      <c r="C11" s="19" t="s">
        <v>209</v>
      </c>
      <c r="D11" s="20">
        <v>0.120924</v>
      </c>
      <c r="E11" s="21">
        <v>0.39571400000000007</v>
      </c>
      <c r="F11" s="21">
        <f t="shared" si="0"/>
        <v>3.7669819986526278E-2</v>
      </c>
      <c r="G11" s="21">
        <v>2.3039499865262769E-3</v>
      </c>
      <c r="H11" s="21">
        <v>6.6492900000000004E-3</v>
      </c>
      <c r="I11" s="21">
        <v>2.8716579999999998E-2</v>
      </c>
      <c r="J11" s="22">
        <f t="shared" si="1"/>
        <v>5.8222604874385957E-3</v>
      </c>
      <c r="K11" s="22">
        <f t="shared" si="2"/>
        <v>2.2625532547562825E-2</v>
      </c>
      <c r="L11" s="23">
        <f t="shared" si="3"/>
        <v>9.5194559673214163E-2</v>
      </c>
      <c r="M11" s="4"/>
    </row>
    <row r="12" spans="1:13" x14ac:dyDescent="0.25">
      <c r="A12" s="17"/>
      <c r="B12" s="18">
        <v>447</v>
      </c>
      <c r="C12" s="19" t="s">
        <v>213</v>
      </c>
      <c r="D12" s="20">
        <v>0</v>
      </c>
      <c r="E12" s="21">
        <v>2.8269669999999998</v>
      </c>
      <c r="F12" s="21">
        <f t="shared" si="0"/>
        <v>0</v>
      </c>
      <c r="G12" s="21">
        <v>0</v>
      </c>
      <c r="H12" s="21">
        <v>0</v>
      </c>
      <c r="I12" s="21">
        <v>0</v>
      </c>
      <c r="J12" s="22">
        <f t="shared" si="1"/>
        <v>0</v>
      </c>
      <c r="K12" s="22">
        <f t="shared" si="2"/>
        <v>0</v>
      </c>
      <c r="L12" s="23">
        <f t="shared" si="3"/>
        <v>0</v>
      </c>
      <c r="M12" s="4"/>
    </row>
    <row r="13" spans="1:13" x14ac:dyDescent="0.25">
      <c r="A13" s="17"/>
      <c r="B13" s="18">
        <v>450</v>
      </c>
      <c r="C13" s="19" t="s">
        <v>216</v>
      </c>
      <c r="D13" s="20">
        <v>0.36104400000000003</v>
      </c>
      <c r="E13" s="21">
        <v>1.3269570000000002</v>
      </c>
      <c r="F13" s="21">
        <f t="shared" si="0"/>
        <v>7.7439610400947559E-2</v>
      </c>
      <c r="G13" s="21">
        <v>2.0312410400947556E-2</v>
      </c>
      <c r="H13" s="21">
        <v>2.2301140000000004E-2</v>
      </c>
      <c r="I13" s="21">
        <v>3.4826059999999999E-2</v>
      </c>
      <c r="J13" s="22">
        <f t="shared" si="1"/>
        <v>1.5307512150693318E-2</v>
      </c>
      <c r="K13" s="22">
        <f t="shared" si="2"/>
        <v>3.2113738727741405E-2</v>
      </c>
      <c r="L13" s="23">
        <f t="shared" si="3"/>
        <v>5.8358794144005834E-2</v>
      </c>
      <c r="M13" s="4"/>
    </row>
    <row r="14" spans="1:13" x14ac:dyDescent="0.25">
      <c r="A14" s="17"/>
      <c r="B14" s="18">
        <v>451</v>
      </c>
      <c r="C14" s="19" t="s">
        <v>217</v>
      </c>
      <c r="D14" s="20">
        <v>2.0389999999999998E-2</v>
      </c>
      <c r="E14" s="21">
        <v>3.5639999999999998E-2</v>
      </c>
      <c r="F14" s="21">
        <f t="shared" si="0"/>
        <v>3.2829999999999999E-3</v>
      </c>
      <c r="G14" s="21">
        <v>0</v>
      </c>
      <c r="H14" s="21">
        <v>0</v>
      </c>
      <c r="I14" s="21">
        <v>3.2829999999999999E-3</v>
      </c>
      <c r="J14" s="22">
        <f t="shared" si="1"/>
        <v>0</v>
      </c>
      <c r="K14" s="22">
        <f t="shared" si="2"/>
        <v>0</v>
      </c>
      <c r="L14" s="23">
        <f t="shared" si="3"/>
        <v>9.2115600448933785E-2</v>
      </c>
      <c r="M14" s="4"/>
    </row>
    <row r="15" spans="1:13" x14ac:dyDescent="0.25">
      <c r="A15" s="17"/>
      <c r="B15" s="18">
        <v>452</v>
      </c>
      <c r="C15" s="19" t="s">
        <v>218</v>
      </c>
      <c r="D15" s="20">
        <v>0.03</v>
      </c>
      <c r="E15" s="21">
        <v>4.691E-2</v>
      </c>
      <c r="F15" s="21">
        <f t="shared" si="0"/>
        <v>0</v>
      </c>
      <c r="G15" s="21">
        <v>0</v>
      </c>
      <c r="H15" s="21">
        <v>0</v>
      </c>
      <c r="I15" s="21">
        <v>0</v>
      </c>
      <c r="J15" s="22">
        <f t="shared" si="1"/>
        <v>0</v>
      </c>
      <c r="K15" s="22">
        <f t="shared" si="2"/>
        <v>0</v>
      </c>
      <c r="L15" s="23">
        <f t="shared" si="3"/>
        <v>0</v>
      </c>
      <c r="M15" s="4"/>
    </row>
    <row r="16" spans="1:13" x14ac:dyDescent="0.25">
      <c r="A16" s="17"/>
      <c r="B16" s="18">
        <v>456</v>
      </c>
      <c r="C16" s="19" t="s">
        <v>222</v>
      </c>
      <c r="D16" s="20">
        <v>5.3013999999999999E-2</v>
      </c>
      <c r="E16" s="21">
        <v>5.3013999999999999E-2</v>
      </c>
      <c r="F16" s="21">
        <f t="shared" si="0"/>
        <v>1.3098979930531423E-2</v>
      </c>
      <c r="G16" s="21">
        <v>4.8996799305314198E-3</v>
      </c>
      <c r="H16" s="21">
        <v>4.0996200000000009E-3</v>
      </c>
      <c r="I16" s="21">
        <v>4.0996800000000005E-3</v>
      </c>
      <c r="J16" s="22">
        <f t="shared" si="1"/>
        <v>9.2422377683846146E-2</v>
      </c>
      <c r="K16" s="22">
        <f t="shared" si="2"/>
        <v>0.16975327141003171</v>
      </c>
      <c r="L16" s="23">
        <f t="shared" si="3"/>
        <v>0.24708529691272915</v>
      </c>
      <c r="M16" s="4"/>
    </row>
    <row r="17" spans="1:13" x14ac:dyDescent="0.25">
      <c r="A17" s="17"/>
      <c r="B17" s="18">
        <v>462</v>
      </c>
      <c r="C17" s="19" t="s">
        <v>228</v>
      </c>
      <c r="D17" s="20">
        <v>4.0000000000000001E-3</v>
      </c>
      <c r="E17" s="21">
        <v>4.0000000000000001E-3</v>
      </c>
      <c r="F17" s="21">
        <f t="shared" si="0"/>
        <v>0</v>
      </c>
      <c r="G17" s="21">
        <v>0</v>
      </c>
      <c r="H17" s="21">
        <v>0</v>
      </c>
      <c r="I17" s="21">
        <v>0</v>
      </c>
      <c r="J17" s="22">
        <f t="shared" si="1"/>
        <v>0</v>
      </c>
      <c r="K17" s="22">
        <f t="shared" si="2"/>
        <v>0</v>
      </c>
      <c r="L17" s="23">
        <f t="shared" si="3"/>
        <v>0</v>
      </c>
      <c r="M17" s="4"/>
    </row>
    <row r="18" spans="1:13" ht="15.75" thickBot="1" x14ac:dyDescent="0.3">
      <c r="A18" s="41" t="s">
        <v>232</v>
      </c>
      <c r="B18" s="58"/>
      <c r="C18" s="43"/>
      <c r="D18" s="44">
        <v>21.452529999999999</v>
      </c>
      <c r="E18" s="45">
        <v>22.240886999999994</v>
      </c>
      <c r="F18" s="45">
        <f t="shared" si="0"/>
        <v>4.2248953199889367</v>
      </c>
      <c r="G18" s="45">
        <v>8.6999998893588781E-4</v>
      </c>
      <c r="H18" s="45">
        <v>1.43875022</v>
      </c>
      <c r="I18" s="45">
        <v>2.7852751000000007</v>
      </c>
      <c r="J18" s="46">
        <f t="shared" si="1"/>
        <v>3.9117144425754605E-5</v>
      </c>
      <c r="K18" s="46">
        <f t="shared" si="2"/>
        <v>6.4728543424951365E-2</v>
      </c>
      <c r="L18" s="47">
        <f t="shared" si="3"/>
        <v>0.18996073852580331</v>
      </c>
      <c r="M18" s="4"/>
    </row>
    <row r="19" spans="1:13" x14ac:dyDescent="0.25">
      <c r="D19" s="5"/>
      <c r="E19" s="5"/>
      <c r="F19" s="5"/>
      <c r="G19" s="5"/>
      <c r="H19" s="5"/>
      <c r="I19" s="5"/>
      <c r="J19" s="4"/>
      <c r="K19" s="4"/>
      <c r="L19" s="4"/>
      <c r="M1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47</v>
      </c>
      <c r="B1" s="51" t="s">
        <v>30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794</v>
      </c>
      <c r="N2" s="72" t="s">
        <v>824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107.952738</v>
      </c>
      <c r="E6" s="14">
        <f ca="1">SUM(E7:OFFSET(E7,50,0))</f>
        <v>112.840925</v>
      </c>
      <c r="F6" s="14">
        <f ca="1">SUM(F7:OFFSET(F7,50,0))</f>
        <v>12.13142276102559</v>
      </c>
      <c r="G6" s="14">
        <f ca="1">SUM(G7:OFFSET(G7,50,0))</f>
        <v>0.9479686710255919</v>
      </c>
      <c r="H6" s="14">
        <f ca="1">SUM(H7:OFFSET(H7,50,0))</f>
        <v>3.7173599899999998</v>
      </c>
      <c r="I6" s="14">
        <f ca="1">SUM(I7:OFFSET(I7,50,0))</f>
        <v>7.4660941000000012</v>
      </c>
      <c r="J6" s="15">
        <f ca="1">IFERROR(G6/E6,0)</f>
        <v>8.4009296363495058E-3</v>
      </c>
      <c r="K6" s="15">
        <f ca="1">IFERROR(SUM(G6,H6)/E6,0)</f>
        <v>4.1344296504354179E-2</v>
      </c>
      <c r="L6" s="16">
        <f ca="1">IFERROR(SUM(G6,H6,I6)/E6,0)</f>
        <v>0.1075090687268435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0.78618199999999994</v>
      </c>
      <c r="E7" s="21">
        <v>0.78618199999999994</v>
      </c>
      <c r="F7" s="21">
        <f t="shared" ref="F7:F31" si="0">SUM(G7,H7,I7)</f>
        <v>0</v>
      </c>
      <c r="G7" s="21">
        <v>0</v>
      </c>
      <c r="H7" s="21">
        <v>0</v>
      </c>
      <c r="I7" s="21">
        <v>0</v>
      </c>
      <c r="J7" s="22">
        <f t="shared" ref="J7:J31" si="1">IFERROR(G7/E7,0)</f>
        <v>0</v>
      </c>
      <c r="K7" s="22">
        <f t="shared" ref="K7:K31" si="2">IFERROR(SUM(G7,H7)/E7,0)</f>
        <v>0</v>
      </c>
      <c r="L7" s="23">
        <f t="shared" ref="L7:L31" si="3">IFERROR(SUM(G7,H7,I7)/E7,0)</f>
        <v>0</v>
      </c>
      <c r="M7" s="4"/>
      <c r="N7" t="s">
        <v>272</v>
      </c>
      <c r="O7" s="5">
        <v>2.7E-2</v>
      </c>
      <c r="P7" s="71">
        <v>0.6923787055082572</v>
      </c>
    </row>
    <row r="8" spans="1:16" x14ac:dyDescent="0.25">
      <c r="A8" s="17"/>
      <c r="B8" s="55">
        <v>2</v>
      </c>
      <c r="C8" s="19" t="s">
        <v>250</v>
      </c>
      <c r="D8" s="20">
        <v>0.85414299999999976</v>
      </c>
      <c r="E8" s="21">
        <v>1.1987819999999993</v>
      </c>
      <c r="F8" s="21">
        <f t="shared" si="0"/>
        <v>8.9741320000000013E-2</v>
      </c>
      <c r="G8" s="21">
        <v>0</v>
      </c>
      <c r="H8" s="21">
        <v>1.914132E-2</v>
      </c>
      <c r="I8" s="21">
        <v>7.060000000000001E-2</v>
      </c>
      <c r="J8" s="22">
        <f t="shared" si="1"/>
        <v>0</v>
      </c>
      <c r="K8" s="22">
        <f t="shared" si="2"/>
        <v>1.5967306816418673E-2</v>
      </c>
      <c r="L8" s="23">
        <f t="shared" si="3"/>
        <v>7.4860416656239465E-2</v>
      </c>
      <c r="M8" s="4"/>
      <c r="N8" t="s">
        <v>260</v>
      </c>
      <c r="O8" s="5">
        <v>0.84114931040094765</v>
      </c>
      <c r="P8" s="71">
        <v>0.25113874950354342</v>
      </c>
    </row>
    <row r="9" spans="1:16" x14ac:dyDescent="0.25">
      <c r="A9" s="17"/>
      <c r="B9" s="55">
        <v>3</v>
      </c>
      <c r="C9" s="19" t="s">
        <v>251</v>
      </c>
      <c r="D9" s="20">
        <v>1.8112409999999994</v>
      </c>
      <c r="E9" s="21">
        <v>1.8269969999999995</v>
      </c>
      <c r="F9" s="21">
        <f t="shared" si="0"/>
        <v>4.2798000000000003E-2</v>
      </c>
      <c r="G9" s="21">
        <v>0</v>
      </c>
      <c r="H9" s="21">
        <v>1.2999999999999999E-3</v>
      </c>
      <c r="I9" s="21">
        <v>4.1498E-2</v>
      </c>
      <c r="J9" s="22">
        <f t="shared" si="1"/>
        <v>0</v>
      </c>
      <c r="K9" s="22">
        <f t="shared" si="2"/>
        <v>7.1155015580211701E-4</v>
      </c>
      <c r="L9" s="23">
        <f t="shared" si="3"/>
        <v>2.3425325821553079E-2</v>
      </c>
      <c r="M9" s="4"/>
      <c r="N9" t="s">
        <v>256</v>
      </c>
      <c r="O9" s="5">
        <v>2.0531951304810905</v>
      </c>
      <c r="P9" s="71">
        <v>0.20918894369634344</v>
      </c>
    </row>
    <row r="10" spans="1:16" x14ac:dyDescent="0.25">
      <c r="A10" s="17"/>
      <c r="B10" s="55">
        <v>4</v>
      </c>
      <c r="C10" s="19" t="s">
        <v>252</v>
      </c>
      <c r="D10" s="20">
        <v>0.66150200000000003</v>
      </c>
      <c r="E10" s="21">
        <v>0.88859600000000005</v>
      </c>
      <c r="F10" s="21">
        <f t="shared" si="0"/>
        <v>5.422381998652627E-2</v>
      </c>
      <c r="G10" s="21">
        <v>2.3039499865262769E-3</v>
      </c>
      <c r="H10" s="21">
        <v>1.6649290000000001E-2</v>
      </c>
      <c r="I10" s="21">
        <v>3.5270579999999996E-2</v>
      </c>
      <c r="J10" s="22">
        <f t="shared" si="1"/>
        <v>2.5927980618034255E-3</v>
      </c>
      <c r="K10" s="22">
        <f t="shared" si="2"/>
        <v>2.1329423029730357E-2</v>
      </c>
      <c r="L10" s="23">
        <f t="shared" si="3"/>
        <v>6.1021904202276697E-2</v>
      </c>
      <c r="M10" s="4"/>
      <c r="N10" t="s">
        <v>253</v>
      </c>
      <c r="O10" s="5">
        <v>1.1329140399889359</v>
      </c>
      <c r="P10" s="71">
        <v>0.20858232059619222</v>
      </c>
    </row>
    <row r="11" spans="1:16" x14ac:dyDescent="0.25">
      <c r="A11" s="17"/>
      <c r="B11" s="55">
        <v>5</v>
      </c>
      <c r="C11" s="19" t="s">
        <v>253</v>
      </c>
      <c r="D11" s="20">
        <v>2.2998919999999989</v>
      </c>
      <c r="E11" s="21">
        <v>5.431496000000001</v>
      </c>
      <c r="F11" s="21">
        <f t="shared" si="0"/>
        <v>1.1329140399889359</v>
      </c>
      <c r="G11" s="21">
        <v>8.6999998893588781E-4</v>
      </c>
      <c r="H11" s="21">
        <v>0.81292509000000002</v>
      </c>
      <c r="I11" s="21">
        <v>0.31911895000000001</v>
      </c>
      <c r="J11" s="22">
        <f t="shared" si="1"/>
        <v>1.6017686267943263E-4</v>
      </c>
      <c r="K11" s="22">
        <f t="shared" si="2"/>
        <v>0.14982890348974495</v>
      </c>
      <c r="L11" s="23">
        <f t="shared" si="3"/>
        <v>0.20858232059619222</v>
      </c>
      <c r="M11" s="4"/>
      <c r="N11" t="s">
        <v>263</v>
      </c>
      <c r="O11" s="5">
        <v>7.7226615110727224</v>
      </c>
      <c r="P11" s="71">
        <v>0.1962033236992099</v>
      </c>
    </row>
    <row r="12" spans="1:16" x14ac:dyDescent="0.25">
      <c r="A12" s="17"/>
      <c r="B12" s="55">
        <v>6</v>
      </c>
      <c r="C12" s="19" t="s">
        <v>254</v>
      </c>
      <c r="D12" s="20">
        <v>2.8892229999999999</v>
      </c>
      <c r="E12" s="21">
        <v>2.5279339999999992</v>
      </c>
      <c r="F12" s="21">
        <f t="shared" si="0"/>
        <v>9.4500420000000002E-2</v>
      </c>
      <c r="G12" s="21">
        <v>0</v>
      </c>
      <c r="H12" s="21">
        <v>7.700042E-2</v>
      </c>
      <c r="I12" s="21">
        <v>1.7499999999999998E-2</v>
      </c>
      <c r="J12" s="22">
        <f t="shared" si="1"/>
        <v>0</v>
      </c>
      <c r="K12" s="22">
        <f t="shared" si="2"/>
        <v>3.0459822131432238E-2</v>
      </c>
      <c r="L12" s="23">
        <f t="shared" si="3"/>
        <v>3.7382471219580903E-2</v>
      </c>
      <c r="M12" s="4"/>
      <c r="N12" t="s">
        <v>250</v>
      </c>
      <c r="O12" s="5">
        <v>8.9741320000000013E-2</v>
      </c>
      <c r="P12" s="71">
        <v>7.4860416656239465E-2</v>
      </c>
    </row>
    <row r="13" spans="1:16" x14ac:dyDescent="0.25">
      <c r="A13" s="17"/>
      <c r="B13" s="55">
        <v>7</v>
      </c>
      <c r="C13" s="19" t="s">
        <v>255</v>
      </c>
      <c r="D13" s="20">
        <v>0</v>
      </c>
      <c r="E13" s="21">
        <v>0.01</v>
      </c>
      <c r="F13" s="21">
        <f t="shared" si="0"/>
        <v>0</v>
      </c>
      <c r="G13" s="21">
        <v>0</v>
      </c>
      <c r="H13" s="21">
        <v>0</v>
      </c>
      <c r="I13" s="21">
        <v>0</v>
      </c>
      <c r="J13" s="22">
        <f t="shared" si="1"/>
        <v>0</v>
      </c>
      <c r="K13" s="22">
        <f t="shared" si="2"/>
        <v>0</v>
      </c>
      <c r="L13" s="23">
        <f t="shared" si="3"/>
        <v>0</v>
      </c>
      <c r="M13" s="4"/>
      <c r="N13" t="s">
        <v>252</v>
      </c>
      <c r="O13" s="5">
        <v>5.422381998652627E-2</v>
      </c>
      <c r="P13" s="71">
        <v>6.1021904202276697E-2</v>
      </c>
    </row>
    <row r="14" spans="1:16" x14ac:dyDescent="0.25">
      <c r="A14" s="17"/>
      <c r="B14" s="55">
        <v>8</v>
      </c>
      <c r="C14" s="19" t="s">
        <v>256</v>
      </c>
      <c r="D14" s="20">
        <v>12.589996999999997</v>
      </c>
      <c r="E14" s="21">
        <v>9.8150269999999988</v>
      </c>
      <c r="F14" s="21">
        <f t="shared" si="0"/>
        <v>2.0531951304810905</v>
      </c>
      <c r="G14" s="21">
        <v>3.4708790481090546E-2</v>
      </c>
      <c r="H14" s="21">
        <v>0.50168339000000006</v>
      </c>
      <c r="I14" s="21">
        <v>1.51680295</v>
      </c>
      <c r="J14" s="22">
        <f t="shared" si="1"/>
        <v>3.5362908814301325E-3</v>
      </c>
      <c r="K14" s="22">
        <f t="shared" si="2"/>
        <v>5.4650097292762483E-2</v>
      </c>
      <c r="L14" s="23">
        <f t="shared" si="3"/>
        <v>0.20918894369634344</v>
      </c>
      <c r="M14" s="4"/>
      <c r="N14" t="s">
        <v>267</v>
      </c>
      <c r="O14" s="5">
        <v>1.3098979930531423E-2</v>
      </c>
      <c r="P14" s="71">
        <v>5.706025304721743E-2</v>
      </c>
    </row>
    <row r="15" spans="1:16" x14ac:dyDescent="0.25">
      <c r="A15" s="17"/>
      <c r="B15" s="55">
        <v>9</v>
      </c>
      <c r="C15" s="19" t="s">
        <v>257</v>
      </c>
      <c r="D15" s="20">
        <v>1.6719839999999997</v>
      </c>
      <c r="E15" s="21">
        <v>4.3887120000000008</v>
      </c>
      <c r="F15" s="21">
        <f t="shared" si="0"/>
        <v>5.0000000000000001E-3</v>
      </c>
      <c r="G15" s="21">
        <v>0</v>
      </c>
      <c r="H15" s="21">
        <v>0</v>
      </c>
      <c r="I15" s="21">
        <v>5.0000000000000001E-3</v>
      </c>
      <c r="J15" s="22">
        <f t="shared" si="1"/>
        <v>0</v>
      </c>
      <c r="K15" s="22">
        <f t="shared" si="2"/>
        <v>0</v>
      </c>
      <c r="L15" s="23">
        <f t="shared" si="3"/>
        <v>1.139286423898401E-3</v>
      </c>
      <c r="M15" s="4"/>
      <c r="N15" t="s">
        <v>254</v>
      </c>
      <c r="O15" s="5">
        <v>9.4500420000000002E-2</v>
      </c>
      <c r="P15" s="71">
        <v>3.7382471219580903E-2</v>
      </c>
    </row>
    <row r="16" spans="1:16" x14ac:dyDescent="0.25">
      <c r="A16" s="17"/>
      <c r="B16" s="55">
        <v>10</v>
      </c>
      <c r="C16" s="19" t="s">
        <v>258</v>
      </c>
      <c r="D16" s="20">
        <v>0.46800399999999998</v>
      </c>
      <c r="E16" s="21">
        <v>0.37240399999999996</v>
      </c>
      <c r="F16" s="21">
        <f t="shared" si="0"/>
        <v>4.4000000000000003E-3</v>
      </c>
      <c r="G16" s="21">
        <v>0</v>
      </c>
      <c r="H16" s="21">
        <v>0</v>
      </c>
      <c r="I16" s="21">
        <v>4.4000000000000003E-3</v>
      </c>
      <c r="J16" s="22">
        <f t="shared" si="1"/>
        <v>0</v>
      </c>
      <c r="K16" s="22">
        <f t="shared" si="2"/>
        <v>0</v>
      </c>
      <c r="L16" s="23">
        <f t="shared" si="3"/>
        <v>1.1815125508855976E-2</v>
      </c>
      <c r="M16" s="4"/>
      <c r="N16" t="s">
        <v>251</v>
      </c>
      <c r="O16" s="5">
        <v>4.2798000000000003E-2</v>
      </c>
      <c r="P16" s="71">
        <v>2.3425325821553079E-2</v>
      </c>
    </row>
    <row r="17" spans="1:16" x14ac:dyDescent="0.25">
      <c r="A17" s="17"/>
      <c r="B17" s="55">
        <v>11</v>
      </c>
      <c r="C17" s="19" t="s">
        <v>259</v>
      </c>
      <c r="D17" s="20">
        <v>1.0059180000000001</v>
      </c>
      <c r="E17" s="21">
        <v>0.78503200000000006</v>
      </c>
      <c r="F17" s="21">
        <f t="shared" si="0"/>
        <v>1.125E-2</v>
      </c>
      <c r="G17" s="21">
        <v>0</v>
      </c>
      <c r="H17" s="21">
        <v>3.0000000000000001E-3</v>
      </c>
      <c r="I17" s="21">
        <v>8.2500000000000004E-3</v>
      </c>
      <c r="J17" s="22">
        <f t="shared" si="1"/>
        <v>0</v>
      </c>
      <c r="K17" s="22">
        <f t="shared" si="2"/>
        <v>3.8215002700526853E-3</v>
      </c>
      <c r="L17" s="23">
        <f t="shared" si="3"/>
        <v>1.433062601269757E-2</v>
      </c>
      <c r="M17" s="4"/>
      <c r="N17" t="s">
        <v>273</v>
      </c>
      <c r="O17" s="5">
        <v>1.7949999999999999E-3</v>
      </c>
      <c r="P17" s="71">
        <v>1.5345683972950561E-2</v>
      </c>
    </row>
    <row r="18" spans="1:16" x14ac:dyDescent="0.25">
      <c r="A18" s="17"/>
      <c r="B18" s="55">
        <v>12</v>
      </c>
      <c r="C18" s="19" t="s">
        <v>260</v>
      </c>
      <c r="D18" s="20">
        <v>1.515997</v>
      </c>
      <c r="E18" s="21">
        <v>3.3493409999999999</v>
      </c>
      <c r="F18" s="21">
        <f t="shared" si="0"/>
        <v>0.84114931040094765</v>
      </c>
      <c r="G18" s="21">
        <v>2.0312410400947556E-2</v>
      </c>
      <c r="H18" s="21">
        <v>2.2301140000000004E-2</v>
      </c>
      <c r="I18" s="21">
        <v>0.79853576000000004</v>
      </c>
      <c r="J18" s="22">
        <f t="shared" si="1"/>
        <v>6.0645990960453283E-3</v>
      </c>
      <c r="K18" s="22">
        <f t="shared" si="2"/>
        <v>1.2722965622475454E-2</v>
      </c>
      <c r="L18" s="23">
        <f t="shared" si="3"/>
        <v>0.25113874950354342</v>
      </c>
      <c r="M18" s="4"/>
      <c r="N18" t="s">
        <v>259</v>
      </c>
      <c r="O18" s="5">
        <v>1.125E-2</v>
      </c>
      <c r="P18" s="71">
        <v>1.433062601269757E-2</v>
      </c>
    </row>
    <row r="19" spans="1:16" x14ac:dyDescent="0.25">
      <c r="A19" s="17"/>
      <c r="B19" s="55">
        <v>13</v>
      </c>
      <c r="C19" s="19" t="s">
        <v>261</v>
      </c>
      <c r="D19" s="20">
        <v>1.2923390000000001</v>
      </c>
      <c r="E19" s="21">
        <v>1.3075890000000001</v>
      </c>
      <c r="F19" s="21">
        <f t="shared" si="0"/>
        <v>3.2829999999999999E-3</v>
      </c>
      <c r="G19" s="21">
        <v>0</v>
      </c>
      <c r="H19" s="21">
        <v>0</v>
      </c>
      <c r="I19" s="21">
        <v>3.2829999999999999E-3</v>
      </c>
      <c r="J19" s="22">
        <f t="shared" si="1"/>
        <v>0</v>
      </c>
      <c r="K19" s="22">
        <f t="shared" si="2"/>
        <v>0</v>
      </c>
      <c r="L19" s="23">
        <f t="shared" si="3"/>
        <v>2.510727759257687E-3</v>
      </c>
      <c r="M19" s="4"/>
      <c r="N19" t="s">
        <v>258</v>
      </c>
      <c r="O19" s="5">
        <v>4.4000000000000003E-3</v>
      </c>
      <c r="P19" s="71">
        <v>1.1815125508855976E-2</v>
      </c>
    </row>
    <row r="20" spans="1:16" x14ac:dyDescent="0.25">
      <c r="A20" s="17"/>
      <c r="B20" s="55">
        <v>14</v>
      </c>
      <c r="C20" s="19" t="s">
        <v>262</v>
      </c>
      <c r="D20" s="20">
        <v>0.23</v>
      </c>
      <c r="E20" s="21">
        <v>19.470159999999996</v>
      </c>
      <c r="F20" s="21">
        <f t="shared" si="0"/>
        <v>0</v>
      </c>
      <c r="G20" s="21">
        <v>0</v>
      </c>
      <c r="H20" s="21">
        <v>0</v>
      </c>
      <c r="I20" s="21">
        <v>0</v>
      </c>
      <c r="J20" s="22">
        <f t="shared" si="1"/>
        <v>0</v>
      </c>
      <c r="K20" s="22">
        <f t="shared" si="2"/>
        <v>0</v>
      </c>
      <c r="L20" s="23">
        <f t="shared" si="3"/>
        <v>0</v>
      </c>
      <c r="M20" s="4"/>
      <c r="N20" t="s">
        <v>268</v>
      </c>
      <c r="O20" s="5">
        <v>2.7772229164838791E-2</v>
      </c>
      <c r="P20" s="71">
        <v>7.406603259507611E-3</v>
      </c>
    </row>
    <row r="21" spans="1:16" x14ac:dyDescent="0.25">
      <c r="A21" s="17"/>
      <c r="B21" s="55">
        <v>15</v>
      </c>
      <c r="C21" s="19" t="s">
        <v>263</v>
      </c>
      <c r="D21" s="20">
        <v>42.257172999999995</v>
      </c>
      <c r="E21" s="21">
        <v>39.360503000000001</v>
      </c>
      <c r="F21" s="21">
        <f t="shared" si="0"/>
        <v>7.7226615110727224</v>
      </c>
      <c r="G21" s="21">
        <v>0.85710161107272143</v>
      </c>
      <c r="H21" s="21">
        <v>2.2442597200000001</v>
      </c>
      <c r="I21" s="21">
        <v>4.6213001800000004</v>
      </c>
      <c r="J21" s="22">
        <f t="shared" si="1"/>
        <v>2.1775677284223766E-2</v>
      </c>
      <c r="K21" s="22">
        <f t="shared" si="2"/>
        <v>7.879374232267107E-2</v>
      </c>
      <c r="L21" s="23">
        <f t="shared" si="3"/>
        <v>0.1962033236992099</v>
      </c>
      <c r="M21" s="4"/>
      <c r="N21" t="s">
        <v>270</v>
      </c>
      <c r="O21" s="5">
        <v>2.3999999999999998E-3</v>
      </c>
      <c r="P21" s="71">
        <v>2.9433406916850617E-3</v>
      </c>
    </row>
    <row r="22" spans="1:16" x14ac:dyDescent="0.25">
      <c r="A22" s="17"/>
      <c r="B22" s="55">
        <v>16</v>
      </c>
      <c r="C22" s="19" t="s">
        <v>264</v>
      </c>
      <c r="D22" s="20">
        <v>21.549377000000003</v>
      </c>
      <c r="E22" s="21">
        <v>13.339224</v>
      </c>
      <c r="F22" s="21">
        <f t="shared" si="0"/>
        <v>4.2399999999999998E-3</v>
      </c>
      <c r="G22" s="21">
        <v>0</v>
      </c>
      <c r="H22" s="21">
        <v>0</v>
      </c>
      <c r="I22" s="21">
        <v>4.2399999999999998E-3</v>
      </c>
      <c r="J22" s="22">
        <f t="shared" si="1"/>
        <v>0</v>
      </c>
      <c r="K22" s="22">
        <f t="shared" si="2"/>
        <v>0</v>
      </c>
      <c r="L22" s="23">
        <f t="shared" si="3"/>
        <v>3.1785956964213211E-4</v>
      </c>
      <c r="M22" s="4"/>
      <c r="N22" t="s">
        <v>261</v>
      </c>
      <c r="O22" s="5">
        <v>3.2829999999999999E-3</v>
      </c>
      <c r="P22" s="71">
        <v>2.510727759257687E-3</v>
      </c>
    </row>
    <row r="23" spans="1:16" x14ac:dyDescent="0.25">
      <c r="A23" s="17"/>
      <c r="B23" s="55">
        <v>17</v>
      </c>
      <c r="C23" s="19" t="s">
        <v>265</v>
      </c>
      <c r="D23" s="20">
        <v>2.3075049999999999</v>
      </c>
      <c r="E23" s="21">
        <v>0.277505</v>
      </c>
      <c r="F23" s="21">
        <f t="shared" si="0"/>
        <v>0</v>
      </c>
      <c r="G23" s="21">
        <v>0</v>
      </c>
      <c r="H23" s="21">
        <v>0</v>
      </c>
      <c r="I23" s="21">
        <v>0</v>
      </c>
      <c r="J23" s="22">
        <f t="shared" si="1"/>
        <v>0</v>
      </c>
      <c r="K23" s="22">
        <f t="shared" si="2"/>
        <v>0</v>
      </c>
      <c r="L23" s="23">
        <f t="shared" si="3"/>
        <v>0</v>
      </c>
      <c r="M23" s="4"/>
      <c r="N23" t="s">
        <v>257</v>
      </c>
      <c r="O23" s="5">
        <v>5.0000000000000001E-3</v>
      </c>
      <c r="P23" s="71">
        <v>1.139286423898401E-3</v>
      </c>
    </row>
    <row r="24" spans="1:16" x14ac:dyDescent="0.25">
      <c r="A24" s="17"/>
      <c r="B24" s="55">
        <v>18</v>
      </c>
      <c r="C24" s="19" t="s">
        <v>266</v>
      </c>
      <c r="D24" s="20">
        <v>7.0973999999999995E-2</v>
      </c>
      <c r="E24" s="21">
        <v>7.0973999999999995E-2</v>
      </c>
      <c r="F24" s="21">
        <f t="shared" si="0"/>
        <v>0</v>
      </c>
      <c r="G24" s="21">
        <v>0</v>
      </c>
      <c r="H24" s="21">
        <v>0</v>
      </c>
      <c r="I24" s="21">
        <v>0</v>
      </c>
      <c r="J24" s="22">
        <f t="shared" si="1"/>
        <v>0</v>
      </c>
      <c r="K24" s="22">
        <f t="shared" si="2"/>
        <v>0</v>
      </c>
      <c r="L24" s="23">
        <f t="shared" si="3"/>
        <v>0</v>
      </c>
      <c r="M24" s="4"/>
      <c r="N24" t="s">
        <v>264</v>
      </c>
      <c r="O24" s="5">
        <v>4.2399999999999998E-3</v>
      </c>
      <c r="P24" s="71">
        <v>3.1785956964213211E-4</v>
      </c>
    </row>
    <row r="25" spans="1:16" x14ac:dyDescent="0.25">
      <c r="A25" s="17"/>
      <c r="B25" s="55">
        <v>19</v>
      </c>
      <c r="C25" s="19" t="s">
        <v>267</v>
      </c>
      <c r="D25" s="20">
        <v>0.35067999999999999</v>
      </c>
      <c r="E25" s="21">
        <v>0.22956400000000002</v>
      </c>
      <c r="F25" s="21">
        <f t="shared" si="0"/>
        <v>1.3098979930531423E-2</v>
      </c>
      <c r="G25" s="21">
        <v>4.8996799305314198E-3</v>
      </c>
      <c r="H25" s="21">
        <v>4.0996200000000009E-3</v>
      </c>
      <c r="I25" s="21">
        <v>4.0996800000000005E-3</v>
      </c>
      <c r="J25" s="22">
        <f t="shared" si="1"/>
        <v>2.1343415912475037E-2</v>
      </c>
      <c r="K25" s="22">
        <f t="shared" si="2"/>
        <v>3.9201703797335036E-2</v>
      </c>
      <c r="L25" s="23">
        <f t="shared" si="3"/>
        <v>5.706025304721743E-2</v>
      </c>
      <c r="M25" s="4"/>
      <c r="N25" t="s">
        <v>249</v>
      </c>
      <c r="O25" s="5">
        <v>0</v>
      </c>
      <c r="P25" s="71">
        <v>0</v>
      </c>
    </row>
    <row r="26" spans="1:16" x14ac:dyDescent="0.25">
      <c r="A26" s="17"/>
      <c r="B26" s="55">
        <v>20</v>
      </c>
      <c r="C26" s="19" t="s">
        <v>268</v>
      </c>
      <c r="D26" s="20">
        <v>3.250353</v>
      </c>
      <c r="E26" s="21">
        <v>3.7496580000000002</v>
      </c>
      <c r="F26" s="21">
        <f t="shared" si="0"/>
        <v>2.7772229164838791E-2</v>
      </c>
      <c r="G26" s="21">
        <v>2.7772229164838791E-2</v>
      </c>
      <c r="H26" s="21">
        <v>0</v>
      </c>
      <c r="I26" s="21">
        <v>0</v>
      </c>
      <c r="J26" s="22">
        <f t="shared" si="1"/>
        <v>7.406603259507611E-3</v>
      </c>
      <c r="K26" s="22">
        <f t="shared" si="2"/>
        <v>7.406603259507611E-3</v>
      </c>
      <c r="L26" s="23">
        <f t="shared" si="3"/>
        <v>7.406603259507611E-3</v>
      </c>
      <c r="M26" s="4"/>
      <c r="N26" t="s">
        <v>255</v>
      </c>
      <c r="O26" s="5">
        <v>0</v>
      </c>
      <c r="P26" s="71">
        <v>0</v>
      </c>
    </row>
    <row r="27" spans="1:16" x14ac:dyDescent="0.25">
      <c r="A27" s="17"/>
      <c r="B27" s="55">
        <v>21</v>
      </c>
      <c r="C27" s="19" t="s">
        <v>269</v>
      </c>
      <c r="D27" s="20">
        <v>2.1822409999999999</v>
      </c>
      <c r="E27" s="21">
        <v>2.1077539999999995</v>
      </c>
      <c r="F27" s="21">
        <f t="shared" si="0"/>
        <v>0</v>
      </c>
      <c r="G27" s="21">
        <v>0</v>
      </c>
      <c r="H27" s="21">
        <v>0</v>
      </c>
      <c r="I27" s="21">
        <v>0</v>
      </c>
      <c r="J27" s="22">
        <f t="shared" si="1"/>
        <v>0</v>
      </c>
      <c r="K27" s="22">
        <f t="shared" si="2"/>
        <v>0</v>
      </c>
      <c r="L27" s="23">
        <f t="shared" si="3"/>
        <v>0</v>
      </c>
      <c r="M27" s="4"/>
      <c r="N27" t="s">
        <v>262</v>
      </c>
      <c r="O27" s="5">
        <v>0</v>
      </c>
      <c r="P27" s="71">
        <v>0</v>
      </c>
    </row>
    <row r="28" spans="1:16" x14ac:dyDescent="0.25">
      <c r="A28" s="17"/>
      <c r="B28" s="55">
        <v>22</v>
      </c>
      <c r="C28" s="19" t="s">
        <v>270</v>
      </c>
      <c r="D28" s="20">
        <v>1.1044129999999999</v>
      </c>
      <c r="E28" s="21">
        <v>0.81540000000000012</v>
      </c>
      <c r="F28" s="21">
        <f t="shared" si="0"/>
        <v>2.3999999999999998E-3</v>
      </c>
      <c r="G28" s="21">
        <v>0</v>
      </c>
      <c r="H28" s="21">
        <v>0</v>
      </c>
      <c r="I28" s="21">
        <v>2.3999999999999998E-3</v>
      </c>
      <c r="J28" s="22">
        <f t="shared" si="1"/>
        <v>0</v>
      </c>
      <c r="K28" s="22">
        <f t="shared" si="2"/>
        <v>0</v>
      </c>
      <c r="L28" s="23">
        <f t="shared" si="3"/>
        <v>2.9433406916850617E-3</v>
      </c>
      <c r="M28" s="4"/>
      <c r="N28" t="s">
        <v>265</v>
      </c>
      <c r="O28" s="5">
        <v>0</v>
      </c>
      <c r="P28" s="71">
        <v>0</v>
      </c>
    </row>
    <row r="29" spans="1:16" x14ac:dyDescent="0.25">
      <c r="A29" s="17"/>
      <c r="B29" s="55">
        <v>23</v>
      </c>
      <c r="C29" s="19" t="s">
        <v>271</v>
      </c>
      <c r="D29" s="20">
        <v>0.57612399999999997</v>
      </c>
      <c r="E29" s="21">
        <v>0.57612399999999997</v>
      </c>
      <c r="F29" s="21">
        <f t="shared" si="0"/>
        <v>0</v>
      </c>
      <c r="G29" s="21">
        <v>0</v>
      </c>
      <c r="H29" s="21">
        <v>0</v>
      </c>
      <c r="I29" s="21">
        <v>0</v>
      </c>
      <c r="J29" s="22">
        <f t="shared" si="1"/>
        <v>0</v>
      </c>
      <c r="K29" s="22">
        <f t="shared" si="2"/>
        <v>0</v>
      </c>
      <c r="L29" s="23">
        <f t="shared" si="3"/>
        <v>0</v>
      </c>
      <c r="M29" s="4"/>
      <c r="N29" t="s">
        <v>266</v>
      </c>
      <c r="O29" s="5">
        <v>0</v>
      </c>
      <c r="P29" s="71">
        <v>0</v>
      </c>
    </row>
    <row r="30" spans="1:16" x14ac:dyDescent="0.25">
      <c r="A30" s="17"/>
      <c r="B30" s="55">
        <v>24</v>
      </c>
      <c r="C30" s="19" t="s">
        <v>272</v>
      </c>
      <c r="D30" s="20">
        <v>2.23E-2</v>
      </c>
      <c r="E30" s="21">
        <v>3.8996000000000003E-2</v>
      </c>
      <c r="F30" s="21">
        <f t="shared" si="0"/>
        <v>2.7E-2</v>
      </c>
      <c r="G30" s="21">
        <v>0</v>
      </c>
      <c r="H30" s="21">
        <v>1.4999999999999999E-2</v>
      </c>
      <c r="I30" s="21">
        <v>1.2E-2</v>
      </c>
      <c r="J30" s="22">
        <f t="shared" si="1"/>
        <v>0</v>
      </c>
      <c r="K30" s="22">
        <f t="shared" si="2"/>
        <v>0.3846548363934762</v>
      </c>
      <c r="L30" s="23">
        <f t="shared" si="3"/>
        <v>0.6923787055082572</v>
      </c>
      <c r="M30" s="4"/>
      <c r="N30" t="s">
        <v>269</v>
      </c>
      <c r="O30" s="5">
        <v>0</v>
      </c>
      <c r="P30" s="71">
        <v>0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6.2051760000000007</v>
      </c>
      <c r="E31" s="28">
        <v>0.11697099999999999</v>
      </c>
      <c r="F31" s="28">
        <f t="shared" si="0"/>
        <v>1.7949999999999999E-3</v>
      </c>
      <c r="G31" s="28">
        <v>0</v>
      </c>
      <c r="H31" s="28">
        <v>0</v>
      </c>
      <c r="I31" s="28">
        <v>1.7949999999999999E-3</v>
      </c>
      <c r="J31" s="29">
        <f t="shared" si="1"/>
        <v>0</v>
      </c>
      <c r="K31" s="29">
        <f t="shared" si="2"/>
        <v>0</v>
      </c>
      <c r="L31" s="30">
        <f t="shared" si="3"/>
        <v>1.5345683972950561E-2</v>
      </c>
      <c r="M31" s="4"/>
      <c r="N31" t="s">
        <v>271</v>
      </c>
      <c r="O31" s="5">
        <v>0</v>
      </c>
      <c r="P31" s="71">
        <v>0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topLeftCell="A14" workbookViewId="0">
      <selection activeCell="A22" sqref="A22:D22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47</v>
      </c>
      <c r="B1" s="49" t="s">
        <v>30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795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107.952738</v>
      </c>
      <c r="E6" s="14">
        <v>112.840925</v>
      </c>
      <c r="F6" s="14">
        <v>12.13142276102559</v>
      </c>
      <c r="G6" s="14">
        <v>0.9479686710255919</v>
      </c>
      <c r="H6" s="14">
        <v>3.7173599899999998</v>
      </c>
      <c r="I6" s="14">
        <v>7.4660941000000012</v>
      </c>
      <c r="J6" s="15">
        <v>8.4009296363495058E-3</v>
      </c>
      <c r="K6" s="15">
        <v>4.1344296504354179E-2</v>
      </c>
      <c r="L6" s="16">
        <v>0.1075090687268435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67.276958000000036</v>
      </c>
      <c r="E7" s="38">
        <f ca="1">SUM(E8:OFFSET(E6,MATCH("PROYECTOS",$A$8:$A$50,0),0))</f>
        <v>68.532911000000027</v>
      </c>
      <c r="F7" s="38">
        <f ca="1">SUM(F8:OFFSET(F6,MATCH("PROYECTOS",$A$8:$A$50,0),0))</f>
        <v>7.9065274410366557</v>
      </c>
      <c r="G7" s="38">
        <f ca="1">SUM(G8:OFFSET(G6,MATCH("PROYECTOS",$A$8:$A$50,0),0))</f>
        <v>0.94709867103665601</v>
      </c>
      <c r="H7" s="38">
        <f ca="1">SUM(H8:OFFSET(H6,MATCH("PROYECTOS",$A$8:$A$50,0),0))</f>
        <v>2.2786097700000001</v>
      </c>
      <c r="I7" s="38">
        <f ca="1">SUM(I8:OFFSET(I6,MATCH("PROYECTOS",$A$8:$A$50,0),0))</f>
        <v>4.6808190000000014</v>
      </c>
      <c r="J7" s="39">
        <f ca="1">IFERROR(G7/E7,0)</f>
        <v>1.3819618300420007E-2</v>
      </c>
      <c r="K7" s="39">
        <f ca="1">IFERROR(SUM(G7,H7)/E7,0)</f>
        <v>4.7068020225153648E-2</v>
      </c>
      <c r="L7" s="40">
        <f ca="1">IFERROR(SUM(G7,H7,I7)/E7,0)</f>
        <v>0.11536832925478176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22.445729</v>
      </c>
      <c r="E8" s="21">
        <v>23.534025</v>
      </c>
      <c r="F8" s="21">
        <f t="shared" ref="F8:F12" si="0">SUM(G8,H8,I8)</f>
        <v>4.2421100721563141</v>
      </c>
      <c r="G8" s="21">
        <v>0.5291816021563136</v>
      </c>
      <c r="H8" s="21">
        <v>1.6860984400000003</v>
      </c>
      <c r="I8" s="21">
        <v>2.0268300300000002</v>
      </c>
      <c r="J8" s="22">
        <f t="shared" ref="J8:J13" si="1">IFERROR(G8/E8,0)</f>
        <v>2.2485809467624584E-2</v>
      </c>
      <c r="K8" s="22">
        <f t="shared" ref="K8:K13" si="2">IFERROR(SUM(G8,H8)/E8,0)</f>
        <v>9.4130946242995575E-2</v>
      </c>
      <c r="L8" s="23">
        <f t="shared" ref="L8:L13" si="3">IFERROR(SUM(G8,H8,I8)/E8,0)</f>
        <v>0.18025433695070495</v>
      </c>
      <c r="M8" s="4"/>
    </row>
    <row r="9" spans="1:13" ht="63.75" x14ac:dyDescent="0.25">
      <c r="A9" s="17"/>
      <c r="B9" s="19">
        <v>3000085</v>
      </c>
      <c r="C9" s="19" t="s">
        <v>797</v>
      </c>
      <c r="D9" s="20">
        <v>40.787911000000037</v>
      </c>
      <c r="E9" s="21">
        <v>40.78791100000003</v>
      </c>
      <c r="F9" s="21">
        <f t="shared" si="0"/>
        <v>2.9134647687964286</v>
      </c>
      <c r="G9" s="21">
        <v>0.30936752879642881</v>
      </c>
      <c r="H9" s="21">
        <v>0.37054124999999999</v>
      </c>
      <c r="I9" s="21">
        <v>2.2335559899999997</v>
      </c>
      <c r="J9" s="22">
        <f t="shared" si="1"/>
        <v>7.5847848348111913E-3</v>
      </c>
      <c r="K9" s="22">
        <f t="shared" si="2"/>
        <v>1.6669369970833476E-2</v>
      </c>
      <c r="L9" s="23">
        <f t="shared" si="3"/>
        <v>7.1429614740417244E-2</v>
      </c>
      <c r="M9" s="4"/>
    </row>
    <row r="10" spans="1:13" ht="38.25" x14ac:dyDescent="0.25">
      <c r="A10" s="17"/>
      <c r="B10" s="19">
        <v>3000494</v>
      </c>
      <c r="C10" s="19" t="s">
        <v>798</v>
      </c>
      <c r="D10" s="20">
        <v>0.35560599999999998</v>
      </c>
      <c r="E10" s="21">
        <v>0.50801300000000005</v>
      </c>
      <c r="F10" s="21">
        <f t="shared" si="0"/>
        <v>7.3594029634377667E-2</v>
      </c>
      <c r="G10" s="21">
        <v>1.7709749634377658E-2</v>
      </c>
      <c r="H10" s="21">
        <v>2.2339749999999998E-2</v>
      </c>
      <c r="I10" s="21">
        <v>3.3544530000000003E-2</v>
      </c>
      <c r="J10" s="22">
        <f t="shared" si="1"/>
        <v>3.4860819771103606E-2</v>
      </c>
      <c r="K10" s="22">
        <f t="shared" si="2"/>
        <v>7.88355802595163E-2</v>
      </c>
      <c r="L10" s="23">
        <f t="shared" si="3"/>
        <v>0.14486642986375872</v>
      </c>
      <c r="M10" s="4"/>
    </row>
    <row r="11" spans="1:13" ht="51" x14ac:dyDescent="0.25">
      <c r="A11" s="17"/>
      <c r="B11" s="19">
        <v>3000495</v>
      </c>
      <c r="C11" s="19" t="s">
        <v>799</v>
      </c>
      <c r="D11" s="20">
        <v>0.94002400000000019</v>
      </c>
      <c r="E11" s="21">
        <v>0.95527399999999996</v>
      </c>
      <c r="F11" s="21">
        <f t="shared" si="0"/>
        <v>8.7786189930531416E-2</v>
      </c>
      <c r="G11" s="21">
        <v>4.8996799305314198E-3</v>
      </c>
      <c r="H11" s="21">
        <v>5.3996200000000008E-3</v>
      </c>
      <c r="I11" s="21">
        <v>7.7486889999999989E-2</v>
      </c>
      <c r="J11" s="22">
        <f t="shared" si="1"/>
        <v>5.129083310685123E-3</v>
      </c>
      <c r="K11" s="22">
        <f t="shared" si="2"/>
        <v>1.0781513922216475E-2</v>
      </c>
      <c r="L11" s="23">
        <f t="shared" si="3"/>
        <v>9.1896345897126294E-2</v>
      </c>
      <c r="M11" s="4"/>
    </row>
    <row r="12" spans="1:13" ht="38.25" x14ac:dyDescent="0.25">
      <c r="A12" s="17"/>
      <c r="B12" s="19">
        <v>3000496</v>
      </c>
      <c r="C12" s="19" t="s">
        <v>800</v>
      </c>
      <c r="D12" s="20">
        <v>2.7476879999999992</v>
      </c>
      <c r="E12" s="21">
        <v>2.7476879999999992</v>
      </c>
      <c r="F12" s="21">
        <f t="shared" si="0"/>
        <v>0.58957238051900451</v>
      </c>
      <c r="G12" s="21">
        <v>8.594011051900452E-2</v>
      </c>
      <c r="H12" s="21">
        <v>0.19423070999999997</v>
      </c>
      <c r="I12" s="21">
        <v>0.30940156000000002</v>
      </c>
      <c r="J12" s="22">
        <f t="shared" si="1"/>
        <v>3.1277244912451686E-2</v>
      </c>
      <c r="K12" s="22">
        <f t="shared" si="2"/>
        <v>0.10196602398780523</v>
      </c>
      <c r="L12" s="23">
        <f t="shared" si="3"/>
        <v>0.21457035169895733</v>
      </c>
      <c r="M12" s="4"/>
    </row>
    <row r="13" spans="1:13" ht="15.75" thickBot="1" x14ac:dyDescent="0.3">
      <c r="A13" s="41" t="s">
        <v>293</v>
      </c>
      <c r="B13" s="43"/>
      <c r="C13" s="43"/>
      <c r="D13" s="44">
        <f ca="1">OFFSET(D13,-MATCH("PROYECTOS",$A$8:$A$50,0)-1,0)-(OFFSET(D13,-MATCH("PROYECTOS",$A$8:$A$50,0),0))</f>
        <v>40.675779999999961</v>
      </c>
      <c r="E13" s="45">
        <f t="shared" ref="E13:I13" ca="1" si="4">OFFSET(E13,-MATCH("PROYECTOS",$A$8:$A$50,0)-1,0)-(OFFSET(E13,-MATCH("PROYECTOS",$A$8:$A$50,0),0))</f>
        <v>44.308013999999972</v>
      </c>
      <c r="F13" s="45">
        <f t="shared" ca="1" si="4"/>
        <v>4.2248953199889341</v>
      </c>
      <c r="G13" s="45">
        <f t="shared" ca="1" si="4"/>
        <v>8.6999998893588781E-4</v>
      </c>
      <c r="H13" s="45">
        <f t="shared" ca="1" si="4"/>
        <v>1.4387502199999997</v>
      </c>
      <c r="I13" s="45">
        <f t="shared" ca="1" si="4"/>
        <v>2.7852750999999998</v>
      </c>
      <c r="J13" s="46">
        <f t="shared" ca="1" si="1"/>
        <v>1.9635273856686251E-5</v>
      </c>
      <c r="K13" s="46">
        <f t="shared" ca="1" si="2"/>
        <v>3.2491192676542366E-2</v>
      </c>
      <c r="L13" s="47">
        <f t="shared" ca="1" si="3"/>
        <v>9.5352847906677501E-2</v>
      </c>
      <c r="M13" s="4"/>
    </row>
    <row r="14" spans="1:13" ht="15.75" thickBot="1" x14ac:dyDescent="0.3"/>
    <row r="15" spans="1:13" ht="15.75" thickBot="1" x14ac:dyDescent="0.3">
      <c r="A15" s="87" t="s">
        <v>315</v>
      </c>
      <c r="B15" s="88"/>
      <c r="C15" s="88"/>
      <c r="D15" s="89"/>
    </row>
    <row r="16" spans="1:13" ht="15.75" thickBot="1" x14ac:dyDescent="0.3">
      <c r="A16" s="1" t="s">
        <v>825</v>
      </c>
    </row>
    <row r="17" spans="1:4" ht="45" customHeight="1" x14ac:dyDescent="0.25">
      <c r="A17" s="80" t="s">
        <v>317</v>
      </c>
      <c r="B17" s="81"/>
      <c r="C17" s="81"/>
      <c r="D17" s="92" t="s">
        <v>318</v>
      </c>
    </row>
    <row r="18" spans="1:4" ht="15.75" thickBot="1" x14ac:dyDescent="0.3">
      <c r="A18" s="90"/>
      <c r="B18" s="91"/>
      <c r="C18" s="91"/>
      <c r="D18" s="93"/>
    </row>
    <row r="19" spans="1:4" x14ac:dyDescent="0.25">
      <c r="A19" s="17"/>
      <c r="B19" s="19">
        <v>3000001</v>
      </c>
      <c r="C19" s="19" t="s">
        <v>275</v>
      </c>
      <c r="D19" s="23">
        <v>0.18025433695070495</v>
      </c>
    </row>
    <row r="20" spans="1:4" ht="63.75" x14ac:dyDescent="0.25">
      <c r="A20" s="17"/>
      <c r="B20" s="19">
        <v>3000085</v>
      </c>
      <c r="C20" s="19" t="s">
        <v>797</v>
      </c>
      <c r="D20" s="23">
        <v>7.1429614740417244E-2</v>
      </c>
    </row>
    <row r="21" spans="1:4" ht="38.25" x14ac:dyDescent="0.25">
      <c r="A21" s="17"/>
      <c r="B21" s="19">
        <v>3000494</v>
      </c>
      <c r="C21" s="19" t="s">
        <v>798</v>
      </c>
      <c r="D21" s="23">
        <v>0.14486642986375872</v>
      </c>
    </row>
    <row r="22" spans="1:4" ht="51.75" thickBot="1" x14ac:dyDescent="0.3">
      <c r="A22" s="24"/>
      <c r="B22" s="26">
        <v>3000495</v>
      </c>
      <c r="C22" s="26" t="s">
        <v>799</v>
      </c>
      <c r="D22" s="30">
        <v>9.1896345897126294E-2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"/>
  <sheetViews>
    <sheetView topLeftCell="A16" workbookViewId="0">
      <selection activeCell="A26" sqref="A26:XFD3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47</v>
      </c>
      <c r="B1" s="49" t="s">
        <v>30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796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107.952738</v>
      </c>
      <c r="I6" s="14">
        <v>112.840925</v>
      </c>
      <c r="J6" s="14">
        <v>12.13142276102559</v>
      </c>
      <c r="K6" s="14">
        <v>0.9479686710255919</v>
      </c>
      <c r="L6" s="14">
        <v>3.7173599899999998</v>
      </c>
      <c r="M6" s="14">
        <v>7.4660941000000012</v>
      </c>
      <c r="N6" s="15">
        <v>8.4009296363495058E-3</v>
      </c>
      <c r="O6" s="15">
        <v>4.1344296504354179E-2</v>
      </c>
      <c r="P6" s="16">
        <v>0.1075090687268435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SUM(H8:OFFSET(H6,MATCH("PROYECTOS",$A$8:$A$45,0),0))</f>
        <v>67.276958000000008</v>
      </c>
      <c r="I7" s="38">
        <f ca="1">SUM(I8:OFFSET(I6,MATCH("PROYECTOS",$A$8:$A$45,0),0))</f>
        <v>68.532910999999999</v>
      </c>
      <c r="J7" s="38">
        <f ca="1">SUM(J8:OFFSET(J6,MATCH("PROYECTOS",$A$8:$A$45,0),0))</f>
        <v>7.9065274410366548</v>
      </c>
      <c r="K7" s="38">
        <f ca="1">SUM(K8:OFFSET(K6,MATCH("PROYECTOS",$A$8:$A$45,0),0))</f>
        <v>0.94709867103665601</v>
      </c>
      <c r="L7" s="38">
        <f ca="1">SUM(L8:OFFSET(L6,MATCH("PROYECTOS",$A$8:$A$45,0),0))</f>
        <v>2.2786097700000001</v>
      </c>
      <c r="M7" s="38">
        <f ca="1">SUM(M8:OFFSET(M6,MATCH("PROYECTOS",$A$8:$A$45,0),0))</f>
        <v>4.6808189999999996</v>
      </c>
      <c r="N7" s="39">
        <f ca="1">IFERROR(K7/I7,0)</f>
        <v>1.3819618300420014E-2</v>
      </c>
      <c r="O7" s="39">
        <f ca="1">IFERROR(SUM(K7,L7)/I7,0)</f>
        <v>4.7068020225153669E-2</v>
      </c>
      <c r="P7" s="40">
        <f ca="1">IFERROR(SUM(K7,L7,M7)/I7,0)</f>
        <v>0.11536832925478177</v>
      </c>
      <c r="Q7" s="64"/>
      <c r="R7" s="38"/>
      <c r="S7" s="40"/>
    </row>
    <row r="8" spans="1:19" ht="25.5" x14ac:dyDescent="0.25">
      <c r="A8" s="17"/>
      <c r="B8" s="19">
        <v>5000243</v>
      </c>
      <c r="C8" s="19" t="s">
        <v>801</v>
      </c>
      <c r="D8" s="68">
        <v>3000001</v>
      </c>
      <c r="E8" s="19" t="s">
        <v>275</v>
      </c>
      <c r="F8" s="69">
        <v>36</v>
      </c>
      <c r="G8" s="19" t="s">
        <v>533</v>
      </c>
      <c r="H8" s="20">
        <v>6.6396000000000011E-2</v>
      </c>
      <c r="I8" s="21">
        <v>6.6396000000000011E-2</v>
      </c>
      <c r="J8" s="21">
        <f t="shared" ref="J8:J25" si="0">SUM(K8,L8,M8)</f>
        <v>1.477881E-2</v>
      </c>
      <c r="K8" s="21">
        <v>0</v>
      </c>
      <c r="L8" s="21">
        <v>7.0000000000000001E-3</v>
      </c>
      <c r="M8" s="21">
        <v>7.7788100000000006E-3</v>
      </c>
      <c r="N8" s="22">
        <f t="shared" ref="N8:N26" si="1">IFERROR(K8/I8,0)</f>
        <v>0</v>
      </c>
      <c r="O8" s="22">
        <f t="shared" ref="O8:O26" si="2">IFERROR(SUM(K8,L8)/I8,0)</f>
        <v>0.10542803783360442</v>
      </c>
      <c r="P8" s="23">
        <f t="shared" ref="P8:P26" si="3">IFERROR(SUM(K8,L8,M8)/I8,0)</f>
        <v>0.22258584854509303</v>
      </c>
      <c r="Q8" s="70">
        <v>0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5000254</v>
      </c>
      <c r="C9" s="19" t="s">
        <v>802</v>
      </c>
      <c r="D9" s="68">
        <v>3000001</v>
      </c>
      <c r="E9" s="19" t="s">
        <v>275</v>
      </c>
      <c r="F9" s="69">
        <v>304</v>
      </c>
      <c r="G9" s="19" t="s">
        <v>818</v>
      </c>
      <c r="H9" s="20">
        <v>7.7150850000000002</v>
      </c>
      <c r="I9" s="21">
        <v>7.7150850000000002</v>
      </c>
      <c r="J9" s="21">
        <f t="shared" si="0"/>
        <v>0.26281884002688871</v>
      </c>
      <c r="K9" s="21">
        <v>6.9724800268886611E-3</v>
      </c>
      <c r="L9" s="21">
        <v>0.14430789000000002</v>
      </c>
      <c r="M9" s="21">
        <v>0.11153847000000001</v>
      </c>
      <c r="N9" s="22">
        <f t="shared" si="1"/>
        <v>9.0374636532049367E-4</v>
      </c>
      <c r="O9" s="22">
        <f t="shared" si="2"/>
        <v>1.9608386690086847E-2</v>
      </c>
      <c r="P9" s="23">
        <f t="shared" si="3"/>
        <v>3.4065579319850485E-2</v>
      </c>
      <c r="Q9" s="70">
        <v>0</v>
      </c>
      <c r="R9" s="21">
        <v>0</v>
      </c>
      <c r="S9" s="23">
        <f t="shared" ref="S9:S25" si="4">IFERROR(R9/Q9,0)</f>
        <v>0</v>
      </c>
    </row>
    <row r="10" spans="1:19" ht="38.25" x14ac:dyDescent="0.25">
      <c r="A10" s="17"/>
      <c r="B10" s="19">
        <v>5000271</v>
      </c>
      <c r="C10" s="19" t="s">
        <v>803</v>
      </c>
      <c r="D10" s="68">
        <v>3000496</v>
      </c>
      <c r="E10" s="19" t="s">
        <v>800</v>
      </c>
      <c r="F10" s="69">
        <v>60</v>
      </c>
      <c r="G10" s="19" t="s">
        <v>309</v>
      </c>
      <c r="H10" s="20">
        <v>2.0386629999999988</v>
      </c>
      <c r="I10" s="21">
        <v>2.0386629999999988</v>
      </c>
      <c r="J10" s="21">
        <f t="shared" si="0"/>
        <v>0.48583677033240469</v>
      </c>
      <c r="K10" s="21">
        <v>7.5951800332404673E-2</v>
      </c>
      <c r="L10" s="21">
        <v>0.14108567999999999</v>
      </c>
      <c r="M10" s="21">
        <v>0.26879929000000002</v>
      </c>
      <c r="N10" s="22">
        <f t="shared" si="1"/>
        <v>3.7255691760926017E-2</v>
      </c>
      <c r="O10" s="22">
        <f t="shared" si="2"/>
        <v>0.10646069523624296</v>
      </c>
      <c r="P10" s="23">
        <f t="shared" si="3"/>
        <v>0.23831146704109751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5000275</v>
      </c>
      <c r="C11" s="19" t="s">
        <v>804</v>
      </c>
      <c r="D11" s="68">
        <v>3000496</v>
      </c>
      <c r="E11" s="19" t="s">
        <v>800</v>
      </c>
      <c r="F11" s="69">
        <v>60</v>
      </c>
      <c r="G11" s="19" t="s">
        <v>309</v>
      </c>
      <c r="H11" s="20">
        <v>0.21564100000000003</v>
      </c>
      <c r="I11" s="21">
        <v>0.21564100000000003</v>
      </c>
      <c r="J11" s="21">
        <f t="shared" si="0"/>
        <v>2.3869989999266469E-2</v>
      </c>
      <c r="K11" s="21">
        <v>1.2996299992664717E-3</v>
      </c>
      <c r="L11" s="21">
        <v>1.0900269999999998E-2</v>
      </c>
      <c r="M11" s="21">
        <v>1.1670089999999999E-2</v>
      </c>
      <c r="N11" s="22">
        <f t="shared" si="1"/>
        <v>6.0268223541277933E-3</v>
      </c>
      <c r="O11" s="22">
        <f t="shared" si="2"/>
        <v>5.6575048340837174E-2</v>
      </c>
      <c r="P11" s="23">
        <f t="shared" si="3"/>
        <v>0.11069318913966485</v>
      </c>
      <c r="Q11" s="70">
        <v>0</v>
      </c>
      <c r="R11" s="21">
        <v>0</v>
      </c>
      <c r="S11" s="23">
        <f t="shared" si="4"/>
        <v>0</v>
      </c>
    </row>
    <row r="12" spans="1:19" x14ac:dyDescent="0.25">
      <c r="A12" s="17"/>
      <c r="B12" s="19">
        <v>5000276</v>
      </c>
      <c r="C12" s="19" t="s">
        <v>512</v>
      </c>
      <c r="D12" s="68">
        <v>3000001</v>
      </c>
      <c r="E12" s="19" t="s">
        <v>275</v>
      </c>
      <c r="F12" s="69">
        <v>1</v>
      </c>
      <c r="G12" s="19" t="s">
        <v>531</v>
      </c>
      <c r="H12" s="20">
        <v>14.024948000000002</v>
      </c>
      <c r="I12" s="21">
        <v>15.113244</v>
      </c>
      <c r="J12" s="21">
        <f t="shared" si="0"/>
        <v>3.8770752912137114</v>
      </c>
      <c r="K12" s="21">
        <v>0.48882267121371115</v>
      </c>
      <c r="L12" s="21">
        <v>1.5051994100000001</v>
      </c>
      <c r="M12" s="21">
        <v>1.8830532100000001</v>
      </c>
      <c r="N12" s="22">
        <f t="shared" si="1"/>
        <v>3.2343993864832138E-2</v>
      </c>
      <c r="O12" s="22">
        <f t="shared" si="2"/>
        <v>0.13193872084733835</v>
      </c>
      <c r="P12" s="23">
        <f t="shared" si="3"/>
        <v>0.25653494982372488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5000298</v>
      </c>
      <c r="C13" s="19" t="s">
        <v>805</v>
      </c>
      <c r="D13" s="68">
        <v>3000494</v>
      </c>
      <c r="E13" s="19" t="s">
        <v>798</v>
      </c>
      <c r="F13" s="69">
        <v>554</v>
      </c>
      <c r="G13" s="19" t="s">
        <v>819</v>
      </c>
      <c r="H13" s="20">
        <v>0.35560599999999998</v>
      </c>
      <c r="I13" s="21">
        <v>0.50801300000000005</v>
      </c>
      <c r="J13" s="21">
        <f t="shared" si="0"/>
        <v>7.3594029634377667E-2</v>
      </c>
      <c r="K13" s="21">
        <v>1.7709749634377658E-2</v>
      </c>
      <c r="L13" s="21">
        <v>2.2339749999999998E-2</v>
      </c>
      <c r="M13" s="21">
        <v>3.3544530000000003E-2</v>
      </c>
      <c r="N13" s="22">
        <f t="shared" si="1"/>
        <v>3.4860819771103606E-2</v>
      </c>
      <c r="O13" s="22">
        <f t="shared" si="2"/>
        <v>7.88355802595163E-2</v>
      </c>
      <c r="P13" s="23">
        <f t="shared" si="3"/>
        <v>0.14486642986375872</v>
      </c>
      <c r="Q13" s="70">
        <v>0</v>
      </c>
      <c r="R13" s="21">
        <v>0</v>
      </c>
      <c r="S13" s="23">
        <f t="shared" si="4"/>
        <v>0</v>
      </c>
    </row>
    <row r="14" spans="1:19" ht="63.75" x14ac:dyDescent="0.25">
      <c r="A14" s="17"/>
      <c r="B14" s="19">
        <v>5000299</v>
      </c>
      <c r="C14" s="19" t="s">
        <v>806</v>
      </c>
      <c r="D14" s="68">
        <v>3000085</v>
      </c>
      <c r="E14" s="19" t="s">
        <v>797</v>
      </c>
      <c r="F14" s="69">
        <v>157</v>
      </c>
      <c r="G14" s="19" t="s">
        <v>820</v>
      </c>
      <c r="H14" s="20">
        <v>9.0941350000000014</v>
      </c>
      <c r="I14" s="21">
        <v>9.1477910000000016</v>
      </c>
      <c r="J14" s="21">
        <f t="shared" si="0"/>
        <v>2.7772229164838791E-2</v>
      </c>
      <c r="K14" s="21">
        <v>2.7772229164838791E-2</v>
      </c>
      <c r="L14" s="21">
        <v>0</v>
      </c>
      <c r="M14" s="21">
        <v>0</v>
      </c>
      <c r="N14" s="22">
        <f t="shared" si="1"/>
        <v>3.0359492433570888E-3</v>
      </c>
      <c r="O14" s="22">
        <f t="shared" si="2"/>
        <v>3.0359492433570888E-3</v>
      </c>
      <c r="P14" s="23">
        <f t="shared" si="3"/>
        <v>3.0359492433570888E-3</v>
      </c>
      <c r="Q14" s="70">
        <v>0</v>
      </c>
      <c r="R14" s="21">
        <v>0</v>
      </c>
      <c r="S14" s="23">
        <f t="shared" si="4"/>
        <v>0</v>
      </c>
    </row>
    <row r="15" spans="1:19" ht="63.75" x14ac:dyDescent="0.25">
      <c r="A15" s="17"/>
      <c r="B15" s="19">
        <v>5000300</v>
      </c>
      <c r="C15" s="19" t="s">
        <v>807</v>
      </c>
      <c r="D15" s="68">
        <v>3000085</v>
      </c>
      <c r="E15" s="19" t="s">
        <v>797</v>
      </c>
      <c r="F15" s="69">
        <v>157</v>
      </c>
      <c r="G15" s="19" t="s">
        <v>820</v>
      </c>
      <c r="H15" s="20">
        <v>2.4580239999999987</v>
      </c>
      <c r="I15" s="21">
        <v>2.4580239999999987</v>
      </c>
      <c r="J15" s="21">
        <f t="shared" si="0"/>
        <v>0</v>
      </c>
      <c r="K15" s="21">
        <v>0</v>
      </c>
      <c r="L15" s="21">
        <v>0</v>
      </c>
      <c r="M15" s="21">
        <v>0</v>
      </c>
      <c r="N15" s="22">
        <f t="shared" si="1"/>
        <v>0</v>
      </c>
      <c r="O15" s="22">
        <f t="shared" si="2"/>
        <v>0</v>
      </c>
      <c r="P15" s="23">
        <f t="shared" si="3"/>
        <v>0</v>
      </c>
      <c r="Q15" s="70">
        <v>0</v>
      </c>
      <c r="R15" s="21">
        <v>0</v>
      </c>
      <c r="S15" s="23">
        <f t="shared" si="4"/>
        <v>0</v>
      </c>
    </row>
    <row r="16" spans="1:19" ht="63.75" x14ac:dyDescent="0.25">
      <c r="A16" s="17"/>
      <c r="B16" s="19">
        <v>5000301</v>
      </c>
      <c r="C16" s="19" t="s">
        <v>808</v>
      </c>
      <c r="D16" s="68">
        <v>3000085</v>
      </c>
      <c r="E16" s="19" t="s">
        <v>797</v>
      </c>
      <c r="F16" s="69">
        <v>157</v>
      </c>
      <c r="G16" s="19" t="s">
        <v>820</v>
      </c>
      <c r="H16" s="20">
        <v>5.4934559999999992</v>
      </c>
      <c r="I16" s="21">
        <v>5.4934559999999992</v>
      </c>
      <c r="J16" s="21">
        <f t="shared" si="0"/>
        <v>0</v>
      </c>
      <c r="K16" s="21">
        <v>0</v>
      </c>
      <c r="L16" s="21">
        <v>0</v>
      </c>
      <c r="M16" s="21">
        <v>0</v>
      </c>
      <c r="N16" s="22">
        <f t="shared" si="1"/>
        <v>0</v>
      </c>
      <c r="O16" s="22">
        <f t="shared" si="2"/>
        <v>0</v>
      </c>
      <c r="P16" s="23">
        <f t="shared" si="3"/>
        <v>0</v>
      </c>
      <c r="Q16" s="70">
        <v>0</v>
      </c>
      <c r="R16" s="21">
        <v>0</v>
      </c>
      <c r="S16" s="23">
        <f t="shared" si="4"/>
        <v>0</v>
      </c>
    </row>
    <row r="17" spans="1:19" ht="63.75" x14ac:dyDescent="0.25">
      <c r="A17" s="17"/>
      <c r="B17" s="19">
        <v>5000302</v>
      </c>
      <c r="C17" s="19" t="s">
        <v>809</v>
      </c>
      <c r="D17" s="68">
        <v>3000085</v>
      </c>
      <c r="E17" s="19" t="s">
        <v>797</v>
      </c>
      <c r="F17" s="69">
        <v>157</v>
      </c>
      <c r="G17" s="19" t="s">
        <v>820</v>
      </c>
      <c r="H17" s="20">
        <v>8.0765759999999993</v>
      </c>
      <c r="I17" s="21">
        <v>8.1302319999999977</v>
      </c>
      <c r="J17" s="21">
        <f t="shared" si="0"/>
        <v>3.4708790481090546E-2</v>
      </c>
      <c r="K17" s="21">
        <v>3.4708790481090546E-2</v>
      </c>
      <c r="L17" s="21">
        <v>0</v>
      </c>
      <c r="M17" s="21">
        <v>0</v>
      </c>
      <c r="N17" s="22">
        <f t="shared" si="1"/>
        <v>4.2691020970976662E-3</v>
      </c>
      <c r="O17" s="22">
        <f t="shared" si="2"/>
        <v>4.2691020970976662E-3</v>
      </c>
      <c r="P17" s="23">
        <f t="shared" si="3"/>
        <v>4.2691020970976662E-3</v>
      </c>
      <c r="Q17" s="70">
        <v>0</v>
      </c>
      <c r="R17" s="21">
        <v>0</v>
      </c>
      <c r="S17" s="23">
        <f t="shared" si="4"/>
        <v>0</v>
      </c>
    </row>
    <row r="18" spans="1:19" ht="38.25" x14ac:dyDescent="0.25">
      <c r="A18" s="17"/>
      <c r="B18" s="19">
        <v>5000334</v>
      </c>
      <c r="C18" s="19" t="s">
        <v>810</v>
      </c>
      <c r="D18" s="68">
        <v>3000496</v>
      </c>
      <c r="E18" s="19" t="s">
        <v>800</v>
      </c>
      <c r="F18" s="69">
        <v>8</v>
      </c>
      <c r="G18" s="19" t="s">
        <v>821</v>
      </c>
      <c r="H18" s="20">
        <v>0.49338400000000004</v>
      </c>
      <c r="I18" s="21">
        <v>0.49338400000000004</v>
      </c>
      <c r="J18" s="21">
        <f t="shared" si="0"/>
        <v>7.9865620187333369E-2</v>
      </c>
      <c r="K18" s="21">
        <v>8.6886801873333752E-3</v>
      </c>
      <c r="L18" s="21">
        <v>4.2244759999999999E-2</v>
      </c>
      <c r="M18" s="21">
        <v>2.8932179999999998E-2</v>
      </c>
      <c r="N18" s="22">
        <f t="shared" si="1"/>
        <v>1.7610380935201331E-2</v>
      </c>
      <c r="O18" s="22">
        <f t="shared" si="2"/>
        <v>0.1032328575457116</v>
      </c>
      <c r="P18" s="23">
        <f t="shared" si="3"/>
        <v>0.16187314584042725</v>
      </c>
      <c r="Q18" s="70">
        <v>0</v>
      </c>
      <c r="R18" s="21">
        <v>0</v>
      </c>
      <c r="S18" s="23">
        <f t="shared" si="4"/>
        <v>0</v>
      </c>
    </row>
    <row r="19" spans="1:19" ht="63.75" x14ac:dyDescent="0.25">
      <c r="A19" s="17"/>
      <c r="B19" s="19">
        <v>5001304</v>
      </c>
      <c r="C19" s="19" t="s">
        <v>811</v>
      </c>
      <c r="D19" s="68">
        <v>3000085</v>
      </c>
      <c r="E19" s="19" t="s">
        <v>797</v>
      </c>
      <c r="F19" s="69">
        <v>96</v>
      </c>
      <c r="G19" s="19" t="s">
        <v>822</v>
      </c>
      <c r="H19" s="20">
        <v>11.641300000000001</v>
      </c>
      <c r="I19" s="21">
        <v>11.641300000000001</v>
      </c>
      <c r="J19" s="21">
        <f t="shared" si="0"/>
        <v>2.744041339242659</v>
      </c>
      <c r="K19" s="21">
        <v>0.21159176924265921</v>
      </c>
      <c r="L19" s="21">
        <v>0.33549920999999999</v>
      </c>
      <c r="M19" s="21">
        <v>2.1969503599999998</v>
      </c>
      <c r="N19" s="22">
        <f t="shared" si="1"/>
        <v>1.8175957087495313E-2</v>
      </c>
      <c r="O19" s="22">
        <f t="shared" si="2"/>
        <v>4.6995694573858521E-2</v>
      </c>
      <c r="P19" s="23">
        <f t="shared" si="3"/>
        <v>0.23571605741993237</v>
      </c>
      <c r="Q19" s="70">
        <v>0</v>
      </c>
      <c r="R19" s="21">
        <v>0</v>
      </c>
      <c r="S19" s="23">
        <f t="shared" si="4"/>
        <v>0</v>
      </c>
    </row>
    <row r="20" spans="1:19" ht="63.75" x14ac:dyDescent="0.25">
      <c r="A20" s="17"/>
      <c r="B20" s="19">
        <v>5004091</v>
      </c>
      <c r="C20" s="19" t="s">
        <v>812</v>
      </c>
      <c r="D20" s="68">
        <v>3000085</v>
      </c>
      <c r="E20" s="19" t="s">
        <v>797</v>
      </c>
      <c r="F20" s="69">
        <v>88</v>
      </c>
      <c r="G20" s="19" t="s">
        <v>755</v>
      </c>
      <c r="H20" s="20">
        <v>2.190045</v>
      </c>
      <c r="I20" s="21">
        <v>2.0827329999999997</v>
      </c>
      <c r="J20" s="21">
        <f t="shared" si="0"/>
        <v>0</v>
      </c>
      <c r="K20" s="21">
        <v>0</v>
      </c>
      <c r="L20" s="21">
        <v>0</v>
      </c>
      <c r="M20" s="21">
        <v>0</v>
      </c>
      <c r="N20" s="22">
        <f t="shared" si="1"/>
        <v>0</v>
      </c>
      <c r="O20" s="22">
        <f t="shared" si="2"/>
        <v>0</v>
      </c>
      <c r="P20" s="23">
        <f t="shared" si="3"/>
        <v>0</v>
      </c>
      <c r="Q20" s="70">
        <v>0</v>
      </c>
      <c r="R20" s="21">
        <v>0</v>
      </c>
      <c r="S20" s="23">
        <f t="shared" si="4"/>
        <v>0</v>
      </c>
    </row>
    <row r="21" spans="1:19" ht="63.75" x14ac:dyDescent="0.25">
      <c r="A21" s="17"/>
      <c r="B21" s="19">
        <v>5004092</v>
      </c>
      <c r="C21" s="19" t="s">
        <v>813</v>
      </c>
      <c r="D21" s="68">
        <v>3000085</v>
      </c>
      <c r="E21" s="19" t="s">
        <v>797</v>
      </c>
      <c r="F21" s="69">
        <v>259</v>
      </c>
      <c r="G21" s="19" t="s">
        <v>393</v>
      </c>
      <c r="H21" s="20">
        <v>1.274475</v>
      </c>
      <c r="I21" s="21">
        <v>1.274475</v>
      </c>
      <c r="J21" s="21">
        <f t="shared" si="0"/>
        <v>0</v>
      </c>
      <c r="K21" s="21">
        <v>0</v>
      </c>
      <c r="L21" s="21">
        <v>0</v>
      </c>
      <c r="M21" s="21">
        <v>0</v>
      </c>
      <c r="N21" s="22">
        <f t="shared" si="1"/>
        <v>0</v>
      </c>
      <c r="O21" s="22">
        <f t="shared" si="2"/>
        <v>0</v>
      </c>
      <c r="P21" s="23">
        <f t="shared" si="3"/>
        <v>0</v>
      </c>
      <c r="Q21" s="70">
        <v>0</v>
      </c>
      <c r="R21" s="21">
        <v>0</v>
      </c>
      <c r="S21" s="23">
        <f t="shared" si="4"/>
        <v>0</v>
      </c>
    </row>
    <row r="22" spans="1:19" ht="51" x14ac:dyDescent="0.25">
      <c r="A22" s="17"/>
      <c r="B22" s="19">
        <v>5004094</v>
      </c>
      <c r="C22" s="19" t="s">
        <v>814</v>
      </c>
      <c r="D22" s="68">
        <v>3000495</v>
      </c>
      <c r="E22" s="19" t="s">
        <v>799</v>
      </c>
      <c r="F22" s="69">
        <v>117</v>
      </c>
      <c r="G22" s="19" t="s">
        <v>687</v>
      </c>
      <c r="H22" s="20">
        <v>0.26740399999999998</v>
      </c>
      <c r="I22" s="21">
        <v>0.28265400000000007</v>
      </c>
      <c r="J22" s="21">
        <f t="shared" si="0"/>
        <v>1.7681979930531423E-2</v>
      </c>
      <c r="K22" s="21">
        <v>4.8996799305314198E-3</v>
      </c>
      <c r="L22" s="21">
        <v>5.3996200000000008E-3</v>
      </c>
      <c r="M22" s="21">
        <v>7.3826800000000008E-3</v>
      </c>
      <c r="N22" s="22">
        <f t="shared" si="1"/>
        <v>1.7334550123229882E-2</v>
      </c>
      <c r="O22" s="22">
        <f t="shared" si="2"/>
        <v>3.6437835411957442E-2</v>
      </c>
      <c r="P22" s="23">
        <f t="shared" si="3"/>
        <v>6.2556977543326536E-2</v>
      </c>
      <c r="Q22" s="70">
        <v>0</v>
      </c>
      <c r="R22" s="21">
        <v>0</v>
      </c>
      <c r="S22" s="23">
        <f t="shared" si="4"/>
        <v>0</v>
      </c>
    </row>
    <row r="23" spans="1:19" ht="51" x14ac:dyDescent="0.25">
      <c r="A23" s="17"/>
      <c r="B23" s="19">
        <v>5004095</v>
      </c>
      <c r="C23" s="19" t="s">
        <v>815</v>
      </c>
      <c r="D23" s="68">
        <v>3000495</v>
      </c>
      <c r="E23" s="19" t="s">
        <v>799</v>
      </c>
      <c r="F23" s="69">
        <v>60</v>
      </c>
      <c r="G23" s="19" t="s">
        <v>309</v>
      </c>
      <c r="H23" s="20">
        <v>0.67262000000000011</v>
      </c>
      <c r="I23" s="21">
        <v>0.67262</v>
      </c>
      <c r="J23" s="21">
        <f t="shared" si="0"/>
        <v>7.010421E-2</v>
      </c>
      <c r="K23" s="21">
        <v>0</v>
      </c>
      <c r="L23" s="21">
        <v>0</v>
      </c>
      <c r="M23" s="21">
        <v>7.010421E-2</v>
      </c>
      <c r="N23" s="22">
        <f t="shared" si="1"/>
        <v>0</v>
      </c>
      <c r="O23" s="22">
        <f t="shared" si="2"/>
        <v>0</v>
      </c>
      <c r="P23" s="23">
        <f t="shared" si="3"/>
        <v>0.10422558056554965</v>
      </c>
      <c r="Q23" s="70">
        <v>0</v>
      </c>
      <c r="R23" s="21">
        <v>0</v>
      </c>
      <c r="S23" s="23">
        <f t="shared" si="4"/>
        <v>0</v>
      </c>
    </row>
    <row r="24" spans="1:19" ht="63.75" x14ac:dyDescent="0.25">
      <c r="A24" s="17"/>
      <c r="B24" s="19">
        <v>5005030</v>
      </c>
      <c r="C24" s="19" t="s">
        <v>816</v>
      </c>
      <c r="D24" s="68">
        <v>3000085</v>
      </c>
      <c r="E24" s="19" t="s">
        <v>797</v>
      </c>
      <c r="F24" s="69">
        <v>117</v>
      </c>
      <c r="G24" s="19" t="s">
        <v>687</v>
      </c>
      <c r="H24" s="20">
        <v>0.55989999999999995</v>
      </c>
      <c r="I24" s="21">
        <v>0.55989999999999995</v>
      </c>
      <c r="J24" s="21">
        <f t="shared" si="0"/>
        <v>0.10694240990784026</v>
      </c>
      <c r="K24" s="21">
        <v>3.5294739907840267E-2</v>
      </c>
      <c r="L24" s="21">
        <v>3.5042040000000003E-2</v>
      </c>
      <c r="M24" s="21">
        <v>3.660563E-2</v>
      </c>
      <c r="N24" s="22">
        <f t="shared" si="1"/>
        <v>6.303757797435304E-2</v>
      </c>
      <c r="O24" s="22">
        <f t="shared" si="2"/>
        <v>0.12562382551855736</v>
      </c>
      <c r="P24" s="23">
        <f t="shared" si="3"/>
        <v>0.19100269674556219</v>
      </c>
      <c r="Q24" s="70">
        <v>0</v>
      </c>
      <c r="R24" s="21">
        <v>0</v>
      </c>
      <c r="S24" s="23">
        <f t="shared" si="4"/>
        <v>0</v>
      </c>
    </row>
    <row r="25" spans="1:19" ht="25.5" x14ac:dyDescent="0.25">
      <c r="A25" s="17"/>
      <c r="B25" s="19">
        <v>5005031</v>
      </c>
      <c r="C25" s="19" t="s">
        <v>817</v>
      </c>
      <c r="D25" s="68">
        <v>3000001</v>
      </c>
      <c r="E25" s="19" t="s">
        <v>275</v>
      </c>
      <c r="F25" s="69">
        <v>476</v>
      </c>
      <c r="G25" s="19" t="s">
        <v>823</v>
      </c>
      <c r="H25" s="20">
        <v>0.63929999999999998</v>
      </c>
      <c r="I25" s="21">
        <v>0.63929999999999998</v>
      </c>
      <c r="J25" s="21">
        <f t="shared" si="0"/>
        <v>8.7437130915713798E-2</v>
      </c>
      <c r="K25" s="21">
        <v>3.3386450915713795E-2</v>
      </c>
      <c r="L25" s="21">
        <v>2.9591140000000002E-2</v>
      </c>
      <c r="M25" s="21">
        <v>2.4459540000000002E-2</v>
      </c>
      <c r="N25" s="22">
        <f t="shared" si="1"/>
        <v>5.2223448953095254E-2</v>
      </c>
      <c r="O25" s="22">
        <f t="shared" si="2"/>
        <v>9.8510231371365234E-2</v>
      </c>
      <c r="P25" s="23">
        <f t="shared" si="3"/>
        <v>0.1367701093629185</v>
      </c>
      <c r="Q25" s="70">
        <v>0</v>
      </c>
      <c r="R25" s="21">
        <v>0</v>
      </c>
      <c r="S25" s="23">
        <f t="shared" si="4"/>
        <v>0</v>
      </c>
    </row>
    <row r="26" spans="1:19" ht="15.75" thickBot="1" x14ac:dyDescent="0.3">
      <c r="A26" s="41" t="s">
        <v>293</v>
      </c>
      <c r="B26" s="43"/>
      <c r="C26" s="43"/>
      <c r="D26" s="65"/>
      <c r="E26" s="43"/>
      <c r="F26" s="66"/>
      <c r="G26" s="43"/>
      <c r="H26" s="44">
        <f t="shared" ref="H26:M26" ca="1" si="5">OFFSET(H26,-MATCH("PROYECTOS",$A$8:$A$45,0)-1,0)-(OFFSET(H26,-MATCH("PROYECTOS",$A$8:$A$45,0),0))</f>
        <v>40.675779999999989</v>
      </c>
      <c r="I26" s="45">
        <f t="shared" ca="1" si="5"/>
        <v>44.308014</v>
      </c>
      <c r="J26" s="45">
        <f t="shared" ca="1" si="5"/>
        <v>4.224895319988935</v>
      </c>
      <c r="K26" s="45">
        <f t="shared" ca="1" si="5"/>
        <v>8.6999998893588781E-4</v>
      </c>
      <c r="L26" s="45">
        <f t="shared" ca="1" si="5"/>
        <v>1.4387502199999997</v>
      </c>
      <c r="M26" s="45">
        <f t="shared" ca="1" si="5"/>
        <v>2.7852751000000016</v>
      </c>
      <c r="N26" s="46">
        <f t="shared" ca="1" si="1"/>
        <v>1.9635273856686237E-5</v>
      </c>
      <c r="O26" s="46">
        <f t="shared" ca="1" si="2"/>
        <v>3.2491192676542345E-2</v>
      </c>
      <c r="P26" s="47">
        <f t="shared" ca="1" si="3"/>
        <v>9.5352847906677488E-2</v>
      </c>
      <c r="Q26" s="67"/>
      <c r="R26" s="45"/>
      <c r="S26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workbookViewId="0">
      <selection activeCell="A14" sqref="A14:L14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48</v>
      </c>
      <c r="B1" s="50" t="s">
        <v>31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826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51.121884999999992</v>
      </c>
      <c r="E6" s="14">
        <v>67.298742999999988</v>
      </c>
      <c r="F6" s="14">
        <v>5.7996030436124322</v>
      </c>
      <c r="G6" s="14">
        <v>1.0224002536124317</v>
      </c>
      <c r="H6" s="14">
        <v>1.8126319199999998</v>
      </c>
      <c r="I6" s="14">
        <v>2.9645708699999997</v>
      </c>
      <c r="J6" s="15">
        <v>1.5191966566335896E-2</v>
      </c>
      <c r="K6" s="15">
        <v>4.212607913958262E-2</v>
      </c>
      <c r="L6" s="16">
        <v>8.6176989124632425E-2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47.725332999999992</v>
      </c>
      <c r="E7" s="38">
        <f ca="1">SUM(E8:OFFSET(E6,MATCH("GOBIERNOS REGIONALES",$A$8:$A$50,0),0))</f>
        <v>51.946829000000001</v>
      </c>
      <c r="F7" s="38">
        <f ca="1">SUM(F8:OFFSET(F6,MATCH("GOBIERNOS REGIONALES",$A$8:$A$50,0),0))</f>
        <v>5.6463754936124317</v>
      </c>
      <c r="G7" s="38">
        <f ca="1">SUM(G8:OFFSET(G6,MATCH("GOBIERNOS REGIONALES",$A$8:$A$50,0),0))</f>
        <v>1.0224002536124317</v>
      </c>
      <c r="H7" s="38">
        <f ca="1">SUM(H8:OFFSET(H6,MATCH("GOBIERNOS REGIONALES",$A$8:$A$50,0),0))</f>
        <v>1.8126319199999998</v>
      </c>
      <c r="I7" s="38">
        <f ca="1">SUM(I8:OFFSET(I6,MATCH("GOBIERNOS REGIONALES",$A$8:$A$50,0),0))</f>
        <v>2.8113433199999998</v>
      </c>
      <c r="J7" s="39">
        <f ca="1">IFERROR(G7/E7,0)</f>
        <v>1.9681668222952198E-2</v>
      </c>
      <c r="K7" s="39">
        <f ca="1">IFERROR(SUM(G7,H7)/E7,0)</f>
        <v>5.4575654148445354E-2</v>
      </c>
      <c r="L7" s="40">
        <f ca="1">IFERROR(SUM(G7,H7,I7)/E7,0)</f>
        <v>0.10869528712931509</v>
      </c>
      <c r="M7" s="4"/>
    </row>
    <row r="8" spans="1:13" ht="25.5" x14ac:dyDescent="0.25">
      <c r="A8" s="17"/>
      <c r="B8" s="18">
        <v>70</v>
      </c>
      <c r="C8" s="19" t="s">
        <v>137</v>
      </c>
      <c r="D8" s="20">
        <v>47.725332999999992</v>
      </c>
      <c r="E8" s="21">
        <v>51.946829000000001</v>
      </c>
      <c r="F8" s="21">
        <f t="shared" ref="F8:F15" si="0">SUM(G8,H8,I8)</f>
        <v>5.6463754936124317</v>
      </c>
      <c r="G8" s="21">
        <v>1.0224002536124317</v>
      </c>
      <c r="H8" s="21">
        <v>1.8126319199999998</v>
      </c>
      <c r="I8" s="21">
        <v>2.8113433199999998</v>
      </c>
      <c r="J8" s="22">
        <f t="shared" ref="J8:J15" si="1">IFERROR(G8/E8,0)</f>
        <v>1.9681668222952198E-2</v>
      </c>
      <c r="K8" s="22">
        <f t="shared" ref="K8:K15" si="2">IFERROR(SUM(G8,H8)/E8,0)</f>
        <v>5.4575654148445354E-2</v>
      </c>
      <c r="L8" s="23">
        <f t="shared" ref="L8:L15" si="3">IFERROR(SUM(G8,H8,I8)/E8,0)</f>
        <v>0.10869528712931509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3.3965519999999998</v>
      </c>
      <c r="E9" s="38">
        <f ca="1">SUM(E10:OFFSET(E8,(MATCH("GOBIERNOS LOCALES",$A$8:$A$50,0)-MATCH("GOBIERNOS REGIONALES",$A$8:$A$50,0)),0))</f>
        <v>15.351914000000001</v>
      </c>
      <c r="F9" s="38">
        <f ca="1">SUM(F10:OFFSET(F8,(MATCH("GOBIERNOS LOCALES",$A$8:$A$50,0)-MATCH("GOBIERNOS REGIONALES",$A$8:$A$50,0)),0))</f>
        <v>0.15322754999999999</v>
      </c>
      <c r="G9" s="38">
        <f ca="1">SUM(G10:OFFSET(G8,(MATCH("GOBIERNOS LOCALES",$A$8:$A$50,0)-MATCH("GOBIERNOS REGIONALES",$A$8:$A$50,0)),0))</f>
        <v>0</v>
      </c>
      <c r="H9" s="38">
        <f ca="1">SUM(H10:OFFSET(H8,(MATCH("GOBIERNOS LOCALES",$A$8:$A$50,0)-MATCH("GOBIERNOS REGIONALES",$A$8:$A$50,0)),0))</f>
        <v>0</v>
      </c>
      <c r="I9" s="38">
        <f ca="1">SUM(I10:OFFSET(I8,(MATCH("GOBIERNOS LOCALES",$A$8:$A$50,0)-MATCH("GOBIERNOS REGIONALES",$A$8:$A$50,0)),0))</f>
        <v>0.15322754999999999</v>
      </c>
      <c r="J9" s="39">
        <f t="shared" ca="1" si="1"/>
        <v>0</v>
      </c>
      <c r="K9" s="39">
        <f t="shared" ca="1" si="2"/>
        <v>0</v>
      </c>
      <c r="L9" s="40">
        <f t="shared" ca="1" si="3"/>
        <v>9.9810062771326091E-3</v>
      </c>
      <c r="M9" s="4"/>
    </row>
    <row r="10" spans="1:13" x14ac:dyDescent="0.25">
      <c r="A10" s="17"/>
      <c r="B10" s="18">
        <v>449</v>
      </c>
      <c r="C10" s="19" t="s">
        <v>215</v>
      </c>
      <c r="D10" s="20">
        <v>0</v>
      </c>
      <c r="E10" s="21">
        <v>7.8845549999999998</v>
      </c>
      <c r="F10" s="21">
        <f t="shared" si="0"/>
        <v>0</v>
      </c>
      <c r="G10" s="21">
        <v>0</v>
      </c>
      <c r="H10" s="21">
        <v>0</v>
      </c>
      <c r="I10" s="21">
        <v>0</v>
      </c>
      <c r="J10" s="22">
        <f t="shared" si="1"/>
        <v>0</v>
      </c>
      <c r="K10" s="22">
        <f t="shared" si="2"/>
        <v>0</v>
      </c>
      <c r="L10" s="23">
        <f t="shared" si="3"/>
        <v>0</v>
      </c>
      <c r="M10" s="4"/>
    </row>
    <row r="11" spans="1:13" x14ac:dyDescent="0.25">
      <c r="A11" s="17"/>
      <c r="B11" s="18">
        <v>451</v>
      </c>
      <c r="C11" s="19" t="s">
        <v>217</v>
      </c>
      <c r="D11" s="20">
        <v>0</v>
      </c>
      <c r="E11" s="21">
        <v>3.5474999999999999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</row>
    <row r="12" spans="1:13" x14ac:dyDescent="0.25">
      <c r="A12" s="17"/>
      <c r="B12" s="18">
        <v>452</v>
      </c>
      <c r="C12" s="19" t="s">
        <v>218</v>
      </c>
      <c r="D12" s="20">
        <v>0</v>
      </c>
      <c r="E12" s="21">
        <v>0.47976999999999997</v>
      </c>
      <c r="F12" s="21">
        <f t="shared" si="0"/>
        <v>0.11380881</v>
      </c>
      <c r="G12" s="21">
        <v>0</v>
      </c>
      <c r="H12" s="21">
        <v>0</v>
      </c>
      <c r="I12" s="21">
        <v>0.11380881</v>
      </c>
      <c r="J12" s="22">
        <f t="shared" si="1"/>
        <v>0</v>
      </c>
      <c r="K12" s="22">
        <f t="shared" si="2"/>
        <v>0</v>
      </c>
      <c r="L12" s="23">
        <f t="shared" si="3"/>
        <v>0.23721535319007025</v>
      </c>
      <c r="M12" s="4"/>
    </row>
    <row r="13" spans="1:13" x14ac:dyDescent="0.25">
      <c r="A13" s="17"/>
      <c r="B13" s="18">
        <v>454</v>
      </c>
      <c r="C13" s="19" t="s">
        <v>220</v>
      </c>
      <c r="D13" s="20">
        <v>0</v>
      </c>
      <c r="E13" s="21">
        <v>4.2826000000000003E-2</v>
      </c>
      <c r="F13" s="21">
        <f t="shared" si="0"/>
        <v>1.6181669999999999E-2</v>
      </c>
      <c r="G13" s="21">
        <v>0</v>
      </c>
      <c r="H13" s="21">
        <v>0</v>
      </c>
      <c r="I13" s="21">
        <v>1.6181669999999999E-2</v>
      </c>
      <c r="J13" s="22">
        <f t="shared" si="1"/>
        <v>0</v>
      </c>
      <c r="K13" s="22">
        <f t="shared" si="2"/>
        <v>0</v>
      </c>
      <c r="L13" s="23">
        <f t="shared" si="3"/>
        <v>0.37784686872460649</v>
      </c>
      <c r="M13" s="4"/>
    </row>
    <row r="14" spans="1:13" ht="15.75" thickBot="1" x14ac:dyDescent="0.3">
      <c r="A14" s="24"/>
      <c r="B14" s="25">
        <v>458</v>
      </c>
      <c r="C14" s="26" t="s">
        <v>224</v>
      </c>
      <c r="D14" s="27">
        <v>3.3965519999999998</v>
      </c>
      <c r="E14" s="28">
        <v>3.3972629999999997</v>
      </c>
      <c r="F14" s="28">
        <f t="shared" si="0"/>
        <v>2.3237069999999999E-2</v>
      </c>
      <c r="G14" s="28">
        <v>0</v>
      </c>
      <c r="H14" s="28">
        <v>0</v>
      </c>
      <c r="I14" s="28">
        <v>2.3237069999999999E-2</v>
      </c>
      <c r="J14" s="29">
        <f t="shared" si="1"/>
        <v>0</v>
      </c>
      <c r="K14" s="29">
        <f t="shared" si="2"/>
        <v>0</v>
      </c>
      <c r="L14" s="30">
        <f t="shared" si="3"/>
        <v>6.839938503436443E-3</v>
      </c>
      <c r="M14" s="4"/>
    </row>
    <row r="15" spans="1:13" x14ac:dyDescent="0.25">
      <c r="A15" t="s">
        <v>232</v>
      </c>
      <c r="D15" s="5"/>
      <c r="E15" s="5"/>
      <c r="F15" s="5">
        <f t="shared" si="0"/>
        <v>0</v>
      </c>
      <c r="G15" s="5"/>
      <c r="H15" s="5"/>
      <c r="I15" s="5"/>
      <c r="J15" s="4">
        <f t="shared" si="1"/>
        <v>0</v>
      </c>
      <c r="K15" s="4">
        <f t="shared" si="2"/>
        <v>0</v>
      </c>
      <c r="L15" s="4">
        <f t="shared" si="3"/>
        <v>0</v>
      </c>
      <c r="M15" s="4"/>
    </row>
    <row r="16" spans="1:13" x14ac:dyDescent="0.25">
      <c r="D16" s="5"/>
      <c r="E16" s="5"/>
      <c r="F16" s="5"/>
      <c r="G16" s="5"/>
      <c r="H16" s="5"/>
      <c r="I16" s="5"/>
      <c r="J16" s="4"/>
      <c r="K16" s="4"/>
      <c r="L16" s="4"/>
      <c r="M16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48</v>
      </c>
      <c r="B1" s="51" t="s">
        <v>31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827</v>
      </c>
      <c r="N2" s="72" t="s">
        <v>843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51.121884999999992</v>
      </c>
      <c r="E6" s="14">
        <f ca="1">SUM(E7:OFFSET(E7,50,0))</f>
        <v>67.298742999999988</v>
      </c>
      <c r="F6" s="14">
        <f ca="1">SUM(F7:OFFSET(F7,50,0))</f>
        <v>5.7996030436124322</v>
      </c>
      <c r="G6" s="14">
        <f ca="1">SUM(G7:OFFSET(G7,50,0))</f>
        <v>1.0224002536124317</v>
      </c>
      <c r="H6" s="14">
        <f ca="1">SUM(H7:OFFSET(H7,50,0))</f>
        <v>1.8126319199999998</v>
      </c>
      <c r="I6" s="14">
        <f ca="1">SUM(I7:OFFSET(I7,50,0))</f>
        <v>2.9645708699999997</v>
      </c>
      <c r="J6" s="15">
        <f ca="1">IFERROR(G6/E6,0)</f>
        <v>1.5191966566335896E-2</v>
      </c>
      <c r="K6" s="15">
        <f ca="1">IFERROR(SUM(G6,H6)/E6,0)</f>
        <v>4.212607913958262E-2</v>
      </c>
      <c r="L6" s="16">
        <f ca="1">IFERROR(SUM(G6,H6,I6)/E6,0)</f>
        <v>8.6176989124632425E-2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11</v>
      </c>
      <c r="C7" s="19" t="s">
        <v>259</v>
      </c>
      <c r="D7" s="20">
        <v>0</v>
      </c>
      <c r="E7" s="21">
        <v>7.8845549999999998</v>
      </c>
      <c r="F7" s="21">
        <f t="shared" ref="F7:F12" si="0">SUM(G7,H7,I7)</f>
        <v>0</v>
      </c>
      <c r="G7" s="21">
        <v>0</v>
      </c>
      <c r="H7" s="21">
        <v>0</v>
      </c>
      <c r="I7" s="21">
        <v>0</v>
      </c>
      <c r="J7" s="22">
        <f t="shared" ref="J7:J12" si="1">IFERROR(G7/E7,0)</f>
        <v>0</v>
      </c>
      <c r="K7" s="22">
        <f t="shared" ref="K7:K12" si="2">IFERROR(SUM(G7,H7)/E7,0)</f>
        <v>0</v>
      </c>
      <c r="L7" s="23">
        <f t="shared" ref="L7:L12" si="3">IFERROR(SUM(G7,H7,I7)/E7,0)</f>
        <v>0</v>
      </c>
      <c r="M7" s="4"/>
      <c r="N7" t="s">
        <v>265</v>
      </c>
      <c r="O7" s="5">
        <v>1.6181669999999999E-2</v>
      </c>
      <c r="P7" s="71">
        <v>0.37784686872460649</v>
      </c>
    </row>
    <row r="8" spans="1:16" x14ac:dyDescent="0.25">
      <c r="A8" s="17"/>
      <c r="B8" s="55">
        <v>13</v>
      </c>
      <c r="C8" s="19" t="s">
        <v>261</v>
      </c>
      <c r="D8" s="20">
        <v>0</v>
      </c>
      <c r="E8" s="21">
        <v>3.5474999999999999</v>
      </c>
      <c r="F8" s="21">
        <f t="shared" si="0"/>
        <v>0</v>
      </c>
      <c r="G8" s="21">
        <v>0</v>
      </c>
      <c r="H8" s="21">
        <v>0</v>
      </c>
      <c r="I8" s="21">
        <v>0</v>
      </c>
      <c r="J8" s="22">
        <f t="shared" si="1"/>
        <v>0</v>
      </c>
      <c r="K8" s="22">
        <f t="shared" si="2"/>
        <v>0</v>
      </c>
      <c r="L8" s="23">
        <f t="shared" si="3"/>
        <v>0</v>
      </c>
      <c r="M8" s="4"/>
      <c r="N8" t="s">
        <v>262</v>
      </c>
      <c r="O8" s="5">
        <v>0.11380881</v>
      </c>
      <c r="P8" s="71">
        <v>0.23721535319007025</v>
      </c>
    </row>
    <row r="9" spans="1:16" x14ac:dyDescent="0.25">
      <c r="A9" s="17"/>
      <c r="B9" s="55">
        <v>14</v>
      </c>
      <c r="C9" s="19" t="s">
        <v>262</v>
      </c>
      <c r="D9" s="20">
        <v>0</v>
      </c>
      <c r="E9" s="21">
        <v>0.47976999999999997</v>
      </c>
      <c r="F9" s="21">
        <f t="shared" si="0"/>
        <v>0.11380881</v>
      </c>
      <c r="G9" s="21">
        <v>0</v>
      </c>
      <c r="H9" s="21">
        <v>0</v>
      </c>
      <c r="I9" s="21">
        <v>0.11380881</v>
      </c>
      <c r="J9" s="22">
        <f t="shared" si="1"/>
        <v>0</v>
      </c>
      <c r="K9" s="22">
        <f t="shared" si="2"/>
        <v>0</v>
      </c>
      <c r="L9" s="23">
        <f t="shared" si="3"/>
        <v>0.23721535319007025</v>
      </c>
      <c r="M9" s="4"/>
      <c r="N9" t="s">
        <v>263</v>
      </c>
      <c r="O9" s="5">
        <v>5.6463754936124317</v>
      </c>
      <c r="P9" s="71">
        <v>0.10869528712931512</v>
      </c>
    </row>
    <row r="10" spans="1:16" x14ac:dyDescent="0.25">
      <c r="A10" s="17"/>
      <c r="B10" s="55">
        <v>15</v>
      </c>
      <c r="C10" s="19" t="s">
        <v>263</v>
      </c>
      <c r="D10" s="20">
        <v>47.725332999999992</v>
      </c>
      <c r="E10" s="21">
        <v>51.946828999999987</v>
      </c>
      <c r="F10" s="21">
        <f t="shared" si="0"/>
        <v>5.6463754936124317</v>
      </c>
      <c r="G10" s="21">
        <v>1.0224002536124317</v>
      </c>
      <c r="H10" s="21">
        <v>1.8126319199999998</v>
      </c>
      <c r="I10" s="21">
        <v>2.8113433199999998</v>
      </c>
      <c r="J10" s="22">
        <f t="shared" si="1"/>
        <v>1.9681668222952201E-2</v>
      </c>
      <c r="K10" s="22">
        <f t="shared" si="2"/>
        <v>5.4575654148445368E-2</v>
      </c>
      <c r="L10" s="23">
        <f t="shared" si="3"/>
        <v>0.10869528712931512</v>
      </c>
      <c r="M10" s="4"/>
      <c r="N10" t="s">
        <v>269</v>
      </c>
      <c r="O10" s="5">
        <v>2.3237069999999999E-2</v>
      </c>
      <c r="P10" s="71">
        <v>6.839938503436443E-3</v>
      </c>
    </row>
    <row r="11" spans="1:16" x14ac:dyDescent="0.25">
      <c r="A11" s="17"/>
      <c r="B11" s="55">
        <v>17</v>
      </c>
      <c r="C11" s="19" t="s">
        <v>265</v>
      </c>
      <c r="D11" s="20">
        <v>0</v>
      </c>
      <c r="E11" s="21">
        <v>4.2826000000000003E-2</v>
      </c>
      <c r="F11" s="21">
        <f t="shared" si="0"/>
        <v>1.6181669999999999E-2</v>
      </c>
      <c r="G11" s="21">
        <v>0</v>
      </c>
      <c r="H11" s="21">
        <v>0</v>
      </c>
      <c r="I11" s="21">
        <v>1.6181669999999999E-2</v>
      </c>
      <c r="J11" s="22">
        <f t="shared" si="1"/>
        <v>0</v>
      </c>
      <c r="K11" s="22">
        <f t="shared" si="2"/>
        <v>0</v>
      </c>
      <c r="L11" s="23">
        <f t="shared" si="3"/>
        <v>0.37784686872460649</v>
      </c>
      <c r="M11" s="4"/>
      <c r="N11" t="s">
        <v>259</v>
      </c>
      <c r="O11" s="5">
        <v>0</v>
      </c>
      <c r="P11" s="71">
        <v>0</v>
      </c>
    </row>
    <row r="12" spans="1:16" ht="15.75" thickBot="1" x14ac:dyDescent="0.3">
      <c r="A12" s="24"/>
      <c r="B12" s="56">
        <v>21</v>
      </c>
      <c r="C12" s="26" t="s">
        <v>269</v>
      </c>
      <c r="D12" s="27">
        <v>3.3965519999999998</v>
      </c>
      <c r="E12" s="28">
        <v>3.3972629999999997</v>
      </c>
      <c r="F12" s="28">
        <f t="shared" si="0"/>
        <v>2.3237069999999999E-2</v>
      </c>
      <c r="G12" s="28">
        <v>0</v>
      </c>
      <c r="H12" s="28">
        <v>0</v>
      </c>
      <c r="I12" s="28">
        <v>2.3237069999999999E-2</v>
      </c>
      <c r="J12" s="29">
        <f t="shared" si="1"/>
        <v>0</v>
      </c>
      <c r="K12" s="29">
        <f t="shared" si="2"/>
        <v>0</v>
      </c>
      <c r="L12" s="30">
        <f t="shared" si="3"/>
        <v>6.839938503436443E-3</v>
      </c>
      <c r="M12" s="4"/>
      <c r="N12" t="s">
        <v>261</v>
      </c>
      <c r="O12" s="5">
        <v>0</v>
      </c>
      <c r="P12" s="71">
        <v>0</v>
      </c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topLeftCell="A11" workbookViewId="0">
      <selection activeCell="A20" sqref="A20:D2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48</v>
      </c>
      <c r="B1" s="49" t="s">
        <v>31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828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51.121884999999992</v>
      </c>
      <c r="E6" s="14">
        <v>67.298742999999988</v>
      </c>
      <c r="F6" s="14">
        <v>5.7996030436124322</v>
      </c>
      <c r="G6" s="14">
        <v>1.0224002536124317</v>
      </c>
      <c r="H6" s="14">
        <v>1.8126319199999998</v>
      </c>
      <c r="I6" s="14">
        <v>2.9645708699999997</v>
      </c>
      <c r="J6" s="15">
        <v>1.5191966566335896E-2</v>
      </c>
      <c r="K6" s="15">
        <v>4.212607913958262E-2</v>
      </c>
      <c r="L6" s="16">
        <v>8.6176989124632425E-2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47.419332999999988</v>
      </c>
      <c r="E7" s="38">
        <f ca="1">SUM(E8:OFFSET(E6,MATCH("PROYECTOS",$A$8:$A$50,0),0))</f>
        <v>51.640829000000004</v>
      </c>
      <c r="F7" s="38">
        <f ca="1">SUM(F8:OFFSET(F6,MATCH("PROYECTOS",$A$8:$A$50,0),0))</f>
        <v>5.6463754936124309</v>
      </c>
      <c r="G7" s="38">
        <f ca="1">SUM(G8:OFFSET(G6,MATCH("PROYECTOS",$A$8:$A$50,0),0))</f>
        <v>1.0224002536124317</v>
      </c>
      <c r="H7" s="38">
        <f ca="1">SUM(H8:OFFSET(H6,MATCH("PROYECTOS",$A$8:$A$50,0),0))</f>
        <v>1.8126319200000001</v>
      </c>
      <c r="I7" s="38">
        <f ca="1">SUM(I8:OFFSET(I6,MATCH("PROYECTOS",$A$8:$A$50,0),0))</f>
        <v>2.8113433199999998</v>
      </c>
      <c r="J7" s="39">
        <f ca="1">IFERROR(G7/E7,0)</f>
        <v>1.9798292812310034E-2</v>
      </c>
      <c r="K7" s="39">
        <f ca="1">IFERROR(SUM(G7,H7)/E7,0)</f>
        <v>5.489904458374268E-2</v>
      </c>
      <c r="L7" s="40">
        <f ca="1">IFERROR(SUM(G7,H7,I7)/E7,0)</f>
        <v>0.10933936582645548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10.564302999999999</v>
      </c>
      <c r="E8" s="21">
        <v>14.118275000000001</v>
      </c>
      <c r="F8" s="21">
        <f t="shared" ref="F8:F11" si="0">SUM(G8,H8,I8)</f>
        <v>3.486695554304311</v>
      </c>
      <c r="G8" s="21">
        <v>0.96192207430431154</v>
      </c>
      <c r="H8" s="21">
        <v>1.2031342299999999</v>
      </c>
      <c r="I8" s="21">
        <v>1.3216392499999998</v>
      </c>
      <c r="J8" s="22">
        <f t="shared" ref="J8:J12" si="1">IFERROR(G8/E8,0)</f>
        <v>6.8133116425647719E-2</v>
      </c>
      <c r="K8" s="22">
        <f t="shared" ref="K8:K12" si="2">IFERROR(SUM(G8,H8)/E8,0)</f>
        <v>0.15335133394868078</v>
      </c>
      <c r="L8" s="23">
        <f t="shared" ref="L8:L12" si="3">IFERROR(SUM(G8,H8,I8)/E8,0)</f>
        <v>0.24696328370883205</v>
      </c>
      <c r="M8" s="4"/>
    </row>
    <row r="9" spans="1:13" ht="38.25" x14ac:dyDescent="0.25">
      <c r="A9" s="17"/>
      <c r="B9" s="19">
        <v>3000090</v>
      </c>
      <c r="C9" s="19" t="s">
        <v>830</v>
      </c>
      <c r="D9" s="20">
        <v>35.420829999999995</v>
      </c>
      <c r="E9" s="21">
        <v>36.088354000000002</v>
      </c>
      <c r="F9" s="21">
        <f t="shared" si="0"/>
        <v>2.0933824290369749</v>
      </c>
      <c r="G9" s="21">
        <v>5.1338179036974907E-2</v>
      </c>
      <c r="H9" s="21">
        <v>0.58954214000000005</v>
      </c>
      <c r="I9" s="21">
        <v>1.4525021099999997</v>
      </c>
      <c r="J9" s="22">
        <f t="shared" si="1"/>
        <v>1.4225691489552254E-3</v>
      </c>
      <c r="K9" s="22">
        <f t="shared" si="2"/>
        <v>1.7758646433056351E-2</v>
      </c>
      <c r="L9" s="23">
        <f t="shared" si="3"/>
        <v>5.8007146267656726E-2</v>
      </c>
      <c r="M9" s="4"/>
    </row>
    <row r="10" spans="1:13" ht="63.75" x14ac:dyDescent="0.25">
      <c r="A10" s="17"/>
      <c r="B10" s="19">
        <v>3000376</v>
      </c>
      <c r="C10" s="19" t="s">
        <v>831</v>
      </c>
      <c r="D10" s="20">
        <v>0.94860000000000011</v>
      </c>
      <c r="E10" s="21">
        <v>0.94860000000000011</v>
      </c>
      <c r="F10" s="21">
        <f t="shared" si="0"/>
        <v>4.8544200276195354E-2</v>
      </c>
      <c r="G10" s="21">
        <v>7.500000276195351E-3</v>
      </c>
      <c r="H10" s="21">
        <v>1.499555E-2</v>
      </c>
      <c r="I10" s="21">
        <v>2.604865E-2</v>
      </c>
      <c r="J10" s="22">
        <f t="shared" si="1"/>
        <v>7.9063886529573586E-3</v>
      </c>
      <c r="K10" s="22">
        <f t="shared" si="2"/>
        <v>2.3714474252788685E-2</v>
      </c>
      <c r="L10" s="23">
        <f t="shared" si="3"/>
        <v>5.1174573346189488E-2</v>
      </c>
      <c r="M10" s="4"/>
    </row>
    <row r="11" spans="1:13" ht="38.25" x14ac:dyDescent="0.25">
      <c r="A11" s="17"/>
      <c r="B11" s="19">
        <v>3000377</v>
      </c>
      <c r="C11" s="19" t="s">
        <v>832</v>
      </c>
      <c r="D11" s="20">
        <v>0.48560000000000003</v>
      </c>
      <c r="E11" s="21">
        <v>0.48559999999999998</v>
      </c>
      <c r="F11" s="21">
        <f t="shared" si="0"/>
        <v>1.7753309994949906E-2</v>
      </c>
      <c r="G11" s="21">
        <v>1.6399999949499033E-3</v>
      </c>
      <c r="H11" s="21">
        <v>4.96E-3</v>
      </c>
      <c r="I11" s="21">
        <v>1.1153310000000001E-2</v>
      </c>
      <c r="J11" s="22">
        <f t="shared" si="1"/>
        <v>3.3772652284800317E-3</v>
      </c>
      <c r="K11" s="22">
        <f t="shared" si="2"/>
        <v>1.3591433268018748E-2</v>
      </c>
      <c r="L11" s="23">
        <f t="shared" si="3"/>
        <v>3.6559534585975918E-2</v>
      </c>
      <c r="M11" s="4"/>
    </row>
    <row r="12" spans="1:13" ht="15.75" thickBot="1" x14ac:dyDescent="0.3">
      <c r="A12" s="41" t="s">
        <v>293</v>
      </c>
      <c r="B12" s="43"/>
      <c r="C12" s="43"/>
      <c r="D12" s="44">
        <f ca="1">OFFSET(D12,-MATCH("PROYECTOS",$A$8:$A$50,0)-1,0)-(OFFSET(D12,-MATCH("PROYECTOS",$A$8:$A$50,0),0))</f>
        <v>3.7025520000000043</v>
      </c>
      <c r="E12" s="45">
        <f t="shared" ref="E12:I12" ca="1" si="4">OFFSET(E12,-MATCH("PROYECTOS",$A$8:$A$50,0)-1,0)-(OFFSET(E12,-MATCH("PROYECTOS",$A$8:$A$50,0),0))</f>
        <v>15.657913999999984</v>
      </c>
      <c r="F12" s="45">
        <f t="shared" ca="1" si="4"/>
        <v>0.15322755000000132</v>
      </c>
      <c r="G12" s="45">
        <f t="shared" ca="1" si="4"/>
        <v>0</v>
      </c>
      <c r="H12" s="45">
        <f t="shared" ca="1" si="4"/>
        <v>0</v>
      </c>
      <c r="I12" s="45">
        <f t="shared" ca="1" si="4"/>
        <v>0.15322754999999999</v>
      </c>
      <c r="J12" s="46">
        <f t="shared" ca="1" si="1"/>
        <v>0</v>
      </c>
      <c r="K12" s="46">
        <f t="shared" ca="1" si="2"/>
        <v>0</v>
      </c>
      <c r="L12" s="47">
        <f t="shared" ca="1" si="3"/>
        <v>9.7859491372861134E-3</v>
      </c>
      <c r="M12" s="4"/>
    </row>
    <row r="13" spans="1:13" ht="15.75" thickBot="1" x14ac:dyDescent="0.3"/>
    <row r="14" spans="1:13" ht="15.75" thickBot="1" x14ac:dyDescent="0.3">
      <c r="A14" s="87" t="s">
        <v>315</v>
      </c>
      <c r="B14" s="88"/>
      <c r="C14" s="88"/>
      <c r="D14" s="89"/>
    </row>
    <row r="15" spans="1:13" ht="15.75" thickBot="1" x14ac:dyDescent="0.3">
      <c r="A15" s="1" t="s">
        <v>844</v>
      </c>
    </row>
    <row r="16" spans="1:13" ht="45" customHeight="1" x14ac:dyDescent="0.25">
      <c r="A16" s="80" t="s">
        <v>317</v>
      </c>
      <c r="B16" s="81"/>
      <c r="C16" s="81"/>
      <c r="D16" s="92" t="s">
        <v>318</v>
      </c>
    </row>
    <row r="17" spans="1:4" ht="15.75" thickBot="1" x14ac:dyDescent="0.3">
      <c r="A17" s="90"/>
      <c r="B17" s="91"/>
      <c r="C17" s="91"/>
      <c r="D17" s="93"/>
    </row>
    <row r="18" spans="1:4" ht="38.25" x14ac:dyDescent="0.25">
      <c r="A18" s="17"/>
      <c r="B18" s="19">
        <v>3000090</v>
      </c>
      <c r="C18" s="19" t="s">
        <v>830</v>
      </c>
      <c r="D18" s="23">
        <v>5.8007146267656726E-2</v>
      </c>
    </row>
    <row r="19" spans="1:4" ht="63.75" x14ac:dyDescent="0.25">
      <c r="A19" s="17"/>
      <c r="B19" s="19">
        <v>3000376</v>
      </c>
      <c r="C19" s="19" t="s">
        <v>831</v>
      </c>
      <c r="D19" s="23">
        <v>5.1174573346189488E-2</v>
      </c>
    </row>
    <row r="20" spans="1:4" ht="39" thickBot="1" x14ac:dyDescent="0.3">
      <c r="A20" s="24"/>
      <c r="B20" s="26">
        <v>3000377</v>
      </c>
      <c r="C20" s="26" t="s">
        <v>832</v>
      </c>
      <c r="D20" s="30">
        <v>3.6559534585975918E-2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workbookViewId="0">
      <selection activeCell="J1" sqref="J1:N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48</v>
      </c>
      <c r="B1" s="49" t="s">
        <v>31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829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51.121884999999992</v>
      </c>
      <c r="I6" s="14">
        <v>67.298742999999988</v>
      </c>
      <c r="J6" s="14">
        <v>5.7996030436124322</v>
      </c>
      <c r="K6" s="14">
        <v>1.0224002536124317</v>
      </c>
      <c r="L6" s="14">
        <v>1.8126319199999998</v>
      </c>
      <c r="M6" s="14">
        <v>2.9645708699999997</v>
      </c>
      <c r="N6" s="15">
        <v>1.5191966566335896E-2</v>
      </c>
      <c r="O6" s="15">
        <v>4.212607913958262E-2</v>
      </c>
      <c r="P6" s="16">
        <v>8.6176989124632425E-2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SUM(H8:OFFSET(H6,MATCH("PROYECTOS",$A$8:$A$37,0),0))</f>
        <v>47.419332999999995</v>
      </c>
      <c r="I7" s="38">
        <f ca="1">SUM(I8:OFFSET(I6,MATCH("PROYECTOS",$A$8:$A$37,0),0))</f>
        <v>51.640828999999997</v>
      </c>
      <c r="J7" s="38">
        <f ca="1">SUM(J8:OFFSET(J6,MATCH("PROYECTOS",$A$8:$A$37,0),0))</f>
        <v>5.6463754936124309</v>
      </c>
      <c r="K7" s="38">
        <f ca="1">SUM(K8:OFFSET(K6,MATCH("PROYECTOS",$A$8:$A$37,0),0))</f>
        <v>1.0224002536124317</v>
      </c>
      <c r="L7" s="38">
        <f ca="1">SUM(L8:OFFSET(L6,MATCH("PROYECTOS",$A$8:$A$37,0),0))</f>
        <v>1.8126319199999998</v>
      </c>
      <c r="M7" s="38">
        <f ca="1">SUM(M8:OFFSET(M6,MATCH("PROYECTOS",$A$8:$A$37,0),0))</f>
        <v>2.8113433199999998</v>
      </c>
      <c r="N7" s="39">
        <f ca="1">IFERROR(K7/I7,0)</f>
        <v>1.9798292812310037E-2</v>
      </c>
      <c r="O7" s="39">
        <f ca="1">IFERROR(SUM(K7,L7)/I7,0)</f>
        <v>5.4899044583742673E-2</v>
      </c>
      <c r="P7" s="40">
        <f ca="1">IFERROR(SUM(K7,L7,M7)/I7,0)</f>
        <v>0.1093393658264555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10.564302999999999</v>
      </c>
      <c r="I8" s="21">
        <v>14.118275000000001</v>
      </c>
      <c r="J8" s="21">
        <f t="shared" ref="J8:J17" si="0">SUM(K8,L8,M8)</f>
        <v>3.486695554304311</v>
      </c>
      <c r="K8" s="21">
        <v>0.96192207430431154</v>
      </c>
      <c r="L8" s="21">
        <v>1.2031342299999999</v>
      </c>
      <c r="M8" s="21">
        <v>1.3216392499999998</v>
      </c>
      <c r="N8" s="22">
        <f t="shared" ref="N8:N18" si="1">IFERROR(K8/I8,0)</f>
        <v>6.8133116425647719E-2</v>
      </c>
      <c r="O8" s="22">
        <f t="shared" ref="O8:O18" si="2">IFERROR(SUM(K8,L8)/I8,0)</f>
        <v>0.15335133394868078</v>
      </c>
      <c r="P8" s="23">
        <f t="shared" ref="P8:P18" si="3">IFERROR(SUM(K8,L8,M8)/I8,0)</f>
        <v>0.24696328370883205</v>
      </c>
      <c r="Q8" s="70">
        <v>0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5001321</v>
      </c>
      <c r="C9" s="19" t="s">
        <v>833</v>
      </c>
      <c r="D9" s="68">
        <v>3000377</v>
      </c>
      <c r="E9" s="19" t="s">
        <v>832</v>
      </c>
      <c r="F9" s="69">
        <v>227</v>
      </c>
      <c r="G9" s="19" t="s">
        <v>774</v>
      </c>
      <c r="H9" s="20">
        <v>0.2326</v>
      </c>
      <c r="I9" s="21">
        <v>0.2326</v>
      </c>
      <c r="J9" s="21">
        <f t="shared" si="0"/>
        <v>0</v>
      </c>
      <c r="K9" s="21">
        <v>0</v>
      </c>
      <c r="L9" s="21">
        <v>0</v>
      </c>
      <c r="M9" s="21">
        <v>0</v>
      </c>
      <c r="N9" s="22">
        <f t="shared" si="1"/>
        <v>0</v>
      </c>
      <c r="O9" s="22">
        <f t="shared" si="2"/>
        <v>0</v>
      </c>
      <c r="P9" s="23">
        <f t="shared" si="3"/>
        <v>0</v>
      </c>
      <c r="Q9" s="70">
        <v>0</v>
      </c>
      <c r="R9" s="21">
        <v>0</v>
      </c>
      <c r="S9" s="23">
        <f t="shared" ref="S9:S17" si="4">IFERROR(R9/Q9,0)</f>
        <v>0</v>
      </c>
    </row>
    <row r="10" spans="1:19" ht="38.25" x14ac:dyDescent="0.25">
      <c r="A10" s="17"/>
      <c r="B10" s="19">
        <v>5001322</v>
      </c>
      <c r="C10" s="19" t="s">
        <v>834</v>
      </c>
      <c r="D10" s="68">
        <v>3000377</v>
      </c>
      <c r="E10" s="19" t="s">
        <v>832</v>
      </c>
      <c r="F10" s="69">
        <v>14</v>
      </c>
      <c r="G10" s="19" t="s">
        <v>690</v>
      </c>
      <c r="H10" s="20">
        <v>0.14300000000000002</v>
      </c>
      <c r="I10" s="21">
        <v>0.14299999999999999</v>
      </c>
      <c r="J10" s="21">
        <f t="shared" si="0"/>
        <v>1.7753309994949906E-2</v>
      </c>
      <c r="K10" s="21">
        <v>1.6399999949499033E-3</v>
      </c>
      <c r="L10" s="21">
        <v>4.96E-3</v>
      </c>
      <c r="M10" s="21">
        <v>1.1153310000000001E-2</v>
      </c>
      <c r="N10" s="22">
        <f t="shared" si="1"/>
        <v>1.1468531433216108E-2</v>
      </c>
      <c r="O10" s="22">
        <f t="shared" si="2"/>
        <v>4.6153846118530795E-2</v>
      </c>
      <c r="P10" s="23">
        <f t="shared" si="3"/>
        <v>0.12414902094370564</v>
      </c>
      <c r="Q10" s="70">
        <v>0</v>
      </c>
      <c r="R10" s="21">
        <v>0</v>
      </c>
      <c r="S10" s="23">
        <f t="shared" si="4"/>
        <v>0</v>
      </c>
    </row>
    <row r="11" spans="1:19" ht="63.75" x14ac:dyDescent="0.25">
      <c r="A11" s="17"/>
      <c r="B11" s="19">
        <v>5003080</v>
      </c>
      <c r="C11" s="19" t="s">
        <v>835</v>
      </c>
      <c r="D11" s="68">
        <v>3000376</v>
      </c>
      <c r="E11" s="19" t="s">
        <v>831</v>
      </c>
      <c r="F11" s="69">
        <v>88</v>
      </c>
      <c r="G11" s="19" t="s">
        <v>755</v>
      </c>
      <c r="H11" s="20">
        <v>0.94860000000000011</v>
      </c>
      <c r="I11" s="21">
        <v>0.94860000000000011</v>
      </c>
      <c r="J11" s="21">
        <f t="shared" si="0"/>
        <v>4.8544200276195354E-2</v>
      </c>
      <c r="K11" s="21">
        <v>7.500000276195351E-3</v>
      </c>
      <c r="L11" s="21">
        <v>1.499555E-2</v>
      </c>
      <c r="M11" s="21">
        <v>2.604865E-2</v>
      </c>
      <c r="N11" s="22">
        <f t="shared" si="1"/>
        <v>7.9063886529573586E-3</v>
      </c>
      <c r="O11" s="22">
        <f t="shared" si="2"/>
        <v>2.3714474252788685E-2</v>
      </c>
      <c r="P11" s="23">
        <f t="shared" si="3"/>
        <v>5.1174573346189488E-2</v>
      </c>
      <c r="Q11" s="70">
        <v>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5003082</v>
      </c>
      <c r="C12" s="19" t="s">
        <v>836</v>
      </c>
      <c r="D12" s="68">
        <v>3000090</v>
      </c>
      <c r="E12" s="19" t="s">
        <v>830</v>
      </c>
      <c r="F12" s="69">
        <v>421</v>
      </c>
      <c r="G12" s="19" t="s">
        <v>538</v>
      </c>
      <c r="H12" s="20">
        <v>14.736499999999999</v>
      </c>
      <c r="I12" s="21">
        <v>14.952653</v>
      </c>
      <c r="J12" s="21">
        <f t="shared" si="0"/>
        <v>7.8768179096579558E-2</v>
      </c>
      <c r="K12" s="21">
        <v>4.0338179096579552E-2</v>
      </c>
      <c r="L12" s="21">
        <v>1.8499999999999999E-2</v>
      </c>
      <c r="M12" s="21">
        <v>1.993E-2</v>
      </c>
      <c r="N12" s="22">
        <f t="shared" si="1"/>
        <v>2.6977272258360808E-3</v>
      </c>
      <c r="O12" s="22">
        <f t="shared" si="2"/>
        <v>3.9349658616821747E-3</v>
      </c>
      <c r="P12" s="23">
        <f t="shared" si="3"/>
        <v>5.2678397001909667E-3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5003083</v>
      </c>
      <c r="C13" s="19" t="s">
        <v>837</v>
      </c>
      <c r="D13" s="68">
        <v>3000090</v>
      </c>
      <c r="E13" s="19" t="s">
        <v>830</v>
      </c>
      <c r="F13" s="69">
        <v>42</v>
      </c>
      <c r="G13" s="19" t="s">
        <v>534</v>
      </c>
      <c r="H13" s="20">
        <v>11.144329999999998</v>
      </c>
      <c r="I13" s="21">
        <v>11.4977</v>
      </c>
      <c r="J13" s="21">
        <f t="shared" si="0"/>
        <v>7.3605879940395358E-2</v>
      </c>
      <c r="K13" s="21">
        <v>1.0999999940395355E-2</v>
      </c>
      <c r="L13" s="21">
        <v>2.8915880000000001E-2</v>
      </c>
      <c r="M13" s="21">
        <v>3.3689999999999998E-2</v>
      </c>
      <c r="N13" s="22">
        <f t="shared" si="1"/>
        <v>9.5671307656273476E-4</v>
      </c>
      <c r="O13" s="22">
        <f t="shared" si="2"/>
        <v>3.4716404098554805E-3</v>
      </c>
      <c r="P13" s="23">
        <f t="shared" si="3"/>
        <v>6.401791657496313E-3</v>
      </c>
      <c r="Q13" s="70">
        <v>0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5003086</v>
      </c>
      <c r="C14" s="19" t="s">
        <v>838</v>
      </c>
      <c r="D14" s="68">
        <v>3000377</v>
      </c>
      <c r="E14" s="19" t="s">
        <v>832</v>
      </c>
      <c r="F14" s="69">
        <v>63</v>
      </c>
      <c r="G14" s="19" t="s">
        <v>738</v>
      </c>
      <c r="H14" s="20">
        <v>0.11</v>
      </c>
      <c r="I14" s="21">
        <v>0.11</v>
      </c>
      <c r="J14" s="21">
        <f t="shared" si="0"/>
        <v>0</v>
      </c>
      <c r="K14" s="21">
        <v>0</v>
      </c>
      <c r="L14" s="21">
        <v>0</v>
      </c>
      <c r="M14" s="21">
        <v>0</v>
      </c>
      <c r="N14" s="22">
        <f t="shared" si="1"/>
        <v>0</v>
      </c>
      <c r="O14" s="22">
        <f t="shared" si="2"/>
        <v>0</v>
      </c>
      <c r="P14" s="23">
        <f t="shared" si="3"/>
        <v>0</v>
      </c>
      <c r="Q14" s="70">
        <v>0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5004096</v>
      </c>
      <c r="C15" s="19" t="s">
        <v>839</v>
      </c>
      <c r="D15" s="68">
        <v>3000090</v>
      </c>
      <c r="E15" s="19" t="s">
        <v>830</v>
      </c>
      <c r="F15" s="69">
        <v>521</v>
      </c>
      <c r="G15" s="19" t="s">
        <v>842</v>
      </c>
      <c r="H15" s="20">
        <v>0.11</v>
      </c>
      <c r="I15" s="21">
        <v>0.16800099999999998</v>
      </c>
      <c r="J15" s="21">
        <f t="shared" si="0"/>
        <v>0</v>
      </c>
      <c r="K15" s="21">
        <v>0</v>
      </c>
      <c r="L15" s="21">
        <v>0</v>
      </c>
      <c r="M15" s="21">
        <v>0</v>
      </c>
      <c r="N15" s="22">
        <f t="shared" si="1"/>
        <v>0</v>
      </c>
      <c r="O15" s="22">
        <f t="shared" si="2"/>
        <v>0</v>
      </c>
      <c r="P15" s="23">
        <f t="shared" si="3"/>
        <v>0</v>
      </c>
      <c r="Q15" s="70">
        <v>0</v>
      </c>
      <c r="R15" s="21">
        <v>0</v>
      </c>
      <c r="S15" s="23">
        <f t="shared" si="4"/>
        <v>0</v>
      </c>
    </row>
    <row r="16" spans="1:19" ht="38.25" x14ac:dyDescent="0.25">
      <c r="A16" s="17"/>
      <c r="B16" s="19">
        <v>5004097</v>
      </c>
      <c r="C16" s="19" t="s">
        <v>840</v>
      </c>
      <c r="D16" s="68">
        <v>3000090</v>
      </c>
      <c r="E16" s="19" t="s">
        <v>830</v>
      </c>
      <c r="F16" s="69">
        <v>42</v>
      </c>
      <c r="G16" s="19" t="s">
        <v>534</v>
      </c>
      <c r="H16" s="20">
        <v>6.43</v>
      </c>
      <c r="I16" s="21">
        <v>6.43</v>
      </c>
      <c r="J16" s="21">
        <f t="shared" si="0"/>
        <v>1.27497101</v>
      </c>
      <c r="K16" s="21">
        <v>0</v>
      </c>
      <c r="L16" s="21">
        <v>0.28822145999999998</v>
      </c>
      <c r="M16" s="21">
        <v>0.98674954999999998</v>
      </c>
      <c r="N16" s="22">
        <f t="shared" si="1"/>
        <v>0</v>
      </c>
      <c r="O16" s="22">
        <f t="shared" si="2"/>
        <v>4.4824488335925353E-2</v>
      </c>
      <c r="P16" s="23">
        <f t="shared" si="3"/>
        <v>0.19828476049766719</v>
      </c>
      <c r="Q16" s="70">
        <v>0</v>
      </c>
      <c r="R16" s="21">
        <v>0</v>
      </c>
      <c r="S16" s="23">
        <f t="shared" si="4"/>
        <v>0</v>
      </c>
    </row>
    <row r="17" spans="1:19" ht="38.25" x14ac:dyDescent="0.25">
      <c r="A17" s="17"/>
      <c r="B17" s="19">
        <v>5004098</v>
      </c>
      <c r="C17" s="19" t="s">
        <v>841</v>
      </c>
      <c r="D17" s="68">
        <v>3000090</v>
      </c>
      <c r="E17" s="19" t="s">
        <v>830</v>
      </c>
      <c r="F17" s="69">
        <v>112</v>
      </c>
      <c r="G17" s="19" t="s">
        <v>715</v>
      </c>
      <c r="H17" s="20">
        <v>3</v>
      </c>
      <c r="I17" s="21">
        <v>3.04</v>
      </c>
      <c r="J17" s="21">
        <f t="shared" si="0"/>
        <v>0.66603736000000002</v>
      </c>
      <c r="K17" s="21">
        <v>0</v>
      </c>
      <c r="L17" s="21">
        <v>0.25390479999999999</v>
      </c>
      <c r="M17" s="21">
        <v>0.41213255999999998</v>
      </c>
      <c r="N17" s="22">
        <f t="shared" si="1"/>
        <v>0</v>
      </c>
      <c r="O17" s="22">
        <f t="shared" si="2"/>
        <v>8.352131578947368E-2</v>
      </c>
      <c r="P17" s="23">
        <f t="shared" si="3"/>
        <v>0.21909123684210527</v>
      </c>
      <c r="Q17" s="70">
        <v>0</v>
      </c>
      <c r="R17" s="21">
        <v>0</v>
      </c>
      <c r="S17" s="23">
        <f t="shared" si="4"/>
        <v>0</v>
      </c>
    </row>
    <row r="18" spans="1:19" ht="15.75" thickBot="1" x14ac:dyDescent="0.3">
      <c r="A18" s="41" t="s">
        <v>293</v>
      </c>
      <c r="B18" s="43"/>
      <c r="C18" s="43"/>
      <c r="D18" s="65"/>
      <c r="E18" s="43"/>
      <c r="F18" s="66"/>
      <c r="G18" s="43"/>
      <c r="H18" s="44">
        <f t="shared" ref="H18:M18" ca="1" si="5">OFFSET(H18,-MATCH("PROYECTOS",$A$8:$A$37,0)-1,0)-(OFFSET(H18,-MATCH("PROYECTOS",$A$8:$A$37,0),0))</f>
        <v>3.7025519999999972</v>
      </c>
      <c r="I18" s="45">
        <f t="shared" ca="1" si="5"/>
        <v>15.657913999999991</v>
      </c>
      <c r="J18" s="45">
        <f t="shared" ca="1" si="5"/>
        <v>0.15322755000000132</v>
      </c>
      <c r="K18" s="45">
        <f t="shared" ca="1" si="5"/>
        <v>0</v>
      </c>
      <c r="L18" s="45">
        <f t="shared" ca="1" si="5"/>
        <v>0</v>
      </c>
      <c r="M18" s="45">
        <f t="shared" ca="1" si="5"/>
        <v>0.15322754999999999</v>
      </c>
      <c r="N18" s="46">
        <f t="shared" ca="1" si="1"/>
        <v>0</v>
      </c>
      <c r="O18" s="46">
        <f t="shared" ca="1" si="2"/>
        <v>0</v>
      </c>
      <c r="P18" s="47">
        <f t="shared" ca="1" si="3"/>
        <v>9.7859491372861082E-3</v>
      </c>
      <c r="Q18" s="67"/>
      <c r="R18" s="45"/>
      <c r="S18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49</v>
      </c>
      <c r="B1" s="50" t="s">
        <v>32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845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1113.0443510000002</v>
      </c>
      <c r="E6" s="14">
        <v>1113.044351</v>
      </c>
      <c r="F6" s="14">
        <v>180.87029430027181</v>
      </c>
      <c r="G6" s="14">
        <v>5.9750012502718164</v>
      </c>
      <c r="H6" s="14">
        <v>167.07455891000001</v>
      </c>
      <c r="I6" s="14">
        <v>7.8207341400000008</v>
      </c>
      <c r="J6" s="15">
        <v>5.3681609766076752E-3</v>
      </c>
      <c r="K6" s="15">
        <v>0.15547409229901551</v>
      </c>
      <c r="L6" s="16">
        <v>0.16250052761848285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1113.0443509999998</v>
      </c>
      <c r="E7" s="38">
        <f ca="1">SUM(E8:OFFSET(E6,MATCH("GOBIERNOS REGIONALES",$A$8:$A$50,0),0))</f>
        <v>1113.0443509999996</v>
      </c>
      <c r="F7" s="38">
        <f ca="1">SUM(F8:OFFSET(F6,MATCH("GOBIERNOS REGIONALES",$A$8:$A$50,0),0))</f>
        <v>180.87029430027187</v>
      </c>
      <c r="G7" s="38">
        <f ca="1">SUM(G8:OFFSET(G6,MATCH("GOBIERNOS REGIONALES",$A$8:$A$50,0),0))</f>
        <v>5.9750012502718164</v>
      </c>
      <c r="H7" s="38">
        <f ca="1">SUM(H8:OFFSET(H6,MATCH("GOBIERNOS REGIONALES",$A$8:$A$50,0),0))</f>
        <v>167.07455891000004</v>
      </c>
      <c r="I7" s="38">
        <f ca="1">SUM(I8:OFFSET(I6,MATCH("GOBIERNOS REGIONALES",$A$8:$A$50,0),0))</f>
        <v>7.8207341400000008</v>
      </c>
      <c r="J7" s="39">
        <f ca="1">IFERROR(G7/E7,0)</f>
        <v>5.3681609766076778E-3</v>
      </c>
      <c r="K7" s="39">
        <f ca="1">IFERROR(SUM(G7,H7)/E7,0)</f>
        <v>0.1554740922990156</v>
      </c>
      <c r="L7" s="40">
        <f ca="1">IFERROR(SUM(G7,H7,I7)/E7,0)</f>
        <v>0.16250052761848297</v>
      </c>
      <c r="M7" s="4"/>
    </row>
    <row r="8" spans="1:13" ht="25.5" x14ac:dyDescent="0.25">
      <c r="A8" s="17"/>
      <c r="B8" s="18">
        <v>40</v>
      </c>
      <c r="C8" s="19" t="s">
        <v>127</v>
      </c>
      <c r="D8" s="20">
        <v>1113.0443509999998</v>
      </c>
      <c r="E8" s="21">
        <v>1113.0443509999996</v>
      </c>
      <c r="F8" s="21">
        <f t="shared" ref="F8:F10" si="0">SUM(G8,H8,I8)</f>
        <v>180.87029430027187</v>
      </c>
      <c r="G8" s="21">
        <v>5.9750012502718164</v>
      </c>
      <c r="H8" s="21">
        <v>167.07455891000004</v>
      </c>
      <c r="I8" s="21">
        <v>7.8207341400000008</v>
      </c>
      <c r="J8" s="22">
        <f t="shared" ref="J8:J10" si="1">IFERROR(G8/E8,0)</f>
        <v>5.3681609766076778E-3</v>
      </c>
      <c r="K8" s="22">
        <f t="shared" ref="K8:K10" si="2">IFERROR(SUM(G8,H8)/E8,0)</f>
        <v>0.1554740922990156</v>
      </c>
      <c r="L8" s="23">
        <f t="shared" ref="L8:L10" si="3">IFERROR(SUM(G8,H8,I8)/E8,0)</f>
        <v>0.16250052761848297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2</v>
      </c>
      <c r="B1" s="51" t="s">
        <v>14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320</v>
      </c>
      <c r="N2" s="72" t="s">
        <v>355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1439.3825639999995</v>
      </c>
      <c r="E6" s="14">
        <f ca="1">SUM(E7:OFFSET(E7,50,0))</f>
        <v>1688.0423449999996</v>
      </c>
      <c r="F6" s="14">
        <f ca="1">SUM(F7:OFFSET(F7,50,0))</f>
        <v>462.43729880687772</v>
      </c>
      <c r="G6" s="14">
        <f ca="1">SUM(G7:OFFSET(G7,50,0))</f>
        <v>82.612192756877732</v>
      </c>
      <c r="H6" s="14">
        <f ca="1">SUM(H7:OFFSET(H7,50,0))</f>
        <v>136.46322752</v>
      </c>
      <c r="I6" s="14">
        <f ca="1">SUM(I7:OFFSET(I7,50,0))</f>
        <v>243.36187853000004</v>
      </c>
      <c r="J6" s="15">
        <f ca="1">IFERROR(G6/E6,0)</f>
        <v>4.893964479124352E-2</v>
      </c>
      <c r="K6" s="15">
        <f ca="1">IFERROR(SUM(G6,H6)/E6,0)</f>
        <v>0.12978076108444886</v>
      </c>
      <c r="L6" s="16">
        <f ca="1">IFERROR(SUM(G6,H6,I6)/E6,0)</f>
        <v>0.27394887348449654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36.680231000000013</v>
      </c>
      <c r="E7" s="21">
        <v>45.772829000000016</v>
      </c>
      <c r="F7" s="21">
        <f t="shared" ref="F7:F31" si="0">SUM(G7,H7,I7)</f>
        <v>14.734165714843174</v>
      </c>
      <c r="G7" s="21">
        <v>3.2021593748431769</v>
      </c>
      <c r="H7" s="21">
        <v>4.3954063099999985</v>
      </c>
      <c r="I7" s="21">
        <v>7.1366000299999985</v>
      </c>
      <c r="J7" s="22">
        <f t="shared" ref="J7:J31" si="1">IFERROR(G7/E7,0)</f>
        <v>6.995764615823015E-2</v>
      </c>
      <c r="K7" s="22">
        <f t="shared" ref="K7:K31" si="2">IFERROR(SUM(G7,H7)/E7,0)</f>
        <v>0.16598418430381859</v>
      </c>
      <c r="L7" s="23">
        <f t="shared" ref="L7:L31" si="3">IFERROR(SUM(G7,H7,I7)/E7,0)</f>
        <v>0.32189764182683944</v>
      </c>
      <c r="M7" s="4"/>
      <c r="N7" t="s">
        <v>270</v>
      </c>
      <c r="O7" s="5">
        <v>19.998411857725159</v>
      </c>
      <c r="P7" s="71">
        <v>0.40710774263212657</v>
      </c>
    </row>
    <row r="8" spans="1:16" x14ac:dyDescent="0.25">
      <c r="A8" s="17"/>
      <c r="B8" s="55">
        <v>2</v>
      </c>
      <c r="C8" s="19" t="s">
        <v>250</v>
      </c>
      <c r="D8" s="20">
        <v>37.202326000000006</v>
      </c>
      <c r="E8" s="21">
        <v>45.899374999999985</v>
      </c>
      <c r="F8" s="21">
        <f t="shared" si="0"/>
        <v>14.964370648128209</v>
      </c>
      <c r="G8" s="21">
        <v>2.9612330881282105</v>
      </c>
      <c r="H8" s="21">
        <v>3.8608050599999997</v>
      </c>
      <c r="I8" s="21">
        <v>8.1423325000000002</v>
      </c>
      <c r="J8" s="22">
        <f t="shared" si="1"/>
        <v>6.4515760576875206E-2</v>
      </c>
      <c r="K8" s="22">
        <f t="shared" si="2"/>
        <v>0.14863030592743828</v>
      </c>
      <c r="L8" s="23">
        <f t="shared" si="3"/>
        <v>0.32602558636426343</v>
      </c>
      <c r="M8" s="4"/>
      <c r="N8" t="s">
        <v>273</v>
      </c>
      <c r="O8" s="5">
        <v>10.200478560221359</v>
      </c>
      <c r="P8" s="71">
        <v>0.36710782416264326</v>
      </c>
    </row>
    <row r="9" spans="1:16" x14ac:dyDescent="0.25">
      <c r="A9" s="17"/>
      <c r="B9" s="55">
        <v>3</v>
      </c>
      <c r="C9" s="19" t="s">
        <v>251</v>
      </c>
      <c r="D9" s="20">
        <v>41.541893000000051</v>
      </c>
      <c r="E9" s="21">
        <v>55.827741000000024</v>
      </c>
      <c r="F9" s="21">
        <f t="shared" si="0"/>
        <v>18.958740905741603</v>
      </c>
      <c r="G9" s="21">
        <v>4.2033145557415992</v>
      </c>
      <c r="H9" s="21">
        <v>4.3419392500000002</v>
      </c>
      <c r="I9" s="21">
        <v>10.413487100000005</v>
      </c>
      <c r="J9" s="22">
        <f t="shared" si="1"/>
        <v>7.5290786989600691E-2</v>
      </c>
      <c r="K9" s="22">
        <f t="shared" si="2"/>
        <v>0.15306465303229078</v>
      </c>
      <c r="L9" s="23">
        <f t="shared" si="3"/>
        <v>0.3395935527060211</v>
      </c>
      <c r="M9" s="4"/>
      <c r="N9" t="s">
        <v>265</v>
      </c>
      <c r="O9" s="5">
        <v>2.6035647110483646</v>
      </c>
      <c r="P9" s="71">
        <v>0.35646704429396692</v>
      </c>
    </row>
    <row r="10" spans="1:16" x14ac:dyDescent="0.25">
      <c r="A10" s="17"/>
      <c r="B10" s="55">
        <v>4</v>
      </c>
      <c r="C10" s="19" t="s">
        <v>252</v>
      </c>
      <c r="D10" s="20">
        <v>40.224471000000008</v>
      </c>
      <c r="E10" s="21">
        <v>44.189700999999992</v>
      </c>
      <c r="F10" s="21">
        <f t="shared" si="0"/>
        <v>12.039403225943534</v>
      </c>
      <c r="G10" s="21">
        <v>2.5756865359435324</v>
      </c>
      <c r="H10" s="21">
        <v>3.862474409999999</v>
      </c>
      <c r="I10" s="21">
        <v>5.6012422800000019</v>
      </c>
      <c r="J10" s="22">
        <f t="shared" si="1"/>
        <v>5.8287032445490702E-2</v>
      </c>
      <c r="K10" s="22">
        <f t="shared" si="2"/>
        <v>0.1456936978583207</v>
      </c>
      <c r="L10" s="23">
        <f t="shared" si="3"/>
        <v>0.27244817125926096</v>
      </c>
      <c r="M10" s="4"/>
      <c r="N10" t="s">
        <v>251</v>
      </c>
      <c r="O10" s="5">
        <v>18.958740905741603</v>
      </c>
      <c r="P10" s="71">
        <v>0.3395935527060211</v>
      </c>
    </row>
    <row r="11" spans="1:16" x14ac:dyDescent="0.25">
      <c r="A11" s="17"/>
      <c r="B11" s="55">
        <v>5</v>
      </c>
      <c r="C11" s="19" t="s">
        <v>253</v>
      </c>
      <c r="D11" s="20">
        <v>54.540931999999991</v>
      </c>
      <c r="E11" s="21">
        <v>67.451999000000001</v>
      </c>
      <c r="F11" s="21">
        <f t="shared" si="0"/>
        <v>20.768768780916176</v>
      </c>
      <c r="G11" s="21">
        <v>3.2114856409161803</v>
      </c>
      <c r="H11" s="21">
        <v>7.102168759999997</v>
      </c>
      <c r="I11" s="21">
        <v>10.455114379999996</v>
      </c>
      <c r="J11" s="22">
        <f t="shared" si="1"/>
        <v>4.7611422767710417E-2</v>
      </c>
      <c r="K11" s="22">
        <f t="shared" si="2"/>
        <v>0.1529036137374695</v>
      </c>
      <c r="L11" s="23">
        <f t="shared" si="3"/>
        <v>0.3079044222383413</v>
      </c>
      <c r="M11" s="4"/>
      <c r="N11" t="s">
        <v>250</v>
      </c>
      <c r="O11" s="5">
        <v>14.964370648128209</v>
      </c>
      <c r="P11" s="71">
        <v>0.32602558636426343</v>
      </c>
    </row>
    <row r="12" spans="1:16" x14ac:dyDescent="0.25">
      <c r="A12" s="17"/>
      <c r="B12" s="55">
        <v>6</v>
      </c>
      <c r="C12" s="19" t="s">
        <v>254</v>
      </c>
      <c r="D12" s="20">
        <v>78.287947000000003</v>
      </c>
      <c r="E12" s="21">
        <v>125.524019</v>
      </c>
      <c r="F12" s="21">
        <f t="shared" si="0"/>
        <v>32.849163318118272</v>
      </c>
      <c r="G12" s="21">
        <v>4.7493212781182592</v>
      </c>
      <c r="H12" s="21">
        <v>12.205066850000007</v>
      </c>
      <c r="I12" s="21">
        <v>15.894775190000001</v>
      </c>
      <c r="J12" s="22">
        <f t="shared" si="1"/>
        <v>3.7835956145717893E-2</v>
      </c>
      <c r="K12" s="22">
        <f t="shared" si="2"/>
        <v>0.13506887576726068</v>
      </c>
      <c r="L12" s="23">
        <f t="shared" si="3"/>
        <v>0.2616962361451976</v>
      </c>
      <c r="M12" s="4"/>
      <c r="N12" t="s">
        <v>249</v>
      </c>
      <c r="O12" s="5">
        <v>14.734165714843174</v>
      </c>
      <c r="P12" s="71">
        <v>0.32189764182683944</v>
      </c>
    </row>
    <row r="13" spans="1:16" x14ac:dyDescent="0.25">
      <c r="A13" s="17"/>
      <c r="B13" s="55">
        <v>7</v>
      </c>
      <c r="C13" s="19" t="s">
        <v>255</v>
      </c>
      <c r="D13" s="20">
        <v>55.679009000000001</v>
      </c>
      <c r="E13" s="21">
        <v>61.167528000000011</v>
      </c>
      <c r="F13" s="21">
        <f t="shared" si="0"/>
        <v>15.941357931376261</v>
      </c>
      <c r="G13" s="21">
        <v>3.3849744613762596</v>
      </c>
      <c r="H13" s="21">
        <v>4.9308135000000011</v>
      </c>
      <c r="I13" s="21">
        <v>7.6255699700000008</v>
      </c>
      <c r="J13" s="22">
        <f t="shared" si="1"/>
        <v>5.5339402654563039E-2</v>
      </c>
      <c r="K13" s="22">
        <f t="shared" si="2"/>
        <v>0.1359510222707751</v>
      </c>
      <c r="L13" s="23">
        <f t="shared" si="3"/>
        <v>0.26061798559811439</v>
      </c>
      <c r="M13" s="4"/>
      <c r="N13" t="s">
        <v>253</v>
      </c>
      <c r="O13" s="5">
        <v>20.768768780916176</v>
      </c>
      <c r="P13" s="71">
        <v>0.3079044222383413</v>
      </c>
    </row>
    <row r="14" spans="1:16" x14ac:dyDescent="0.25">
      <c r="A14" s="17"/>
      <c r="B14" s="55">
        <v>8</v>
      </c>
      <c r="C14" s="19" t="s">
        <v>256</v>
      </c>
      <c r="D14" s="20">
        <v>57.108796999999981</v>
      </c>
      <c r="E14" s="21">
        <v>69.362435000000005</v>
      </c>
      <c r="F14" s="21">
        <f t="shared" si="0"/>
        <v>21.329080297170336</v>
      </c>
      <c r="G14" s="21">
        <v>3.3594595671703393</v>
      </c>
      <c r="H14" s="21">
        <v>3.7584825200000007</v>
      </c>
      <c r="I14" s="21">
        <v>14.211138209999996</v>
      </c>
      <c r="J14" s="22">
        <f t="shared" si="1"/>
        <v>4.8433414530074374E-2</v>
      </c>
      <c r="K14" s="22">
        <f t="shared" si="2"/>
        <v>0.10261955317990695</v>
      </c>
      <c r="L14" s="23">
        <f t="shared" si="3"/>
        <v>0.30750189633870745</v>
      </c>
      <c r="M14" s="4"/>
      <c r="N14" t="s">
        <v>256</v>
      </c>
      <c r="O14" s="5">
        <v>21.329080297170336</v>
      </c>
      <c r="P14" s="71">
        <v>0.30750189633870745</v>
      </c>
    </row>
    <row r="15" spans="1:16" x14ac:dyDescent="0.25">
      <c r="A15" s="17"/>
      <c r="B15" s="55">
        <v>9</v>
      </c>
      <c r="C15" s="19" t="s">
        <v>257</v>
      </c>
      <c r="D15" s="20">
        <v>44.750900000000009</v>
      </c>
      <c r="E15" s="21">
        <v>52.185453999999986</v>
      </c>
      <c r="F15" s="21">
        <f t="shared" si="0"/>
        <v>14.519371410498476</v>
      </c>
      <c r="G15" s="21">
        <v>2.6440708804984752</v>
      </c>
      <c r="H15" s="21">
        <v>3.8792131200000006</v>
      </c>
      <c r="I15" s="21">
        <v>7.9960874099999995</v>
      </c>
      <c r="J15" s="22">
        <f t="shared" si="1"/>
        <v>5.0666817625050764E-2</v>
      </c>
      <c r="K15" s="22">
        <f t="shared" si="2"/>
        <v>0.12500195936780539</v>
      </c>
      <c r="L15" s="23">
        <f t="shared" si="3"/>
        <v>0.27822640788941838</v>
      </c>
      <c r="M15" s="4"/>
      <c r="N15" t="s">
        <v>264</v>
      </c>
      <c r="O15" s="5">
        <v>20.783985950413687</v>
      </c>
      <c r="P15" s="71">
        <v>0.29146868793289626</v>
      </c>
    </row>
    <row r="16" spans="1:16" x14ac:dyDescent="0.25">
      <c r="A16" s="17"/>
      <c r="B16" s="55">
        <v>10</v>
      </c>
      <c r="C16" s="19" t="s">
        <v>258</v>
      </c>
      <c r="D16" s="20">
        <v>46.670144999999984</v>
      </c>
      <c r="E16" s="21">
        <v>57.508955999999955</v>
      </c>
      <c r="F16" s="21">
        <f t="shared" si="0"/>
        <v>13.215442956253737</v>
      </c>
      <c r="G16" s="21">
        <v>2.0722522962537369</v>
      </c>
      <c r="H16" s="21">
        <v>5.1333520699999999</v>
      </c>
      <c r="I16" s="21">
        <v>6.0098385900000002</v>
      </c>
      <c r="J16" s="22">
        <f t="shared" si="1"/>
        <v>3.6033557907984598E-2</v>
      </c>
      <c r="K16" s="22">
        <f t="shared" si="2"/>
        <v>0.12529534297673117</v>
      </c>
      <c r="L16" s="23">
        <f t="shared" si="3"/>
        <v>0.22979799800667131</v>
      </c>
      <c r="M16" s="4"/>
      <c r="N16" t="s">
        <v>259</v>
      </c>
      <c r="O16" s="5">
        <v>7.6460530964712916</v>
      </c>
      <c r="P16" s="71">
        <v>0.28147215232195583</v>
      </c>
    </row>
    <row r="17" spans="1:16" x14ac:dyDescent="0.25">
      <c r="A17" s="17"/>
      <c r="B17" s="55">
        <v>11</v>
      </c>
      <c r="C17" s="19" t="s">
        <v>259</v>
      </c>
      <c r="D17" s="20">
        <v>26.502880999999995</v>
      </c>
      <c r="E17" s="21">
        <v>27.164509999999996</v>
      </c>
      <c r="F17" s="21">
        <f t="shared" si="0"/>
        <v>7.6460530964712916</v>
      </c>
      <c r="G17" s="21">
        <v>1.6005299564712914</v>
      </c>
      <c r="H17" s="21">
        <v>2.4427900600000001</v>
      </c>
      <c r="I17" s="21">
        <v>3.6027330799999997</v>
      </c>
      <c r="J17" s="22">
        <f t="shared" si="1"/>
        <v>5.8919890565715768E-2</v>
      </c>
      <c r="K17" s="22">
        <f t="shared" si="2"/>
        <v>0.14884568197516879</v>
      </c>
      <c r="L17" s="23">
        <f t="shared" si="3"/>
        <v>0.28147215232195583</v>
      </c>
      <c r="M17" s="4"/>
      <c r="N17" t="s">
        <v>257</v>
      </c>
      <c r="O17" s="5">
        <v>14.519371410498476</v>
      </c>
      <c r="P17" s="71">
        <v>0.27822640788941838</v>
      </c>
    </row>
    <row r="18" spans="1:16" x14ac:dyDescent="0.25">
      <c r="A18" s="17"/>
      <c r="B18" s="55">
        <v>12</v>
      </c>
      <c r="C18" s="19" t="s">
        <v>260</v>
      </c>
      <c r="D18" s="20">
        <v>59.589308000000017</v>
      </c>
      <c r="E18" s="21">
        <v>83.387753000000032</v>
      </c>
      <c r="F18" s="21">
        <f t="shared" si="0"/>
        <v>19.558674007842065</v>
      </c>
      <c r="G18" s="21">
        <v>2.6299013378420568</v>
      </c>
      <c r="H18" s="21">
        <v>6.0525333200000029</v>
      </c>
      <c r="I18" s="21">
        <v>10.876239350000004</v>
      </c>
      <c r="J18" s="22">
        <f t="shared" si="1"/>
        <v>3.1538220460767853E-2</v>
      </c>
      <c r="K18" s="22">
        <f t="shared" si="2"/>
        <v>0.10412122098843526</v>
      </c>
      <c r="L18" s="23">
        <f t="shared" si="3"/>
        <v>0.23455091790088237</v>
      </c>
      <c r="M18" s="4"/>
      <c r="N18" t="s">
        <v>252</v>
      </c>
      <c r="O18" s="5">
        <v>12.039403225943534</v>
      </c>
      <c r="P18" s="71">
        <v>0.27244817125926096</v>
      </c>
    </row>
    <row r="19" spans="1:16" x14ac:dyDescent="0.25">
      <c r="A19" s="17"/>
      <c r="B19" s="55">
        <v>13</v>
      </c>
      <c r="C19" s="19" t="s">
        <v>261</v>
      </c>
      <c r="D19" s="20">
        <v>67.883602999999994</v>
      </c>
      <c r="E19" s="21">
        <v>74.008682999999962</v>
      </c>
      <c r="F19" s="21">
        <f t="shared" si="0"/>
        <v>19.469405881380116</v>
      </c>
      <c r="G19" s="21">
        <v>3.249765061380117</v>
      </c>
      <c r="H19" s="21">
        <v>6.5086571899999983</v>
      </c>
      <c r="I19" s="21">
        <v>9.7109836300000012</v>
      </c>
      <c r="J19" s="22">
        <f t="shared" si="1"/>
        <v>4.3910591698816184E-2</v>
      </c>
      <c r="K19" s="22">
        <f t="shared" si="2"/>
        <v>0.13185509937232798</v>
      </c>
      <c r="L19" s="23">
        <f t="shared" si="3"/>
        <v>0.26306921150563001</v>
      </c>
      <c r="M19" s="4"/>
      <c r="N19" t="s">
        <v>271</v>
      </c>
      <c r="O19" s="5">
        <v>4.0186873616756937</v>
      </c>
      <c r="P19" s="71">
        <v>0.27009384066057862</v>
      </c>
    </row>
    <row r="20" spans="1:16" x14ac:dyDescent="0.25">
      <c r="A20" s="17"/>
      <c r="B20" s="55">
        <v>14</v>
      </c>
      <c r="C20" s="19" t="s">
        <v>262</v>
      </c>
      <c r="D20" s="20">
        <v>44.473065000000005</v>
      </c>
      <c r="E20" s="21">
        <v>45.182409999999997</v>
      </c>
      <c r="F20" s="21">
        <f t="shared" si="0"/>
        <v>10.992886451455856</v>
      </c>
      <c r="G20" s="21">
        <v>2.4420310714558582</v>
      </c>
      <c r="H20" s="21">
        <v>3.8133075600000002</v>
      </c>
      <c r="I20" s="21">
        <v>4.7375478199999987</v>
      </c>
      <c r="J20" s="22">
        <f t="shared" si="1"/>
        <v>5.4048269480442904E-2</v>
      </c>
      <c r="K20" s="22">
        <f t="shared" si="2"/>
        <v>0.13844632527250889</v>
      </c>
      <c r="L20" s="23">
        <f t="shared" si="3"/>
        <v>0.24330013497411618</v>
      </c>
      <c r="M20" s="4"/>
      <c r="N20" t="s">
        <v>267</v>
      </c>
      <c r="O20" s="5">
        <v>4.3151355759063179</v>
      </c>
      <c r="P20" s="71">
        <v>0.26820668880289461</v>
      </c>
    </row>
    <row r="21" spans="1:16" x14ac:dyDescent="0.25">
      <c r="A21" s="17"/>
      <c r="B21" s="55">
        <v>15</v>
      </c>
      <c r="C21" s="19" t="s">
        <v>263</v>
      </c>
      <c r="D21" s="20">
        <v>403.47154899999964</v>
      </c>
      <c r="E21" s="21">
        <v>437.48272099999991</v>
      </c>
      <c r="F21" s="21">
        <f t="shared" si="0"/>
        <v>113.77580975580345</v>
      </c>
      <c r="G21" s="21">
        <v>22.259205515803458</v>
      </c>
      <c r="H21" s="21">
        <v>30.641750109999993</v>
      </c>
      <c r="I21" s="21">
        <v>60.874854130000003</v>
      </c>
      <c r="J21" s="22">
        <f t="shared" si="1"/>
        <v>5.0880193542097545E-2</v>
      </c>
      <c r="K21" s="22">
        <f t="shared" si="2"/>
        <v>0.12092124576916366</v>
      </c>
      <c r="L21" s="23">
        <f t="shared" si="3"/>
        <v>0.26006926512602418</v>
      </c>
      <c r="M21" s="4"/>
      <c r="N21" t="s">
        <v>261</v>
      </c>
      <c r="O21" s="5">
        <v>19.469405881380116</v>
      </c>
      <c r="P21" s="71">
        <v>0.26306921150563001</v>
      </c>
    </row>
    <row r="22" spans="1:16" x14ac:dyDescent="0.25">
      <c r="A22" s="17"/>
      <c r="B22" s="55">
        <v>16</v>
      </c>
      <c r="C22" s="19" t="s">
        <v>264</v>
      </c>
      <c r="D22" s="20">
        <v>42.860183999999968</v>
      </c>
      <c r="E22" s="21">
        <v>71.307783000000001</v>
      </c>
      <c r="F22" s="21">
        <f t="shared" si="0"/>
        <v>20.783985950413687</v>
      </c>
      <c r="G22" s="21">
        <v>1.8850921404136898</v>
      </c>
      <c r="H22" s="21">
        <v>6.3455238400000002</v>
      </c>
      <c r="I22" s="21">
        <v>12.553369969999997</v>
      </c>
      <c r="J22" s="22">
        <f t="shared" si="1"/>
        <v>2.6435994236613553E-2</v>
      </c>
      <c r="K22" s="22">
        <f t="shared" si="2"/>
        <v>0.11542380977422464</v>
      </c>
      <c r="L22" s="23">
        <f t="shared" si="3"/>
        <v>0.29146868793289626</v>
      </c>
      <c r="M22" s="4"/>
      <c r="N22" t="s">
        <v>254</v>
      </c>
      <c r="O22" s="5">
        <v>32.849163318118272</v>
      </c>
      <c r="P22" s="71">
        <v>0.2616962361451976</v>
      </c>
    </row>
    <row r="23" spans="1:16" x14ac:dyDescent="0.25">
      <c r="A23" s="17"/>
      <c r="B23" s="55">
        <v>17</v>
      </c>
      <c r="C23" s="19" t="s">
        <v>265</v>
      </c>
      <c r="D23" s="20">
        <v>6.3474530000000007</v>
      </c>
      <c r="E23" s="21">
        <v>7.303802000000001</v>
      </c>
      <c r="F23" s="21">
        <f t="shared" si="0"/>
        <v>2.6035647110483646</v>
      </c>
      <c r="G23" s="21">
        <v>0.30213476104836445</v>
      </c>
      <c r="H23" s="21">
        <v>0.71095147000000003</v>
      </c>
      <c r="I23" s="21">
        <v>1.5904784800000002</v>
      </c>
      <c r="J23" s="22">
        <f t="shared" si="1"/>
        <v>4.136677870626345E-2</v>
      </c>
      <c r="K23" s="22">
        <f t="shared" si="2"/>
        <v>0.13870669427352553</v>
      </c>
      <c r="L23" s="23">
        <f t="shared" si="3"/>
        <v>0.35646704429396692</v>
      </c>
      <c r="M23" s="4"/>
      <c r="N23" t="s">
        <v>255</v>
      </c>
      <c r="O23" s="5">
        <v>15.941357931376261</v>
      </c>
      <c r="P23" s="71">
        <v>0.26061798559811439</v>
      </c>
    </row>
    <row r="24" spans="1:16" x14ac:dyDescent="0.25">
      <c r="A24" s="17"/>
      <c r="B24" s="55">
        <v>18</v>
      </c>
      <c r="C24" s="19" t="s">
        <v>266</v>
      </c>
      <c r="D24" s="20">
        <v>10.535839999999999</v>
      </c>
      <c r="E24" s="21">
        <v>11.084122000000001</v>
      </c>
      <c r="F24" s="21">
        <f t="shared" si="0"/>
        <v>2.555029844926906</v>
      </c>
      <c r="G24" s="21">
        <v>0.47606213492690586</v>
      </c>
      <c r="H24" s="21">
        <v>0.96277392000000017</v>
      </c>
      <c r="I24" s="21">
        <v>1.1161937900000001</v>
      </c>
      <c r="J24" s="22">
        <f t="shared" si="1"/>
        <v>4.2949918354102008E-2</v>
      </c>
      <c r="K24" s="22">
        <f t="shared" si="2"/>
        <v>0.12981055738351724</v>
      </c>
      <c r="L24" s="23">
        <f t="shared" si="3"/>
        <v>0.23051260577309649</v>
      </c>
      <c r="M24" s="4"/>
      <c r="N24" t="s">
        <v>263</v>
      </c>
      <c r="O24" s="5">
        <v>113.77580975580345</v>
      </c>
      <c r="P24" s="71">
        <v>0.26006926512602418</v>
      </c>
    </row>
    <row r="25" spans="1:16" x14ac:dyDescent="0.25">
      <c r="A25" s="17"/>
      <c r="B25" s="55">
        <v>19</v>
      </c>
      <c r="C25" s="19" t="s">
        <v>267</v>
      </c>
      <c r="D25" s="20">
        <v>15.641692000000001</v>
      </c>
      <c r="E25" s="21">
        <v>16.088843999999998</v>
      </c>
      <c r="F25" s="21">
        <f t="shared" si="0"/>
        <v>4.3151355759063179</v>
      </c>
      <c r="G25" s="21">
        <v>0.93551234590631793</v>
      </c>
      <c r="H25" s="21">
        <v>1.3798349799999998</v>
      </c>
      <c r="I25" s="21">
        <v>1.9997882499999997</v>
      </c>
      <c r="J25" s="22">
        <f t="shared" si="1"/>
        <v>5.8146647820459821E-2</v>
      </c>
      <c r="K25" s="22">
        <f t="shared" si="2"/>
        <v>0.14391011100028805</v>
      </c>
      <c r="L25" s="23">
        <f t="shared" si="3"/>
        <v>0.26820668880289461</v>
      </c>
      <c r="M25" s="4"/>
      <c r="N25" t="s">
        <v>269</v>
      </c>
      <c r="O25" s="5">
        <v>19.050881409755434</v>
      </c>
      <c r="P25" s="71">
        <v>0.24660957502431324</v>
      </c>
    </row>
    <row r="26" spans="1:16" x14ac:dyDescent="0.25">
      <c r="A26" s="17"/>
      <c r="B26" s="55">
        <v>20</v>
      </c>
      <c r="C26" s="19" t="s">
        <v>268</v>
      </c>
      <c r="D26" s="20">
        <v>101.45839199999999</v>
      </c>
      <c r="E26" s="21">
        <v>95.730554000000055</v>
      </c>
      <c r="F26" s="21">
        <f t="shared" si="0"/>
        <v>21.924837777913691</v>
      </c>
      <c r="G26" s="21">
        <v>3.2048582979136881</v>
      </c>
      <c r="H26" s="21">
        <v>7.3277234799999977</v>
      </c>
      <c r="I26" s="21">
        <v>11.392256000000005</v>
      </c>
      <c r="J26" s="22">
        <f t="shared" si="1"/>
        <v>3.3477904012899434E-2</v>
      </c>
      <c r="K26" s="22">
        <f t="shared" si="2"/>
        <v>0.11002319884113154</v>
      </c>
      <c r="L26" s="23">
        <f t="shared" si="3"/>
        <v>0.22902654232956468</v>
      </c>
      <c r="M26" s="4"/>
      <c r="N26" t="s">
        <v>272</v>
      </c>
      <c r="O26" s="5">
        <v>6.2235913753485779</v>
      </c>
      <c r="P26" s="71">
        <v>0.24529476778979073</v>
      </c>
    </row>
    <row r="27" spans="1:16" x14ac:dyDescent="0.25">
      <c r="A27" s="17"/>
      <c r="B27" s="55">
        <v>21</v>
      </c>
      <c r="C27" s="19" t="s">
        <v>269</v>
      </c>
      <c r="D27" s="20">
        <v>75.101192999999981</v>
      </c>
      <c r="E27" s="21">
        <v>77.251182999999926</v>
      </c>
      <c r="F27" s="21">
        <f t="shared" si="0"/>
        <v>19.050881409755434</v>
      </c>
      <c r="G27" s="21">
        <v>5.4568850397554343</v>
      </c>
      <c r="H27" s="21">
        <v>5.0671939100000012</v>
      </c>
      <c r="I27" s="21">
        <v>8.5268024599999972</v>
      </c>
      <c r="J27" s="22">
        <f t="shared" si="1"/>
        <v>7.0638206792968325E-2</v>
      </c>
      <c r="K27" s="22">
        <f t="shared" si="2"/>
        <v>0.13623194546749459</v>
      </c>
      <c r="L27" s="23">
        <f t="shared" si="3"/>
        <v>0.24660957502431324</v>
      </c>
      <c r="M27" s="4"/>
      <c r="N27" t="s">
        <v>262</v>
      </c>
      <c r="O27" s="5">
        <v>10.992886451455856</v>
      </c>
      <c r="P27" s="71">
        <v>0.24330013497411618</v>
      </c>
    </row>
    <row r="28" spans="1:16" x14ac:dyDescent="0.25">
      <c r="A28" s="17"/>
      <c r="B28" s="55">
        <v>22</v>
      </c>
      <c r="C28" s="19" t="s">
        <v>270</v>
      </c>
      <c r="D28" s="20">
        <v>36.721404000000014</v>
      </c>
      <c r="E28" s="21">
        <v>49.12314300000002</v>
      </c>
      <c r="F28" s="21">
        <f t="shared" si="0"/>
        <v>19.998411857725159</v>
      </c>
      <c r="G28" s="21">
        <v>1.6412604777251545</v>
      </c>
      <c r="H28" s="21">
        <v>5.6712868600000013</v>
      </c>
      <c r="I28" s="21">
        <v>12.685864520000003</v>
      </c>
      <c r="J28" s="22">
        <f t="shared" si="1"/>
        <v>3.3411145490530883E-2</v>
      </c>
      <c r="K28" s="22">
        <f t="shared" si="2"/>
        <v>0.14886155264383535</v>
      </c>
      <c r="L28" s="23">
        <f t="shared" si="3"/>
        <v>0.40710774263212657</v>
      </c>
      <c r="M28" s="4"/>
      <c r="N28" t="s">
        <v>260</v>
      </c>
      <c r="O28" s="5">
        <v>19.558674007842065</v>
      </c>
      <c r="P28" s="71">
        <v>0.23455091790088237</v>
      </c>
    </row>
    <row r="29" spans="1:16" x14ac:dyDescent="0.25">
      <c r="A29" s="17"/>
      <c r="B29" s="55">
        <v>23</v>
      </c>
      <c r="C29" s="19" t="s">
        <v>271</v>
      </c>
      <c r="D29" s="20">
        <v>14.013076</v>
      </c>
      <c r="E29" s="21">
        <v>14.878855999999999</v>
      </c>
      <c r="F29" s="21">
        <f t="shared" si="0"/>
        <v>4.0186873616756937</v>
      </c>
      <c r="G29" s="21">
        <v>0.92012940167569468</v>
      </c>
      <c r="H29" s="21">
        <v>1.3239706299999998</v>
      </c>
      <c r="I29" s="21">
        <v>1.7745873299999997</v>
      </c>
      <c r="J29" s="22">
        <f t="shared" si="1"/>
        <v>6.1841407812246771E-2</v>
      </c>
      <c r="K29" s="22">
        <f t="shared" si="2"/>
        <v>0.15082476983954241</v>
      </c>
      <c r="L29" s="23">
        <f t="shared" si="3"/>
        <v>0.27009384066057862</v>
      </c>
      <c r="M29" s="4"/>
      <c r="N29" t="s">
        <v>266</v>
      </c>
      <c r="O29" s="5">
        <v>2.555029844926906</v>
      </c>
      <c r="P29" s="71">
        <v>0.23051260577309649</v>
      </c>
    </row>
    <row r="30" spans="1:16" x14ac:dyDescent="0.25">
      <c r="A30" s="17"/>
      <c r="B30" s="55">
        <v>24</v>
      </c>
      <c r="C30" s="19" t="s">
        <v>272</v>
      </c>
      <c r="D30" s="20">
        <v>19.80199</v>
      </c>
      <c r="E30" s="21">
        <v>25.371887999999998</v>
      </c>
      <c r="F30" s="21">
        <f t="shared" si="0"/>
        <v>6.2235913753485779</v>
      </c>
      <c r="G30" s="21">
        <v>1.5712769353485783</v>
      </c>
      <c r="H30" s="21">
        <v>1.9549010200000001</v>
      </c>
      <c r="I30" s="21">
        <v>2.6974134199999997</v>
      </c>
      <c r="J30" s="22">
        <f t="shared" si="1"/>
        <v>6.1929838857422766E-2</v>
      </c>
      <c r="K30" s="22">
        <f t="shared" si="2"/>
        <v>0.13897972257124022</v>
      </c>
      <c r="L30" s="23">
        <f t="shared" si="3"/>
        <v>0.24529476778979073</v>
      </c>
      <c r="M30" s="4"/>
      <c r="N30" t="s">
        <v>258</v>
      </c>
      <c r="O30" s="5">
        <v>13.215442956253737</v>
      </c>
      <c r="P30" s="71">
        <v>0.22979799800667131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22.294282999999997</v>
      </c>
      <c r="E31" s="28">
        <v>27.786056000000002</v>
      </c>
      <c r="F31" s="28">
        <f t="shared" si="0"/>
        <v>10.200478560221359</v>
      </c>
      <c r="G31" s="28">
        <v>1.6735906002213596</v>
      </c>
      <c r="H31" s="28">
        <v>2.7903073200000001</v>
      </c>
      <c r="I31" s="28">
        <v>5.7365806399999997</v>
      </c>
      <c r="J31" s="29">
        <f t="shared" si="1"/>
        <v>6.0231311713377367E-2</v>
      </c>
      <c r="K31" s="29">
        <f t="shared" si="2"/>
        <v>0.16065244812798762</v>
      </c>
      <c r="L31" s="30">
        <f t="shared" si="3"/>
        <v>0.36710782416264326</v>
      </c>
      <c r="M31" s="4"/>
      <c r="N31" t="s">
        <v>268</v>
      </c>
      <c r="O31" s="5">
        <v>21.924837777913691</v>
      </c>
      <c r="P31" s="71">
        <v>0.22902654232956468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49</v>
      </c>
      <c r="B1" s="51" t="s">
        <v>32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846</v>
      </c>
      <c r="N2" s="72" t="s">
        <v>857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1113.0443510000002</v>
      </c>
      <c r="E6" s="14">
        <f ca="1">SUM(E7:OFFSET(E7,50,0))</f>
        <v>1113.044351</v>
      </c>
      <c r="F6" s="14">
        <f ca="1">SUM(F7:OFFSET(F7,50,0))</f>
        <v>180.87029430027181</v>
      </c>
      <c r="G6" s="14">
        <f ca="1">SUM(G7:OFFSET(G7,50,0))</f>
        <v>5.9750012502718164</v>
      </c>
      <c r="H6" s="14">
        <f ca="1">SUM(H7:OFFSET(H7,50,0))</f>
        <v>167.07455891000001</v>
      </c>
      <c r="I6" s="14">
        <f ca="1">SUM(I7:OFFSET(I7,50,0))</f>
        <v>7.8207341400000008</v>
      </c>
      <c r="J6" s="15">
        <f ca="1">IFERROR(G6/E6,0)</f>
        <v>5.3681609766076752E-3</v>
      </c>
      <c r="K6" s="15">
        <f ca="1">IFERROR(SUM(G6,H6)/E6,0)</f>
        <v>0.15547409229901551</v>
      </c>
      <c r="L6" s="16">
        <f ca="1">IFERROR(SUM(G6,H6,I6)/E6,0)</f>
        <v>0.16250052761848285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50.325600000000009</v>
      </c>
      <c r="E7" s="21">
        <v>49.722670000000008</v>
      </c>
      <c r="F7" s="21">
        <f t="shared" ref="F7:F26" si="0">SUM(G7,H7,I7)</f>
        <v>7.9244509147714082</v>
      </c>
      <c r="G7" s="21">
        <v>0.30032534477140871</v>
      </c>
      <c r="H7" s="21">
        <v>7.1732833299999994</v>
      </c>
      <c r="I7" s="21">
        <v>0.45084224000000001</v>
      </c>
      <c r="J7" s="22">
        <f t="shared" ref="J7:J26" si="1">IFERROR(G7/E7,0)</f>
        <v>6.040008406053188E-3</v>
      </c>
      <c r="K7" s="22">
        <f t="shared" ref="K7:K26" si="2">IFERROR(SUM(G7,H7)/E7,0)</f>
        <v>0.15030585997838425</v>
      </c>
      <c r="L7" s="23">
        <f t="shared" ref="L7:L26" si="3">IFERROR(SUM(G7,H7,I7)/E7,0)</f>
        <v>0.1593729965581375</v>
      </c>
      <c r="M7" s="4"/>
      <c r="N7" t="s">
        <v>262</v>
      </c>
      <c r="O7" s="5">
        <v>0.18616320010821222</v>
      </c>
      <c r="P7" s="71">
        <v>0.22007395581125719</v>
      </c>
    </row>
    <row r="8" spans="1:16" x14ac:dyDescent="0.25">
      <c r="A8" s="17"/>
      <c r="B8" s="55">
        <v>2</v>
      </c>
      <c r="C8" s="19" t="s">
        <v>250</v>
      </c>
      <c r="D8" s="20">
        <v>54.254028000000005</v>
      </c>
      <c r="E8" s="21">
        <v>54.056795000000001</v>
      </c>
      <c r="F8" s="21">
        <f t="shared" si="0"/>
        <v>9.5664787792811339</v>
      </c>
      <c r="G8" s="21">
        <v>0.30872742928113439</v>
      </c>
      <c r="H8" s="21">
        <v>8.9232498899999992</v>
      </c>
      <c r="I8" s="21">
        <v>0.33450145999999997</v>
      </c>
      <c r="J8" s="22">
        <f t="shared" si="1"/>
        <v>5.7111678426576048E-3</v>
      </c>
      <c r="K8" s="22">
        <f t="shared" si="2"/>
        <v>0.17078292043176319</v>
      </c>
      <c r="L8" s="23">
        <f t="shared" si="3"/>
        <v>0.1769708836656175</v>
      </c>
      <c r="M8" s="4"/>
      <c r="N8" t="s">
        <v>268</v>
      </c>
      <c r="O8" s="5">
        <v>18.04422616334249</v>
      </c>
      <c r="P8" s="71">
        <v>0.18487451915418007</v>
      </c>
    </row>
    <row r="9" spans="1:16" x14ac:dyDescent="0.25">
      <c r="A9" s="17"/>
      <c r="B9" s="55">
        <v>3</v>
      </c>
      <c r="C9" s="19" t="s">
        <v>251</v>
      </c>
      <c r="D9" s="20">
        <v>62.414216000000003</v>
      </c>
      <c r="E9" s="21">
        <v>62.281661999999997</v>
      </c>
      <c r="F9" s="21">
        <f t="shared" si="0"/>
        <v>9.5527219824875882</v>
      </c>
      <c r="G9" s="21">
        <v>0.27853167248758837</v>
      </c>
      <c r="H9" s="21">
        <v>8.9714810600000003</v>
      </c>
      <c r="I9" s="21">
        <v>0.30270924999999999</v>
      </c>
      <c r="J9" s="22">
        <f t="shared" si="1"/>
        <v>4.472129733589774E-3</v>
      </c>
      <c r="K9" s="22">
        <f t="shared" si="2"/>
        <v>0.14851904132692523</v>
      </c>
      <c r="L9" s="23">
        <f t="shared" si="3"/>
        <v>0.15337936843251854</v>
      </c>
      <c r="M9" s="4"/>
      <c r="N9" t="s">
        <v>264</v>
      </c>
      <c r="O9" s="5">
        <v>14.049039872543336</v>
      </c>
      <c r="P9" s="71">
        <v>0.18088566867918413</v>
      </c>
    </row>
    <row r="10" spans="1:16" x14ac:dyDescent="0.25">
      <c r="A10" s="17"/>
      <c r="B10" s="55">
        <v>4</v>
      </c>
      <c r="C10" s="19" t="s">
        <v>252</v>
      </c>
      <c r="D10" s="20">
        <v>0.41597200000000001</v>
      </c>
      <c r="E10" s="21">
        <v>0.42461200000000004</v>
      </c>
      <c r="F10" s="21">
        <f t="shared" si="0"/>
        <v>5.4259229995931982E-2</v>
      </c>
      <c r="G10" s="21">
        <v>2.781999995931983E-3</v>
      </c>
      <c r="H10" s="21">
        <v>4.9367790000000002E-2</v>
      </c>
      <c r="I10" s="21">
        <v>2.1094400000000002E-3</v>
      </c>
      <c r="J10" s="22">
        <f t="shared" si="1"/>
        <v>6.5518638096238044E-3</v>
      </c>
      <c r="K10" s="22">
        <f t="shared" si="2"/>
        <v>0.12281751339088857</v>
      </c>
      <c r="L10" s="23">
        <f t="shared" si="3"/>
        <v>0.12778543704825104</v>
      </c>
      <c r="M10" s="4"/>
      <c r="N10" t="s">
        <v>256</v>
      </c>
      <c r="O10" s="5">
        <v>14.287508069777523</v>
      </c>
      <c r="P10" s="71">
        <v>0.17940096459939139</v>
      </c>
    </row>
    <row r="11" spans="1:16" x14ac:dyDescent="0.25">
      <c r="A11" s="17"/>
      <c r="B11" s="55">
        <v>5</v>
      </c>
      <c r="C11" s="19" t="s">
        <v>253</v>
      </c>
      <c r="D11" s="20">
        <v>84.63658300000003</v>
      </c>
      <c r="E11" s="21">
        <v>84.414476000000022</v>
      </c>
      <c r="F11" s="21">
        <f t="shared" si="0"/>
        <v>10.761506713296271</v>
      </c>
      <c r="G11" s="21">
        <v>0.37827042329627147</v>
      </c>
      <c r="H11" s="21">
        <v>9.9502875</v>
      </c>
      <c r="I11" s="21">
        <v>0.43294878999999997</v>
      </c>
      <c r="J11" s="22">
        <f t="shared" si="1"/>
        <v>4.4811084688397684E-3</v>
      </c>
      <c r="K11" s="22">
        <f t="shared" si="2"/>
        <v>0.12235529274974435</v>
      </c>
      <c r="L11" s="23">
        <f t="shared" si="3"/>
        <v>0.12748413806769668</v>
      </c>
      <c r="M11" s="4"/>
      <c r="N11" t="s">
        <v>269</v>
      </c>
      <c r="O11" s="5">
        <v>13.172988746833738</v>
      </c>
      <c r="P11" s="71">
        <v>0.17891556007984663</v>
      </c>
    </row>
    <row r="12" spans="1:16" x14ac:dyDescent="0.25">
      <c r="A12" s="17"/>
      <c r="B12" s="55">
        <v>6</v>
      </c>
      <c r="C12" s="19" t="s">
        <v>254</v>
      </c>
      <c r="D12" s="20">
        <v>156.93672999999998</v>
      </c>
      <c r="E12" s="21">
        <v>156.56927899999999</v>
      </c>
      <c r="F12" s="21">
        <f t="shared" si="0"/>
        <v>25.314422299664511</v>
      </c>
      <c r="G12" s="21">
        <v>0.56542212966451189</v>
      </c>
      <c r="H12" s="21">
        <v>24.080557509999998</v>
      </c>
      <c r="I12" s="21">
        <v>0.66844265999999997</v>
      </c>
      <c r="J12" s="22">
        <f t="shared" si="1"/>
        <v>3.6113223058561309E-3</v>
      </c>
      <c r="K12" s="22">
        <f t="shared" si="2"/>
        <v>0.15741261502305642</v>
      </c>
      <c r="L12" s="23">
        <f t="shared" si="3"/>
        <v>0.16168192420215788</v>
      </c>
      <c r="M12" s="4"/>
      <c r="N12" t="s">
        <v>261</v>
      </c>
      <c r="O12" s="5">
        <v>15.088953000437428</v>
      </c>
      <c r="P12" s="71">
        <v>0.17813079452741193</v>
      </c>
    </row>
    <row r="13" spans="1:16" x14ac:dyDescent="0.25">
      <c r="A13" s="17"/>
      <c r="B13" s="55">
        <v>8</v>
      </c>
      <c r="C13" s="19" t="s">
        <v>256</v>
      </c>
      <c r="D13" s="20">
        <v>79.707307999999998</v>
      </c>
      <c r="E13" s="21">
        <v>79.640085000000013</v>
      </c>
      <c r="F13" s="21">
        <f t="shared" si="0"/>
        <v>14.287508069777523</v>
      </c>
      <c r="G13" s="21">
        <v>0.24991516977752326</v>
      </c>
      <c r="H13" s="21">
        <v>13.70445488</v>
      </c>
      <c r="I13" s="21">
        <v>0.33313801999999998</v>
      </c>
      <c r="J13" s="22">
        <f t="shared" si="1"/>
        <v>3.1380575469943713E-3</v>
      </c>
      <c r="K13" s="22">
        <f t="shared" si="2"/>
        <v>0.17521792009360013</v>
      </c>
      <c r="L13" s="23">
        <f t="shared" si="3"/>
        <v>0.17940096459939139</v>
      </c>
      <c r="M13" s="4"/>
      <c r="N13" t="s">
        <v>270</v>
      </c>
      <c r="O13" s="5">
        <v>5.8635000038692109</v>
      </c>
      <c r="P13" s="71">
        <v>0.17721560164233424</v>
      </c>
    </row>
    <row r="14" spans="1:16" x14ac:dyDescent="0.25">
      <c r="A14" s="17"/>
      <c r="B14" s="55">
        <v>9</v>
      </c>
      <c r="C14" s="19" t="s">
        <v>257</v>
      </c>
      <c r="D14" s="20">
        <v>77.239238999999998</v>
      </c>
      <c r="E14" s="21">
        <v>77.093332000000004</v>
      </c>
      <c r="F14" s="21">
        <f t="shared" si="0"/>
        <v>9.6426138596613651</v>
      </c>
      <c r="G14" s="21">
        <v>0.35932488966136589</v>
      </c>
      <c r="H14" s="21">
        <v>8.8399605999999995</v>
      </c>
      <c r="I14" s="21">
        <v>0.44332837000000003</v>
      </c>
      <c r="J14" s="22">
        <f t="shared" si="1"/>
        <v>4.6609075044436515E-3</v>
      </c>
      <c r="K14" s="22">
        <f t="shared" si="2"/>
        <v>0.11932660388399563</v>
      </c>
      <c r="L14" s="23">
        <f t="shared" si="3"/>
        <v>0.12507714492949099</v>
      </c>
      <c r="M14" s="4"/>
      <c r="N14" t="s">
        <v>250</v>
      </c>
      <c r="O14" s="5">
        <v>9.5664787792811339</v>
      </c>
      <c r="P14" s="71">
        <v>0.1769708836656175</v>
      </c>
    </row>
    <row r="15" spans="1:16" x14ac:dyDescent="0.25">
      <c r="A15" s="17"/>
      <c r="B15" s="55">
        <v>10</v>
      </c>
      <c r="C15" s="19" t="s">
        <v>258</v>
      </c>
      <c r="D15" s="20">
        <v>81.426575999999997</v>
      </c>
      <c r="E15" s="21">
        <v>81.181817000000009</v>
      </c>
      <c r="F15" s="21">
        <f t="shared" si="0"/>
        <v>13.007229615857986</v>
      </c>
      <c r="G15" s="21">
        <v>0.3056938958579849</v>
      </c>
      <c r="H15" s="21">
        <v>12.298294180000001</v>
      </c>
      <c r="I15" s="21">
        <v>0.4032415399999999</v>
      </c>
      <c r="J15" s="22">
        <f t="shared" si="1"/>
        <v>3.7655463643784279E-3</v>
      </c>
      <c r="K15" s="22">
        <f t="shared" si="2"/>
        <v>0.15525629434800634</v>
      </c>
      <c r="L15" s="23">
        <f t="shared" si="3"/>
        <v>0.16022343545055151</v>
      </c>
      <c r="M15" s="4"/>
      <c r="N15" t="s">
        <v>263</v>
      </c>
      <c r="O15" s="5">
        <v>4.4643308397583228</v>
      </c>
      <c r="P15" s="71">
        <v>0.17023964868855868</v>
      </c>
    </row>
    <row r="16" spans="1:16" x14ac:dyDescent="0.25">
      <c r="A16" s="17"/>
      <c r="B16" s="55">
        <v>11</v>
      </c>
      <c r="C16" s="19" t="s">
        <v>259</v>
      </c>
      <c r="D16" s="20">
        <v>9.3601999999999991E-2</v>
      </c>
      <c r="E16" s="21">
        <v>0.10077599999999999</v>
      </c>
      <c r="F16" s="21">
        <f t="shared" si="0"/>
        <v>1.4140719957764522E-2</v>
      </c>
      <c r="G16" s="21">
        <v>3.3999999577645212E-3</v>
      </c>
      <c r="H16" s="21">
        <v>8.9007200000000009E-3</v>
      </c>
      <c r="I16" s="21">
        <v>1.8400000000000001E-3</v>
      </c>
      <c r="J16" s="22">
        <f t="shared" si="1"/>
        <v>3.3738191213825923E-2</v>
      </c>
      <c r="K16" s="22">
        <f t="shared" si="2"/>
        <v>0.12206001387001393</v>
      </c>
      <c r="L16" s="23">
        <f t="shared" si="3"/>
        <v>0.14031832934195168</v>
      </c>
      <c r="M16" s="4"/>
      <c r="N16" t="s">
        <v>260</v>
      </c>
      <c r="O16" s="5">
        <v>6.7655450966954183</v>
      </c>
      <c r="P16" s="71">
        <v>0.1687062207207117</v>
      </c>
    </row>
    <row r="17" spans="1:16" x14ac:dyDescent="0.25">
      <c r="A17" s="17"/>
      <c r="B17" s="55">
        <v>12</v>
      </c>
      <c r="C17" s="19" t="s">
        <v>260</v>
      </c>
      <c r="D17" s="20">
        <v>40.283985000000001</v>
      </c>
      <c r="E17" s="21">
        <v>40.102523000000005</v>
      </c>
      <c r="F17" s="21">
        <f t="shared" si="0"/>
        <v>6.7655450966954183</v>
      </c>
      <c r="G17" s="21">
        <v>0.23769905669541913</v>
      </c>
      <c r="H17" s="21">
        <v>6.2124839799999991</v>
      </c>
      <c r="I17" s="21">
        <v>0.31536206</v>
      </c>
      <c r="J17" s="22">
        <f t="shared" si="1"/>
        <v>5.9272843430678689E-3</v>
      </c>
      <c r="K17" s="22">
        <f t="shared" si="2"/>
        <v>0.16084232497529938</v>
      </c>
      <c r="L17" s="23">
        <f t="shared" si="3"/>
        <v>0.1687062207207117</v>
      </c>
      <c r="M17" s="4"/>
      <c r="N17" t="s">
        <v>254</v>
      </c>
      <c r="O17" s="5">
        <v>25.314422299664511</v>
      </c>
      <c r="P17" s="71">
        <v>0.16168192420215788</v>
      </c>
    </row>
    <row r="18" spans="1:16" x14ac:dyDescent="0.25">
      <c r="A18" s="17"/>
      <c r="B18" s="55">
        <v>13</v>
      </c>
      <c r="C18" s="19" t="s">
        <v>261</v>
      </c>
      <c r="D18" s="20">
        <v>84.873191000000006</v>
      </c>
      <c r="E18" s="21">
        <v>84.707155999999998</v>
      </c>
      <c r="F18" s="21">
        <f t="shared" si="0"/>
        <v>15.088953000437428</v>
      </c>
      <c r="G18" s="21">
        <v>0.39933802043742617</v>
      </c>
      <c r="H18" s="21">
        <v>14.277409520000001</v>
      </c>
      <c r="I18" s="21">
        <v>0.41220546000000002</v>
      </c>
      <c r="J18" s="22">
        <f t="shared" si="1"/>
        <v>4.7143363004351858E-3</v>
      </c>
      <c r="K18" s="22">
        <f t="shared" si="2"/>
        <v>0.1732645532384233</v>
      </c>
      <c r="L18" s="23">
        <f t="shared" si="3"/>
        <v>0.17813079452741193</v>
      </c>
      <c r="M18" s="4"/>
      <c r="N18" t="s">
        <v>258</v>
      </c>
      <c r="O18" s="5">
        <v>13.007229615857986</v>
      </c>
      <c r="P18" s="71">
        <v>0.16022343545055151</v>
      </c>
    </row>
    <row r="19" spans="1:16" x14ac:dyDescent="0.25">
      <c r="A19" s="17"/>
      <c r="B19" s="55">
        <v>14</v>
      </c>
      <c r="C19" s="19" t="s">
        <v>262</v>
      </c>
      <c r="D19" s="20">
        <v>0.83272799999999991</v>
      </c>
      <c r="E19" s="21">
        <v>0.84591200000000011</v>
      </c>
      <c r="F19" s="21">
        <f t="shared" si="0"/>
        <v>0.18616320010821222</v>
      </c>
      <c r="G19" s="21">
        <v>7.8420001082122326E-3</v>
      </c>
      <c r="H19" s="21">
        <v>0.17465219999999998</v>
      </c>
      <c r="I19" s="21">
        <v>3.6689999999999995E-3</v>
      </c>
      <c r="J19" s="22">
        <f t="shared" si="1"/>
        <v>9.2704679780074416E-3</v>
      </c>
      <c r="K19" s="22">
        <f t="shared" si="2"/>
        <v>0.2157366252142211</v>
      </c>
      <c r="L19" s="23">
        <f t="shared" si="3"/>
        <v>0.22007395581125719</v>
      </c>
      <c r="M19" s="4"/>
      <c r="N19" t="s">
        <v>249</v>
      </c>
      <c r="O19" s="5">
        <v>7.9244509147714082</v>
      </c>
      <c r="P19" s="71">
        <v>0.1593729965581375</v>
      </c>
    </row>
    <row r="20" spans="1:16" x14ac:dyDescent="0.25">
      <c r="A20" s="17"/>
      <c r="B20" s="55">
        <v>15</v>
      </c>
      <c r="C20" s="19" t="s">
        <v>263</v>
      </c>
      <c r="D20" s="20">
        <v>21.788464000000008</v>
      </c>
      <c r="E20" s="21">
        <v>26.223802000000003</v>
      </c>
      <c r="F20" s="21">
        <f t="shared" si="0"/>
        <v>4.4643308397583228</v>
      </c>
      <c r="G20" s="21">
        <v>1.0503751297583221</v>
      </c>
      <c r="H20" s="21">
        <v>1.58431236</v>
      </c>
      <c r="I20" s="21">
        <v>1.8296433500000002</v>
      </c>
      <c r="J20" s="22">
        <f t="shared" si="1"/>
        <v>4.005426557744457E-2</v>
      </c>
      <c r="K20" s="22">
        <f t="shared" si="2"/>
        <v>0.10046931752147618</v>
      </c>
      <c r="L20" s="23">
        <f t="shared" si="3"/>
        <v>0.17023964868855868</v>
      </c>
      <c r="M20" s="4"/>
      <c r="N20" t="s">
        <v>251</v>
      </c>
      <c r="O20" s="5">
        <v>9.5527219824875882</v>
      </c>
      <c r="P20" s="71">
        <v>0.15337936843251854</v>
      </c>
    </row>
    <row r="21" spans="1:16" x14ac:dyDescent="0.25">
      <c r="A21" s="17"/>
      <c r="B21" s="55">
        <v>16</v>
      </c>
      <c r="C21" s="19" t="s">
        <v>264</v>
      </c>
      <c r="D21" s="20">
        <v>77.716161999999997</v>
      </c>
      <c r="E21" s="21">
        <v>77.668064999999999</v>
      </c>
      <c r="F21" s="21">
        <f t="shared" si="0"/>
        <v>14.049039872543336</v>
      </c>
      <c r="G21" s="21">
        <v>0.38466372254333692</v>
      </c>
      <c r="H21" s="21">
        <v>13.064120089999999</v>
      </c>
      <c r="I21" s="21">
        <v>0.60025605999999998</v>
      </c>
      <c r="J21" s="22">
        <f t="shared" si="1"/>
        <v>4.9526626232201986E-3</v>
      </c>
      <c r="K21" s="22">
        <f t="shared" si="2"/>
        <v>0.17315718902670404</v>
      </c>
      <c r="L21" s="23">
        <f t="shared" si="3"/>
        <v>0.18088566867918413</v>
      </c>
      <c r="M21" s="4"/>
      <c r="N21" t="s">
        <v>273</v>
      </c>
      <c r="O21" s="5">
        <v>0.36792940003233365</v>
      </c>
      <c r="P21" s="71">
        <v>0.14405210990009309</v>
      </c>
    </row>
    <row r="22" spans="1:16" x14ac:dyDescent="0.25">
      <c r="A22" s="17"/>
      <c r="B22" s="55">
        <v>19</v>
      </c>
      <c r="C22" s="19" t="s">
        <v>267</v>
      </c>
      <c r="D22" s="20">
        <v>31.409482000000001</v>
      </c>
      <c r="E22" s="21">
        <v>31.141025000000003</v>
      </c>
      <c r="F22" s="21">
        <f t="shared" si="0"/>
        <v>2.7422857918998442</v>
      </c>
      <c r="G22" s="21">
        <v>7.4704751899844268E-2</v>
      </c>
      <c r="H22" s="21">
        <v>2.52161049</v>
      </c>
      <c r="I22" s="21">
        <v>0.14597055</v>
      </c>
      <c r="J22" s="22">
        <f t="shared" si="1"/>
        <v>2.3989175661316307E-3</v>
      </c>
      <c r="K22" s="22">
        <f t="shared" si="2"/>
        <v>8.3372825457731212E-2</v>
      </c>
      <c r="L22" s="23">
        <f t="shared" si="3"/>
        <v>8.8060228971263602E-2</v>
      </c>
      <c r="M22" s="4"/>
      <c r="N22" t="s">
        <v>259</v>
      </c>
      <c r="O22" s="5">
        <v>1.4140719957764522E-2</v>
      </c>
      <c r="P22" s="71">
        <v>0.14031832934195168</v>
      </c>
    </row>
    <row r="23" spans="1:16" x14ac:dyDescent="0.25">
      <c r="A23" s="17"/>
      <c r="B23" s="55">
        <v>20</v>
      </c>
      <c r="C23" s="19" t="s">
        <v>268</v>
      </c>
      <c r="D23" s="20">
        <v>98.105181999999999</v>
      </c>
      <c r="E23" s="21">
        <v>97.602558999999999</v>
      </c>
      <c r="F23" s="21">
        <f t="shared" si="0"/>
        <v>18.04422616334249</v>
      </c>
      <c r="G23" s="21">
        <v>0.39728740334248869</v>
      </c>
      <c r="H23" s="21">
        <v>17.163657000000001</v>
      </c>
      <c r="I23" s="21">
        <v>0.48328176</v>
      </c>
      <c r="J23" s="22">
        <f t="shared" si="1"/>
        <v>4.0704609327147732E-3</v>
      </c>
      <c r="K23" s="22">
        <f t="shared" si="2"/>
        <v>0.17992299160253053</v>
      </c>
      <c r="L23" s="23">
        <f t="shared" si="3"/>
        <v>0.18487451915418007</v>
      </c>
      <c r="M23" s="4"/>
      <c r="N23" t="s">
        <v>252</v>
      </c>
      <c r="O23" s="5">
        <v>5.4259229995931982E-2</v>
      </c>
      <c r="P23" s="71">
        <v>0.12778543704825104</v>
      </c>
    </row>
    <row r="24" spans="1:16" x14ac:dyDescent="0.25">
      <c r="A24" s="17"/>
      <c r="B24" s="55">
        <v>21</v>
      </c>
      <c r="C24" s="19" t="s">
        <v>269</v>
      </c>
      <c r="D24" s="20">
        <v>74.769658000000021</v>
      </c>
      <c r="E24" s="21">
        <v>73.62684800000001</v>
      </c>
      <c r="F24" s="21">
        <f t="shared" si="0"/>
        <v>13.172988746833738</v>
      </c>
      <c r="G24" s="21">
        <v>0.46915001683373703</v>
      </c>
      <c r="H24" s="21">
        <v>12.264149290000001</v>
      </c>
      <c r="I24" s="21">
        <v>0.4396894400000001</v>
      </c>
      <c r="J24" s="22">
        <f t="shared" si="1"/>
        <v>6.3719964873918946E-3</v>
      </c>
      <c r="K24" s="22">
        <f t="shared" si="2"/>
        <v>0.17294369720721625</v>
      </c>
      <c r="L24" s="23">
        <f t="shared" si="3"/>
        <v>0.17891556007984663</v>
      </c>
      <c r="M24" s="4"/>
      <c r="N24" t="s">
        <v>253</v>
      </c>
      <c r="O24" s="5">
        <v>10.761506713296271</v>
      </c>
      <c r="P24" s="71">
        <v>0.12748413806769668</v>
      </c>
    </row>
    <row r="25" spans="1:16" x14ac:dyDescent="0.25">
      <c r="A25" s="17"/>
      <c r="B25" s="55">
        <v>22</v>
      </c>
      <c r="C25" s="19" t="s">
        <v>270</v>
      </c>
      <c r="D25" s="20">
        <v>33.262239999999998</v>
      </c>
      <c r="E25" s="21">
        <v>33.086815999999999</v>
      </c>
      <c r="F25" s="21">
        <f t="shared" si="0"/>
        <v>5.8635000038692109</v>
      </c>
      <c r="G25" s="21">
        <v>0.19148019386921078</v>
      </c>
      <c r="H25" s="21">
        <v>5.4614621200000002</v>
      </c>
      <c r="I25" s="21">
        <v>0.21055768999999999</v>
      </c>
      <c r="J25" s="22">
        <f t="shared" si="1"/>
        <v>5.7872052079357165E-3</v>
      </c>
      <c r="K25" s="22">
        <f t="shared" si="2"/>
        <v>0.17085180737455097</v>
      </c>
      <c r="L25" s="23">
        <f t="shared" si="3"/>
        <v>0.17721560164233424</v>
      </c>
      <c r="M25" s="4"/>
      <c r="N25" t="s">
        <v>257</v>
      </c>
      <c r="O25" s="5">
        <v>9.6426138596613651</v>
      </c>
      <c r="P25" s="71">
        <v>0.12507714492949099</v>
      </c>
    </row>
    <row r="26" spans="1:16" ht="15.75" thickBot="1" x14ac:dyDescent="0.3">
      <c r="A26" s="24"/>
      <c r="B26" s="56">
        <v>25</v>
      </c>
      <c r="C26" s="26" t="s">
        <v>273</v>
      </c>
      <c r="D26" s="27">
        <v>2.5534049999999997</v>
      </c>
      <c r="E26" s="28">
        <v>2.554141</v>
      </c>
      <c r="F26" s="28">
        <f t="shared" si="0"/>
        <v>0.36792940003233365</v>
      </c>
      <c r="G26" s="28">
        <v>1.0068000032333657E-2</v>
      </c>
      <c r="H26" s="28">
        <v>0.35086440000000002</v>
      </c>
      <c r="I26" s="28">
        <v>6.9969999999999997E-3</v>
      </c>
      <c r="J26" s="29">
        <f t="shared" si="1"/>
        <v>3.9418340774192411E-3</v>
      </c>
      <c r="K26" s="29">
        <f t="shared" si="2"/>
        <v>0.14131263702056138</v>
      </c>
      <c r="L26" s="30">
        <f t="shared" si="3"/>
        <v>0.14405210990009309</v>
      </c>
      <c r="M26" s="4"/>
      <c r="N26" t="s">
        <v>267</v>
      </c>
      <c r="O26" s="5">
        <v>2.7422857918998442</v>
      </c>
      <c r="P26" s="71">
        <v>8.8060228971263602E-2</v>
      </c>
    </row>
    <row r="27" spans="1:16" x14ac:dyDescent="0.25">
      <c r="O27" s="5"/>
      <c r="P27" s="71"/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workbookViewId="0">
      <selection activeCell="A17" sqref="A17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49</v>
      </c>
      <c r="B1" s="49" t="s">
        <v>32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847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1113.0443510000002</v>
      </c>
      <c r="E6" s="14">
        <v>1113.044351</v>
      </c>
      <c r="F6" s="14">
        <v>180.87029430027181</v>
      </c>
      <c r="G6" s="14">
        <v>5.9750012502718164</v>
      </c>
      <c r="H6" s="14">
        <v>167.07455891000001</v>
      </c>
      <c r="I6" s="14">
        <v>7.8207341400000008</v>
      </c>
      <c r="J6" s="15">
        <v>5.3681609766076752E-3</v>
      </c>
      <c r="K6" s="15">
        <v>0.15547409229901551</v>
      </c>
      <c r="L6" s="16">
        <v>0.16250052761848285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1113.0443509999996</v>
      </c>
      <c r="E7" s="38">
        <f ca="1">SUM(E8:OFFSET(E6,MATCH("PROYECTOS",$A$8:$A$50,0),0))</f>
        <v>1113.044351</v>
      </c>
      <c r="F7" s="38">
        <f ca="1">SUM(F8:OFFSET(F6,MATCH("PROYECTOS",$A$8:$A$50,0),0))</f>
        <v>180.87029430027178</v>
      </c>
      <c r="G7" s="38">
        <f ca="1">SUM(G8:OFFSET(G6,MATCH("PROYECTOS",$A$8:$A$50,0),0))</f>
        <v>5.9750012502718164</v>
      </c>
      <c r="H7" s="38">
        <f ca="1">SUM(H8:OFFSET(H6,MATCH("PROYECTOS",$A$8:$A$50,0),0))</f>
        <v>167.07455890999995</v>
      </c>
      <c r="I7" s="38">
        <f ca="1">SUM(I8:OFFSET(I6,MATCH("PROYECTOS",$A$8:$A$50,0),0))</f>
        <v>7.8207341399999999</v>
      </c>
      <c r="J7" s="39">
        <f ca="1">IFERROR(G7/E7,0)</f>
        <v>5.3681609766076752E-3</v>
      </c>
      <c r="K7" s="39">
        <f ca="1">IFERROR(SUM(G7,H7)/E7,0)</f>
        <v>0.15547409229901546</v>
      </c>
      <c r="L7" s="40">
        <f ca="1">IFERROR(SUM(G7,H7,I7)/E7,0)</f>
        <v>0.16250052761848283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48.046827</v>
      </c>
      <c r="E8" s="21">
        <v>48.046826999999993</v>
      </c>
      <c r="F8" s="21">
        <f t="shared" ref="F8:F9" si="0">SUM(G8,H8,I8)</f>
        <v>7.6859747564574956</v>
      </c>
      <c r="G8" s="21">
        <v>1.5763334264574951</v>
      </c>
      <c r="H8" s="21">
        <v>2.5972884599999997</v>
      </c>
      <c r="I8" s="21">
        <v>3.5123528700000008</v>
      </c>
      <c r="J8" s="22">
        <f t="shared" ref="J8:J10" si="1">IFERROR(G8/E8,0)</f>
        <v>3.2808273196843887E-2</v>
      </c>
      <c r="K8" s="22">
        <f t="shared" ref="K8:K10" si="2">IFERROR(SUM(G8,H8)/E8,0)</f>
        <v>8.68657130356911E-2</v>
      </c>
      <c r="L8" s="23">
        <f t="shared" ref="L8:L10" si="3">IFERROR(SUM(G8,H8,I8)/E8,0)</f>
        <v>0.15996841490609767</v>
      </c>
      <c r="M8" s="4"/>
    </row>
    <row r="9" spans="1:13" ht="76.5" x14ac:dyDescent="0.25">
      <c r="A9" s="17"/>
      <c r="B9" s="19">
        <v>3000530</v>
      </c>
      <c r="C9" s="19" t="s">
        <v>849</v>
      </c>
      <c r="D9" s="20">
        <v>1064.9975239999997</v>
      </c>
      <c r="E9" s="21">
        <v>1064.9975240000001</v>
      </c>
      <c r="F9" s="21">
        <f t="shared" si="0"/>
        <v>173.1843195438143</v>
      </c>
      <c r="G9" s="21">
        <v>4.3986678238143213</v>
      </c>
      <c r="H9" s="21">
        <v>164.47727044999996</v>
      </c>
      <c r="I9" s="21">
        <v>4.308381269999999</v>
      </c>
      <c r="J9" s="22">
        <f t="shared" si="1"/>
        <v>4.1302141316662076E-3</v>
      </c>
      <c r="K9" s="22">
        <f t="shared" si="2"/>
        <v>0.15856932478071589</v>
      </c>
      <c r="L9" s="23">
        <f t="shared" si="3"/>
        <v>0.16261476260841926</v>
      </c>
      <c r="M9" s="4"/>
    </row>
    <row r="10" spans="1:13" ht="15.75" thickBot="1" x14ac:dyDescent="0.3">
      <c r="A10" s="41" t="s">
        <v>293</v>
      </c>
      <c r="B10" s="43"/>
      <c r="C10" s="43"/>
      <c r="D10" s="44">
        <f ca="1">OFFSET(D10,-MATCH("PROYECTOS",$A$8:$A$50,0)-1,0)-(OFFSET(D10,-MATCH("PROYECTOS",$A$8:$A$50,0),0))</f>
        <v>0</v>
      </c>
      <c r="E10" s="45">
        <f t="shared" ref="E10:I10" ca="1" si="4">OFFSET(E10,-MATCH("PROYECTOS",$A$8:$A$50,0)-1,0)-(OFFSET(E10,-MATCH("PROYECTOS",$A$8:$A$50,0),0))</f>
        <v>0</v>
      </c>
      <c r="F10" s="45">
        <f t="shared" ca="1" si="4"/>
        <v>0</v>
      </c>
      <c r="G10" s="45">
        <f t="shared" ca="1" si="4"/>
        <v>0</v>
      </c>
      <c r="H10" s="45">
        <f t="shared" ca="1" si="4"/>
        <v>0</v>
      </c>
      <c r="I10" s="45">
        <f t="shared" ca="1" si="4"/>
        <v>0</v>
      </c>
      <c r="J10" s="46">
        <f t="shared" ca="1" si="1"/>
        <v>0</v>
      </c>
      <c r="K10" s="46">
        <f t="shared" ca="1" si="2"/>
        <v>0</v>
      </c>
      <c r="L10" s="47">
        <f t="shared" ca="1" si="3"/>
        <v>0</v>
      </c>
      <c r="M10" s="4"/>
    </row>
    <row r="11" spans="1:13" ht="15.75" thickBot="1" x14ac:dyDescent="0.3"/>
    <row r="12" spans="1:13" ht="15.75" thickBot="1" x14ac:dyDescent="0.3">
      <c r="A12" s="87" t="s">
        <v>315</v>
      </c>
      <c r="B12" s="88"/>
      <c r="C12" s="88"/>
      <c r="D12" s="89"/>
    </row>
    <row r="13" spans="1:13" ht="15.75" thickBot="1" x14ac:dyDescent="0.3">
      <c r="A13" s="1" t="s">
        <v>858</v>
      </c>
    </row>
    <row r="14" spans="1:13" ht="45" customHeight="1" x14ac:dyDescent="0.25">
      <c r="A14" s="80" t="s">
        <v>317</v>
      </c>
      <c r="B14" s="81"/>
      <c r="C14" s="81"/>
      <c r="D14" s="92" t="s">
        <v>318</v>
      </c>
    </row>
    <row r="15" spans="1:13" ht="15.75" thickBot="1" x14ac:dyDescent="0.3">
      <c r="A15" s="90"/>
      <c r="B15" s="91"/>
      <c r="C15" s="91"/>
      <c r="D15" s="93"/>
    </row>
    <row r="16" spans="1:13" x14ac:dyDescent="0.25">
      <c r="A16" s="17"/>
      <c r="B16" s="19">
        <v>3000001</v>
      </c>
      <c r="C16" s="19" t="s">
        <v>275</v>
      </c>
      <c r="D16" s="23">
        <v>0.15996841490609767</v>
      </c>
    </row>
    <row r="17" spans="1:4" ht="77.25" thickBot="1" x14ac:dyDescent="0.3">
      <c r="A17" s="24"/>
      <c r="B17" s="26">
        <v>3000530</v>
      </c>
      <c r="C17" s="26" t="s">
        <v>849</v>
      </c>
      <c r="D17" s="30">
        <v>0.16261476260841926</v>
      </c>
    </row>
  </sheetData>
  <mergeCells count="10">
    <mergeCell ref="A12:D12"/>
    <mergeCell ref="A14:C15"/>
    <mergeCell ref="D14:D1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"/>
  <sheetViews>
    <sheetView workbookViewId="0">
      <selection activeCell="A14" sqref="A14:XFD3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49</v>
      </c>
      <c r="B1" s="49" t="s">
        <v>32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848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1113.0443510000002</v>
      </c>
      <c r="I6" s="14">
        <v>1113.044351</v>
      </c>
      <c r="J6" s="14">
        <v>180.87029430027181</v>
      </c>
      <c r="K6" s="14">
        <v>5.9750012502718164</v>
      </c>
      <c r="L6" s="14">
        <v>167.07455891000001</v>
      </c>
      <c r="M6" s="14">
        <v>7.8207341400000008</v>
      </c>
      <c r="N6" s="15">
        <v>5.3681609766076752E-3</v>
      </c>
      <c r="O6" s="15">
        <v>0.15547409229901551</v>
      </c>
      <c r="P6" s="16">
        <v>0.16250052761848285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SUM(H8:OFFSET(H6,MATCH("PROYECTOS",$A$8:$A$33,0),0))</f>
        <v>1113.044351</v>
      </c>
      <c r="I7" s="38">
        <f ca="1">SUM(I8:OFFSET(I6,MATCH("PROYECTOS",$A$8:$A$33,0),0))</f>
        <v>1113.044351</v>
      </c>
      <c r="J7" s="38">
        <f ca="1">SUM(J8:OFFSET(J6,MATCH("PROYECTOS",$A$8:$A$33,0),0))</f>
        <v>180.87029430027181</v>
      </c>
      <c r="K7" s="38">
        <f ca="1">SUM(K8:OFFSET(K6,MATCH("PROYECTOS",$A$8:$A$33,0),0))</f>
        <v>5.9750012502718164</v>
      </c>
      <c r="L7" s="38">
        <f ca="1">SUM(L8:OFFSET(L6,MATCH("PROYECTOS",$A$8:$A$33,0),0))</f>
        <v>167.07455890999998</v>
      </c>
      <c r="M7" s="38">
        <f ca="1">SUM(M8:OFFSET(M6,MATCH("PROYECTOS",$A$8:$A$33,0),0))</f>
        <v>7.8207341399999999</v>
      </c>
      <c r="N7" s="39">
        <f ca="1">IFERROR(K7/I7,0)</f>
        <v>5.3681609766076752E-3</v>
      </c>
      <c r="O7" s="39">
        <f ca="1">IFERROR(SUM(K7,L7)/I7,0)</f>
        <v>0.15547409229901549</v>
      </c>
      <c r="P7" s="40">
        <f ca="1">IFERROR(SUM(K7,L7,M7)/I7,0)</f>
        <v>0.16250052761848283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48.046827000000015</v>
      </c>
      <c r="I8" s="21">
        <v>48.046827</v>
      </c>
      <c r="J8" s="21">
        <f t="shared" ref="J8:J13" si="0">SUM(K8,L8,M8)</f>
        <v>7.6859747564574956</v>
      </c>
      <c r="K8" s="21">
        <v>1.5763334264574951</v>
      </c>
      <c r="L8" s="21">
        <v>2.5972884599999997</v>
      </c>
      <c r="M8" s="21">
        <v>3.5123528700000013</v>
      </c>
      <c r="N8" s="22">
        <f t="shared" ref="N8:N14" si="1">IFERROR(K8/I8,0)</f>
        <v>3.2808273196843887E-2</v>
      </c>
      <c r="O8" s="22">
        <f t="shared" ref="O8:O14" si="2">IFERROR(SUM(K8,L8)/I8,0)</f>
        <v>8.6865713035691086E-2</v>
      </c>
      <c r="P8" s="23">
        <f t="shared" ref="P8:P14" si="3">IFERROR(SUM(K8,L8,M8)/I8,0)</f>
        <v>0.15996841490609767</v>
      </c>
      <c r="Q8" s="70">
        <v>0</v>
      </c>
      <c r="R8" s="21">
        <v>0</v>
      </c>
      <c r="S8" s="23">
        <f>IFERROR(R8/Q8,0)</f>
        <v>0</v>
      </c>
    </row>
    <row r="9" spans="1:19" ht="76.5" x14ac:dyDescent="0.25">
      <c r="A9" s="17"/>
      <c r="B9" s="19">
        <v>5001325</v>
      </c>
      <c r="C9" s="19" t="s">
        <v>850</v>
      </c>
      <c r="D9" s="68">
        <v>3000530</v>
      </c>
      <c r="E9" s="19" t="s">
        <v>849</v>
      </c>
      <c r="F9" s="69">
        <v>217</v>
      </c>
      <c r="G9" s="19" t="s">
        <v>855</v>
      </c>
      <c r="H9" s="20">
        <v>54.19993199999999</v>
      </c>
      <c r="I9" s="21">
        <v>55.279705999999997</v>
      </c>
      <c r="J9" s="21">
        <f t="shared" si="0"/>
        <v>11.841354619278707</v>
      </c>
      <c r="K9" s="21">
        <v>3.9751477892787079</v>
      </c>
      <c r="L9" s="21">
        <v>3.6853601799999995</v>
      </c>
      <c r="M9" s="21">
        <v>4.1808466499999994</v>
      </c>
      <c r="N9" s="22">
        <f t="shared" si="1"/>
        <v>7.1909712929347128E-2</v>
      </c>
      <c r="O9" s="22">
        <f t="shared" si="2"/>
        <v>0.13857721980791121</v>
      </c>
      <c r="P9" s="23">
        <f t="shared" si="3"/>
        <v>0.21420798835794655</v>
      </c>
      <c r="Q9" s="70">
        <v>6</v>
      </c>
      <c r="R9" s="21">
        <v>0</v>
      </c>
      <c r="S9" s="23">
        <f t="shared" ref="S9:S13" si="4">IFERROR(R9/Q9,0)</f>
        <v>0</v>
      </c>
    </row>
    <row r="10" spans="1:19" ht="76.5" x14ac:dyDescent="0.25">
      <c r="A10" s="17"/>
      <c r="B10" s="19">
        <v>5004176</v>
      </c>
      <c r="C10" s="19" t="s">
        <v>851</v>
      </c>
      <c r="D10" s="68">
        <v>3000530</v>
      </c>
      <c r="E10" s="19" t="s">
        <v>849</v>
      </c>
      <c r="F10" s="69">
        <v>217</v>
      </c>
      <c r="G10" s="19" t="s">
        <v>855</v>
      </c>
      <c r="H10" s="20">
        <v>2.262813</v>
      </c>
      <c r="I10" s="21">
        <v>2.3697940000000002</v>
      </c>
      <c r="J10" s="21">
        <f t="shared" si="0"/>
        <v>0.46177107956901797</v>
      </c>
      <c r="K10" s="21">
        <v>1.6973999569017906E-2</v>
      </c>
      <c r="L10" s="21">
        <v>0.37460420000000005</v>
      </c>
      <c r="M10" s="21">
        <v>7.0192879999999999E-2</v>
      </c>
      <c r="N10" s="22">
        <f t="shared" si="1"/>
        <v>7.1626477107368421E-3</v>
      </c>
      <c r="O10" s="22">
        <f t="shared" si="2"/>
        <v>0.16523723140872917</v>
      </c>
      <c r="P10" s="23">
        <f t="shared" si="3"/>
        <v>0.19485705490393593</v>
      </c>
      <c r="Q10" s="70">
        <v>0</v>
      </c>
      <c r="R10" s="21">
        <v>0</v>
      </c>
      <c r="S10" s="23">
        <f t="shared" si="4"/>
        <v>0</v>
      </c>
    </row>
    <row r="11" spans="1:19" ht="76.5" x14ac:dyDescent="0.25">
      <c r="A11" s="17"/>
      <c r="B11" s="19">
        <v>5004180</v>
      </c>
      <c r="C11" s="19" t="s">
        <v>852</v>
      </c>
      <c r="D11" s="68">
        <v>3000530</v>
      </c>
      <c r="E11" s="19" t="s">
        <v>849</v>
      </c>
      <c r="F11" s="69">
        <v>217</v>
      </c>
      <c r="G11" s="19" t="s">
        <v>855</v>
      </c>
      <c r="H11" s="20">
        <v>2.2289880000000002</v>
      </c>
      <c r="I11" s="21">
        <v>2.2289880000000002</v>
      </c>
      <c r="J11" s="21">
        <f t="shared" si="0"/>
        <v>1.1975999999999998E-3</v>
      </c>
      <c r="K11" s="21">
        <v>0</v>
      </c>
      <c r="L11" s="21">
        <v>1.2999999999999999E-3</v>
      </c>
      <c r="M11" s="21">
        <v>-1.0240000000000002E-4</v>
      </c>
      <c r="N11" s="22">
        <f t="shared" si="1"/>
        <v>0</v>
      </c>
      <c r="O11" s="22">
        <f t="shared" si="2"/>
        <v>5.8322431524979038E-4</v>
      </c>
      <c r="P11" s="23">
        <f t="shared" si="3"/>
        <v>5.3728418457165306E-4</v>
      </c>
      <c r="Q11" s="70">
        <v>0</v>
      </c>
      <c r="R11" s="21">
        <v>0</v>
      </c>
      <c r="S11" s="23">
        <f t="shared" si="4"/>
        <v>0</v>
      </c>
    </row>
    <row r="12" spans="1:19" ht="76.5" x14ac:dyDescent="0.25">
      <c r="A12" s="17"/>
      <c r="B12" s="19">
        <v>5004902</v>
      </c>
      <c r="C12" s="19" t="s">
        <v>853</v>
      </c>
      <c r="D12" s="68">
        <v>3000530</v>
      </c>
      <c r="E12" s="19" t="s">
        <v>849</v>
      </c>
      <c r="F12" s="69">
        <v>217</v>
      </c>
      <c r="G12" s="19" t="s">
        <v>855</v>
      </c>
      <c r="H12" s="20">
        <v>1002.279888</v>
      </c>
      <c r="I12" s="21">
        <v>1001.093133</v>
      </c>
      <c r="J12" s="21">
        <f t="shared" si="0"/>
        <v>160.87999624496658</v>
      </c>
      <c r="K12" s="21">
        <v>0.40654603496659547</v>
      </c>
      <c r="L12" s="21">
        <v>160.41600606999998</v>
      </c>
      <c r="M12" s="21">
        <v>5.7444140000000005E-2</v>
      </c>
      <c r="N12" s="22">
        <f t="shared" si="1"/>
        <v>4.0610211134731205E-4</v>
      </c>
      <c r="O12" s="22">
        <f t="shared" si="2"/>
        <v>0.16064694362953599</v>
      </c>
      <c r="P12" s="23">
        <f t="shared" si="3"/>
        <v>0.16070432504401824</v>
      </c>
      <c r="Q12" s="70">
        <v>0</v>
      </c>
      <c r="R12" s="21">
        <v>0</v>
      </c>
      <c r="S12" s="23">
        <f t="shared" si="4"/>
        <v>0</v>
      </c>
    </row>
    <row r="13" spans="1:19" ht="76.5" x14ac:dyDescent="0.25">
      <c r="A13" s="17"/>
      <c r="B13" s="19">
        <v>5004948</v>
      </c>
      <c r="C13" s="19" t="s">
        <v>854</v>
      </c>
      <c r="D13" s="68">
        <v>3000530</v>
      </c>
      <c r="E13" s="19" t="s">
        <v>849</v>
      </c>
      <c r="F13" s="69">
        <v>408</v>
      </c>
      <c r="G13" s="19" t="s">
        <v>856</v>
      </c>
      <c r="H13" s="20">
        <v>4.0259029999999996</v>
      </c>
      <c r="I13" s="21">
        <v>4.0259029999999996</v>
      </c>
      <c r="J13" s="21">
        <f t="shared" si="0"/>
        <v>0</v>
      </c>
      <c r="K13" s="21">
        <v>0</v>
      </c>
      <c r="L13" s="21">
        <v>0</v>
      </c>
      <c r="M13" s="21">
        <v>0</v>
      </c>
      <c r="N13" s="22">
        <f t="shared" si="1"/>
        <v>0</v>
      </c>
      <c r="O13" s="22">
        <f t="shared" si="2"/>
        <v>0</v>
      </c>
      <c r="P13" s="23">
        <f t="shared" si="3"/>
        <v>0</v>
      </c>
      <c r="Q13" s="70">
        <v>0</v>
      </c>
      <c r="R13" s="21">
        <v>0</v>
      </c>
      <c r="S13" s="23">
        <f t="shared" si="4"/>
        <v>0</v>
      </c>
    </row>
    <row r="14" spans="1:19" ht="15.75" thickBot="1" x14ac:dyDescent="0.3">
      <c r="A14" s="41" t="s">
        <v>293</v>
      </c>
      <c r="B14" s="43"/>
      <c r="C14" s="43"/>
      <c r="D14" s="65"/>
      <c r="E14" s="43"/>
      <c r="F14" s="66"/>
      <c r="G14" s="43"/>
      <c r="H14" s="44">
        <f t="shared" ref="H14:M14" ca="1" si="5">OFFSET(H14,-MATCH("PROYECTOS",$A$8:$A$33,0)-1,0)-(OFFSET(H14,-MATCH("PROYECTOS",$A$8:$A$33,0),0))</f>
        <v>0</v>
      </c>
      <c r="I14" s="45">
        <f t="shared" ca="1" si="5"/>
        <v>0</v>
      </c>
      <c r="J14" s="45">
        <f t="shared" ca="1" si="5"/>
        <v>0</v>
      </c>
      <c r="K14" s="45">
        <f t="shared" ca="1" si="5"/>
        <v>0</v>
      </c>
      <c r="L14" s="45">
        <f t="shared" ca="1" si="5"/>
        <v>0</v>
      </c>
      <c r="M14" s="45">
        <f t="shared" ca="1" si="5"/>
        <v>0</v>
      </c>
      <c r="N14" s="46">
        <f t="shared" ca="1" si="1"/>
        <v>0</v>
      </c>
      <c r="O14" s="46">
        <f t="shared" ca="1" si="2"/>
        <v>0</v>
      </c>
      <c r="P14" s="47">
        <f t="shared" ca="1" si="3"/>
        <v>0</v>
      </c>
      <c r="Q14" s="67"/>
      <c r="R14" s="45"/>
      <c r="S14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5"/>
  <sheetViews>
    <sheetView topLeftCell="A12" workbookViewId="0">
      <selection activeCell="A33" sqref="A33:L33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51</v>
      </c>
      <c r="B1" s="50" t="s">
        <v>33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859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33.741000999999997</v>
      </c>
      <c r="E6" s="14">
        <v>33.521692999999999</v>
      </c>
      <c r="F6" s="14">
        <v>2.3552440860131205</v>
      </c>
      <c r="G6" s="14">
        <v>0.20602835601312108</v>
      </c>
      <c r="H6" s="14">
        <v>1.32828803</v>
      </c>
      <c r="I6" s="14">
        <v>0.82092770000000004</v>
      </c>
      <c r="J6" s="15">
        <v>6.1461202455711612E-3</v>
      </c>
      <c r="K6" s="15">
        <v>4.5770850118253902E-2</v>
      </c>
      <c r="L6" s="16">
        <v>7.0260296400098912E-2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14.862522</v>
      </c>
      <c r="E7" s="38">
        <f ca="1">SUM(E8:OFFSET(E6,MATCH("GOBIERNOS REGIONALES",$A$8:$A$50,0),0))</f>
        <v>14.276547999999998</v>
      </c>
      <c r="F7" s="38">
        <f ca="1">SUM(F8:OFFSET(F6,MATCH("GOBIERNOS REGIONALES",$A$8:$A$50,0),0))</f>
        <v>1.4957421161284041</v>
      </c>
      <c r="G7" s="38">
        <f ca="1">SUM(G8:OFFSET(G6,MATCH("GOBIERNOS REGIONALES",$A$8:$A$50,0),0))</f>
        <v>0.18125218612840399</v>
      </c>
      <c r="H7" s="38">
        <f ca="1">SUM(H8:OFFSET(H6,MATCH("GOBIERNOS REGIONALES",$A$8:$A$50,0),0))</f>
        <v>1.0527573100000001</v>
      </c>
      <c r="I7" s="38">
        <f ca="1">SUM(I8:OFFSET(I6,MATCH("GOBIERNOS REGIONALES",$A$8:$A$50,0),0))</f>
        <v>0.26173261999999992</v>
      </c>
      <c r="J7" s="39">
        <f ca="1">IFERROR(G7/E7,0)</f>
        <v>1.2695799161562306E-2</v>
      </c>
      <c r="K7" s="39">
        <f ca="1">IFERROR(SUM(G7,H7)/E7,0)</f>
        <v>8.6436125604621245E-2</v>
      </c>
      <c r="L7" s="40">
        <f ca="1">IFERROR(SUM(G7,H7,I7)/E7,0)</f>
        <v>0.10476917222065195</v>
      </c>
      <c r="M7" s="4"/>
    </row>
    <row r="8" spans="1:13" x14ac:dyDescent="0.25">
      <c r="A8" s="17"/>
      <c r="B8" s="18">
        <v>4</v>
      </c>
      <c r="C8" s="19" t="s">
        <v>103</v>
      </c>
      <c r="D8" s="20">
        <v>0.75353999999999999</v>
      </c>
      <c r="E8" s="21">
        <v>0.24999999999999997</v>
      </c>
      <c r="F8" s="21">
        <f t="shared" ref="F8:F34" si="0">SUM(G8,H8,I8)</f>
        <v>0</v>
      </c>
      <c r="G8" s="21">
        <v>0</v>
      </c>
      <c r="H8" s="21">
        <v>0</v>
      </c>
      <c r="I8" s="21">
        <v>0</v>
      </c>
      <c r="J8" s="22">
        <f t="shared" ref="J8:J34" si="1">IFERROR(G8/E8,0)</f>
        <v>0</v>
      </c>
      <c r="K8" s="22">
        <f t="shared" ref="K8:K34" si="2">IFERROR(SUM(G8,H8)/E8,0)</f>
        <v>0</v>
      </c>
      <c r="L8" s="23">
        <f t="shared" ref="L8:L34" si="3">IFERROR(SUM(G8,H8,I8)/E8,0)</f>
        <v>0</v>
      </c>
      <c r="M8" s="4"/>
    </row>
    <row r="9" spans="1:13" x14ac:dyDescent="0.25">
      <c r="A9" s="17"/>
      <c r="B9" s="18">
        <v>10</v>
      </c>
      <c r="C9" s="19" t="s">
        <v>110</v>
      </c>
      <c r="D9" s="20">
        <v>2.3620160000000006</v>
      </c>
      <c r="E9" s="21">
        <v>2.3620160000000006</v>
      </c>
      <c r="F9" s="21">
        <f t="shared" si="0"/>
        <v>3.2439719999999998E-2</v>
      </c>
      <c r="G9" s="21">
        <v>0</v>
      </c>
      <c r="H9" s="21">
        <v>0</v>
      </c>
      <c r="I9" s="21">
        <v>3.2439719999999998E-2</v>
      </c>
      <c r="J9" s="22">
        <f t="shared" si="1"/>
        <v>0</v>
      </c>
      <c r="K9" s="22">
        <f t="shared" si="2"/>
        <v>0</v>
      </c>
      <c r="L9" s="23">
        <f t="shared" si="3"/>
        <v>1.3733912048013219E-2</v>
      </c>
      <c r="M9" s="4"/>
    </row>
    <row r="10" spans="1:13" ht="25.5" x14ac:dyDescent="0.25">
      <c r="A10" s="17"/>
      <c r="B10" s="18">
        <v>12</v>
      </c>
      <c r="C10" s="19" t="s">
        <v>112</v>
      </c>
      <c r="D10" s="20">
        <v>9.5261689999999994</v>
      </c>
      <c r="E10" s="21">
        <v>9.2039489999999997</v>
      </c>
      <c r="F10" s="21">
        <f t="shared" si="0"/>
        <v>1.4367145769457104</v>
      </c>
      <c r="G10" s="21">
        <v>0.15877818694571033</v>
      </c>
      <c r="H10" s="21">
        <v>1.05139731</v>
      </c>
      <c r="I10" s="21">
        <v>0.22653907999999998</v>
      </c>
      <c r="J10" s="22">
        <f t="shared" si="1"/>
        <v>1.7251093736580934E-2</v>
      </c>
      <c r="K10" s="22">
        <f t="shared" si="2"/>
        <v>0.13148437664590606</v>
      </c>
      <c r="L10" s="23">
        <f t="shared" si="3"/>
        <v>0.15609762472018374</v>
      </c>
      <c r="M10" s="4"/>
    </row>
    <row r="11" spans="1:13" ht="25.5" x14ac:dyDescent="0.25">
      <c r="A11" s="17"/>
      <c r="B11" s="18">
        <v>39</v>
      </c>
      <c r="C11" s="19" t="s">
        <v>126</v>
      </c>
      <c r="D11" s="20">
        <v>0.19999999999999998</v>
      </c>
      <c r="E11" s="21">
        <v>0.2</v>
      </c>
      <c r="F11" s="21">
        <f t="shared" si="0"/>
        <v>1.56E-4</v>
      </c>
      <c r="G11" s="21">
        <v>0</v>
      </c>
      <c r="H11" s="21">
        <v>0</v>
      </c>
      <c r="I11" s="21">
        <v>1.56E-4</v>
      </c>
      <c r="J11" s="22">
        <f t="shared" si="1"/>
        <v>0</v>
      </c>
      <c r="K11" s="22">
        <f t="shared" si="2"/>
        <v>0</v>
      </c>
      <c r="L11" s="23">
        <f t="shared" si="3"/>
        <v>7.7999999999999999E-4</v>
      </c>
      <c r="M11" s="4"/>
    </row>
    <row r="12" spans="1:13" x14ac:dyDescent="0.25">
      <c r="A12" s="17"/>
      <c r="B12" s="18">
        <v>61</v>
      </c>
      <c r="C12" s="19" t="s">
        <v>135</v>
      </c>
      <c r="D12" s="20">
        <v>0.4</v>
      </c>
      <c r="E12" s="21">
        <v>0.63978599999999997</v>
      </c>
      <c r="F12" s="21">
        <f t="shared" si="0"/>
        <v>2.6431819182693661E-2</v>
      </c>
      <c r="G12" s="21">
        <v>2.247399918269366E-2</v>
      </c>
      <c r="H12" s="21">
        <v>1.3600000000000001E-3</v>
      </c>
      <c r="I12" s="21">
        <v>2.5978199999999998E-3</v>
      </c>
      <c r="J12" s="22">
        <f t="shared" si="1"/>
        <v>3.5127369437114378E-2</v>
      </c>
      <c r="K12" s="22">
        <f t="shared" si="2"/>
        <v>3.7253080221657964E-2</v>
      </c>
      <c r="L12" s="23">
        <f t="shared" si="3"/>
        <v>4.1313531685116062E-2</v>
      </c>
      <c r="M12" s="4"/>
    </row>
    <row r="13" spans="1:13" ht="25.5" x14ac:dyDescent="0.25">
      <c r="A13" s="17"/>
      <c r="B13" s="18">
        <v>137</v>
      </c>
      <c r="C13" s="19" t="s">
        <v>146</v>
      </c>
      <c r="D13" s="20">
        <v>1.620797</v>
      </c>
      <c r="E13" s="21">
        <v>1.620797</v>
      </c>
      <c r="F13" s="21">
        <f t="shared" si="0"/>
        <v>0</v>
      </c>
      <c r="G13" s="21">
        <v>0</v>
      </c>
      <c r="H13" s="21">
        <v>0</v>
      </c>
      <c r="I13" s="21">
        <v>0</v>
      </c>
      <c r="J13" s="22">
        <f t="shared" si="1"/>
        <v>0</v>
      </c>
      <c r="K13" s="22">
        <f t="shared" si="2"/>
        <v>0</v>
      </c>
      <c r="L13" s="23">
        <f t="shared" si="3"/>
        <v>0</v>
      </c>
      <c r="M13" s="4"/>
    </row>
    <row r="14" spans="1:13" x14ac:dyDescent="0.25">
      <c r="A14" s="34" t="s">
        <v>205</v>
      </c>
      <c r="B14" s="57"/>
      <c r="C14" s="36"/>
      <c r="D14" s="37">
        <f ca="1">SUM(D15:OFFSET(D13,(MATCH("GOBIERNOS LOCALES",$A$8:$A$50,0)-MATCH("GOBIERNOS REGIONALES",$A$8:$A$50,0)),0))</f>
        <v>17.898073</v>
      </c>
      <c r="E14" s="38">
        <f ca="1">SUM(E15:OFFSET(E13,(MATCH("GOBIERNOS LOCALES",$A$8:$A$50,0)-MATCH("GOBIERNOS REGIONALES",$A$8:$A$50,0)),0))</f>
        <v>17.913487</v>
      </c>
      <c r="F14" s="38">
        <f ca="1">SUM(F15:OFFSET(F13,(MATCH("GOBIERNOS LOCALES",$A$8:$A$50,0)-MATCH("GOBIERNOS REGIONALES",$A$8:$A$50,0)),0))</f>
        <v>0.82390782988471711</v>
      </c>
      <c r="G14" s="38">
        <f ca="1">SUM(G15:OFFSET(G13,(MATCH("GOBIERNOS LOCALES",$A$8:$A$50,0)-MATCH("GOBIERNOS REGIONALES",$A$8:$A$50,0)),0))</f>
        <v>2.4776169884717092E-2</v>
      </c>
      <c r="H14" s="38">
        <f ca="1">SUM(H15:OFFSET(H13,(MATCH("GOBIERNOS LOCALES",$A$8:$A$50,0)-MATCH("GOBIERNOS REGIONALES",$A$8:$A$50,0)),0))</f>
        <v>0.27553072000000001</v>
      </c>
      <c r="I14" s="38">
        <f ca="1">SUM(I15:OFFSET(I13,(MATCH("GOBIERNOS LOCALES",$A$8:$A$50,0)-MATCH("GOBIERNOS REGIONALES",$A$8:$A$50,0)),0))</f>
        <v>0.52360094000000001</v>
      </c>
      <c r="J14" s="39">
        <f t="shared" ca="1" si="1"/>
        <v>1.3831014522586861E-3</v>
      </c>
      <c r="K14" s="39">
        <f t="shared" ca="1" si="2"/>
        <v>1.6764289938900064E-2</v>
      </c>
      <c r="L14" s="40">
        <f t="shared" ca="1" si="3"/>
        <v>4.5993715789936218E-2</v>
      </c>
      <c r="M14" s="4"/>
    </row>
    <row r="15" spans="1:13" x14ac:dyDescent="0.25">
      <c r="A15" s="17"/>
      <c r="B15" s="18">
        <v>440</v>
      </c>
      <c r="C15" s="19" t="s">
        <v>206</v>
      </c>
      <c r="D15" s="20">
        <v>0.57546600000000003</v>
      </c>
      <c r="E15" s="21">
        <v>0.57546600000000003</v>
      </c>
      <c r="F15" s="21">
        <f t="shared" si="0"/>
        <v>2.4572479999999997E-2</v>
      </c>
      <c r="G15" s="21">
        <v>0</v>
      </c>
      <c r="H15" s="21">
        <v>0</v>
      </c>
      <c r="I15" s="21">
        <v>2.4572479999999997E-2</v>
      </c>
      <c r="J15" s="22">
        <f t="shared" si="1"/>
        <v>0</v>
      </c>
      <c r="K15" s="22">
        <f t="shared" si="2"/>
        <v>0</v>
      </c>
      <c r="L15" s="23">
        <f t="shared" si="3"/>
        <v>4.2700142145669764E-2</v>
      </c>
      <c r="M15" s="4"/>
    </row>
    <row r="16" spans="1:13" x14ac:dyDescent="0.25">
      <c r="A16" s="17"/>
      <c r="B16" s="18">
        <v>441</v>
      </c>
      <c r="C16" s="19" t="s">
        <v>207</v>
      </c>
      <c r="D16" s="20">
        <v>0.67330500000000004</v>
      </c>
      <c r="E16" s="21">
        <v>0.68871900000000008</v>
      </c>
      <c r="F16" s="21">
        <f t="shared" si="0"/>
        <v>2.9676079867019353E-2</v>
      </c>
      <c r="G16" s="21">
        <v>1.5413369867019355E-2</v>
      </c>
      <c r="H16" s="21">
        <v>0</v>
      </c>
      <c r="I16" s="21">
        <v>1.4262709999999998E-2</v>
      </c>
      <c r="J16" s="22">
        <f t="shared" si="1"/>
        <v>2.2379765720154886E-2</v>
      </c>
      <c r="K16" s="22">
        <f t="shared" si="2"/>
        <v>2.2379765720154886E-2</v>
      </c>
      <c r="L16" s="23">
        <f t="shared" si="3"/>
        <v>4.3088806707843617E-2</v>
      </c>
      <c r="M16" s="4"/>
    </row>
    <row r="17" spans="1:13" x14ac:dyDescent="0.25">
      <c r="A17" s="17"/>
      <c r="B17" s="18">
        <v>442</v>
      </c>
      <c r="C17" s="19" t="s">
        <v>208</v>
      </c>
      <c r="D17" s="20">
        <v>0.61226499999999995</v>
      </c>
      <c r="E17" s="21">
        <v>0.61226499999999995</v>
      </c>
      <c r="F17" s="21">
        <f t="shared" si="0"/>
        <v>2.3031599999999999E-2</v>
      </c>
      <c r="G17" s="21">
        <v>0</v>
      </c>
      <c r="H17" s="21">
        <v>5.2078999999999997E-3</v>
      </c>
      <c r="I17" s="21">
        <v>1.7823700000000001E-2</v>
      </c>
      <c r="J17" s="22">
        <f t="shared" si="1"/>
        <v>0</v>
      </c>
      <c r="K17" s="22">
        <f t="shared" si="2"/>
        <v>8.5059573877324362E-3</v>
      </c>
      <c r="L17" s="23">
        <f t="shared" si="3"/>
        <v>3.7617044907025554E-2</v>
      </c>
      <c r="M17" s="4"/>
    </row>
    <row r="18" spans="1:13" x14ac:dyDescent="0.25">
      <c r="A18" s="17"/>
      <c r="B18" s="18">
        <v>443</v>
      </c>
      <c r="C18" s="19" t="s">
        <v>209</v>
      </c>
      <c r="D18" s="20">
        <v>1.289534</v>
      </c>
      <c r="E18" s="21">
        <v>1.289534</v>
      </c>
      <c r="F18" s="21">
        <f t="shared" si="0"/>
        <v>3.3456979999999997E-2</v>
      </c>
      <c r="G18" s="21">
        <v>0</v>
      </c>
      <c r="H18" s="21">
        <v>1.5200000000000001E-4</v>
      </c>
      <c r="I18" s="21">
        <v>3.3304979999999998E-2</v>
      </c>
      <c r="J18" s="22">
        <f t="shared" si="1"/>
        <v>0</v>
      </c>
      <c r="K18" s="22">
        <f t="shared" si="2"/>
        <v>1.1787203749571552E-4</v>
      </c>
      <c r="L18" s="23">
        <f t="shared" si="3"/>
        <v>2.5945015796403972E-2</v>
      </c>
      <c r="M18" s="4"/>
    </row>
    <row r="19" spans="1:13" x14ac:dyDescent="0.25">
      <c r="A19" s="17"/>
      <c r="B19" s="18">
        <v>444</v>
      </c>
      <c r="C19" s="19" t="s">
        <v>210</v>
      </c>
      <c r="D19" s="20">
        <v>0.73124999999999996</v>
      </c>
      <c r="E19" s="21">
        <v>0.73124999999999984</v>
      </c>
      <c r="F19" s="21">
        <f t="shared" si="0"/>
        <v>1.255117E-2</v>
      </c>
      <c r="G19" s="21">
        <v>0</v>
      </c>
      <c r="H19" s="21">
        <v>9.2078999999999998E-3</v>
      </c>
      <c r="I19" s="21">
        <v>3.3432699999999997E-3</v>
      </c>
      <c r="J19" s="22">
        <f t="shared" si="1"/>
        <v>0</v>
      </c>
      <c r="K19" s="22">
        <f t="shared" si="2"/>
        <v>1.2592000000000002E-2</v>
      </c>
      <c r="L19" s="23">
        <f t="shared" si="3"/>
        <v>1.7163993162393167E-2</v>
      </c>
      <c r="M19" s="4"/>
    </row>
    <row r="20" spans="1:13" x14ac:dyDescent="0.25">
      <c r="A20" s="17"/>
      <c r="B20" s="18">
        <v>446</v>
      </c>
      <c r="C20" s="19" t="s">
        <v>212</v>
      </c>
      <c r="D20" s="20">
        <v>0.92439800000000005</v>
      </c>
      <c r="E20" s="21">
        <v>0.92439800000000005</v>
      </c>
      <c r="F20" s="21">
        <f t="shared" si="0"/>
        <v>5.1800000000000001E-4</v>
      </c>
      <c r="G20" s="21">
        <v>0</v>
      </c>
      <c r="H20" s="21">
        <v>0</v>
      </c>
      <c r="I20" s="21">
        <v>5.1800000000000001E-4</v>
      </c>
      <c r="J20" s="22">
        <f t="shared" si="1"/>
        <v>0</v>
      </c>
      <c r="K20" s="22">
        <f t="shared" si="2"/>
        <v>0</v>
      </c>
      <c r="L20" s="23">
        <f t="shared" si="3"/>
        <v>5.6036469139915922E-4</v>
      </c>
      <c r="M20" s="4"/>
    </row>
    <row r="21" spans="1:13" x14ac:dyDescent="0.25">
      <c r="A21" s="17"/>
      <c r="B21" s="18">
        <v>448</v>
      </c>
      <c r="C21" s="19" t="s">
        <v>214</v>
      </c>
      <c r="D21" s="20">
        <v>0.767459</v>
      </c>
      <c r="E21" s="21">
        <v>0.767459</v>
      </c>
      <c r="F21" s="21">
        <f t="shared" si="0"/>
        <v>3.1493300043101607E-2</v>
      </c>
      <c r="G21" s="21">
        <v>1.0300000431016088E-3</v>
      </c>
      <c r="H21" s="21">
        <v>1.5231399999999999E-2</v>
      </c>
      <c r="I21" s="21">
        <v>1.52319E-2</v>
      </c>
      <c r="J21" s="22">
        <f t="shared" si="1"/>
        <v>1.3420912949116614E-3</v>
      </c>
      <c r="K21" s="22">
        <f t="shared" si="2"/>
        <v>2.1188623813261174E-2</v>
      </c>
      <c r="L21" s="23">
        <f t="shared" si="3"/>
        <v>4.1035807832212022E-2</v>
      </c>
      <c r="M21" s="4"/>
    </row>
    <row r="22" spans="1:13" x14ac:dyDescent="0.25">
      <c r="A22" s="17"/>
      <c r="B22" s="18">
        <v>450</v>
      </c>
      <c r="C22" s="19" t="s">
        <v>216</v>
      </c>
      <c r="D22" s="20">
        <v>0.73512700000000009</v>
      </c>
      <c r="E22" s="21">
        <v>0.73512700000000009</v>
      </c>
      <c r="F22" s="21">
        <f t="shared" si="0"/>
        <v>2.4588459999999999E-2</v>
      </c>
      <c r="G22" s="21">
        <v>0</v>
      </c>
      <c r="H22" s="21">
        <v>9.9097199999999986E-3</v>
      </c>
      <c r="I22" s="21">
        <v>1.4678739999999999E-2</v>
      </c>
      <c r="J22" s="22">
        <f t="shared" si="1"/>
        <v>0</v>
      </c>
      <c r="K22" s="22">
        <f t="shared" si="2"/>
        <v>1.3480282998719945E-2</v>
      </c>
      <c r="L22" s="23">
        <f t="shared" si="3"/>
        <v>3.344790764044852E-2</v>
      </c>
      <c r="M22" s="4"/>
    </row>
    <row r="23" spans="1:13" x14ac:dyDescent="0.25">
      <c r="A23" s="17"/>
      <c r="B23" s="18">
        <v>451</v>
      </c>
      <c r="C23" s="19" t="s">
        <v>217</v>
      </c>
      <c r="D23" s="20">
        <v>1.3047899999999999</v>
      </c>
      <c r="E23" s="21">
        <v>1.3047900000000001</v>
      </c>
      <c r="F23" s="21">
        <f t="shared" si="0"/>
        <v>2.268148E-2</v>
      </c>
      <c r="G23" s="21">
        <v>0</v>
      </c>
      <c r="H23" s="21">
        <v>1.18139E-2</v>
      </c>
      <c r="I23" s="21">
        <v>1.086758E-2</v>
      </c>
      <c r="J23" s="22">
        <f t="shared" si="1"/>
        <v>0</v>
      </c>
      <c r="K23" s="22">
        <f t="shared" si="2"/>
        <v>9.0542539412472502E-3</v>
      </c>
      <c r="L23" s="23">
        <f t="shared" si="3"/>
        <v>1.738324174771419E-2</v>
      </c>
      <c r="M23" s="4"/>
    </row>
    <row r="24" spans="1:13" x14ac:dyDescent="0.25">
      <c r="A24" s="17"/>
      <c r="B24" s="18">
        <v>452</v>
      </c>
      <c r="C24" s="19" t="s">
        <v>218</v>
      </c>
      <c r="D24" s="20">
        <v>0.51564699999999997</v>
      </c>
      <c r="E24" s="21">
        <v>0.51564699999999997</v>
      </c>
      <c r="F24" s="21">
        <f t="shared" si="0"/>
        <v>0</v>
      </c>
      <c r="G24" s="21">
        <v>0</v>
      </c>
      <c r="H24" s="21">
        <v>0</v>
      </c>
      <c r="I24" s="21">
        <v>0</v>
      </c>
      <c r="J24" s="22">
        <f t="shared" si="1"/>
        <v>0</v>
      </c>
      <c r="K24" s="22">
        <f t="shared" si="2"/>
        <v>0</v>
      </c>
      <c r="L24" s="23">
        <f t="shared" si="3"/>
        <v>0</v>
      </c>
      <c r="M24" s="4"/>
    </row>
    <row r="25" spans="1:13" x14ac:dyDescent="0.25">
      <c r="A25" s="17"/>
      <c r="B25" s="18">
        <v>453</v>
      </c>
      <c r="C25" s="19" t="s">
        <v>219</v>
      </c>
      <c r="D25" s="20">
        <v>0.46818199999999999</v>
      </c>
      <c r="E25" s="21">
        <v>0.46818199999999999</v>
      </c>
      <c r="F25" s="21">
        <f t="shared" si="0"/>
        <v>0</v>
      </c>
      <c r="G25" s="21">
        <v>0</v>
      </c>
      <c r="H25" s="21">
        <v>0</v>
      </c>
      <c r="I25" s="21">
        <v>0</v>
      </c>
      <c r="J25" s="22">
        <f t="shared" si="1"/>
        <v>0</v>
      </c>
      <c r="K25" s="22">
        <f t="shared" si="2"/>
        <v>0</v>
      </c>
      <c r="L25" s="23">
        <f t="shared" si="3"/>
        <v>0</v>
      </c>
      <c r="M25" s="4"/>
    </row>
    <row r="26" spans="1:13" x14ac:dyDescent="0.25">
      <c r="A26" s="17"/>
      <c r="B26" s="18">
        <v>454</v>
      </c>
      <c r="C26" s="19" t="s">
        <v>220</v>
      </c>
      <c r="D26" s="20">
        <v>0.10964500000000002</v>
      </c>
      <c r="E26" s="21">
        <v>0.10964500000000002</v>
      </c>
      <c r="F26" s="21">
        <f t="shared" si="0"/>
        <v>0</v>
      </c>
      <c r="G26" s="21">
        <v>0</v>
      </c>
      <c r="H26" s="21">
        <v>0</v>
      </c>
      <c r="I26" s="21">
        <v>0</v>
      </c>
      <c r="J26" s="22">
        <f t="shared" si="1"/>
        <v>0</v>
      </c>
      <c r="K26" s="22">
        <f t="shared" si="2"/>
        <v>0</v>
      </c>
      <c r="L26" s="23">
        <f t="shared" si="3"/>
        <v>0</v>
      </c>
      <c r="M26" s="4"/>
    </row>
    <row r="27" spans="1:13" x14ac:dyDescent="0.25">
      <c r="A27" s="17"/>
      <c r="B27" s="18">
        <v>455</v>
      </c>
      <c r="C27" s="19" t="s">
        <v>221</v>
      </c>
      <c r="D27" s="20">
        <v>2.5189000000000004</v>
      </c>
      <c r="E27" s="21">
        <v>2.5189000000000004</v>
      </c>
      <c r="F27" s="21">
        <f t="shared" si="0"/>
        <v>0.40670898999999999</v>
      </c>
      <c r="G27" s="21">
        <v>0</v>
      </c>
      <c r="H27" s="21">
        <v>0.15821834999999998</v>
      </c>
      <c r="I27" s="21">
        <v>0.24849064000000001</v>
      </c>
      <c r="J27" s="22">
        <f t="shared" si="1"/>
        <v>0</v>
      </c>
      <c r="K27" s="22">
        <f t="shared" si="2"/>
        <v>6.2812477668823682E-2</v>
      </c>
      <c r="L27" s="23">
        <f t="shared" si="3"/>
        <v>0.1614629362023105</v>
      </c>
      <c r="M27" s="4"/>
    </row>
    <row r="28" spans="1:13" x14ac:dyDescent="0.25">
      <c r="A28" s="17"/>
      <c r="B28" s="18">
        <v>457</v>
      </c>
      <c r="C28" s="19" t="s">
        <v>223</v>
      </c>
      <c r="D28" s="20">
        <v>0.70337300000000003</v>
      </c>
      <c r="E28" s="21">
        <v>0.70337300000000003</v>
      </c>
      <c r="F28" s="21">
        <f t="shared" si="0"/>
        <v>7.86975E-3</v>
      </c>
      <c r="G28" s="21">
        <v>0</v>
      </c>
      <c r="H28" s="21">
        <v>0</v>
      </c>
      <c r="I28" s="21">
        <v>7.86975E-3</v>
      </c>
      <c r="J28" s="22">
        <f t="shared" si="1"/>
        <v>0</v>
      </c>
      <c r="K28" s="22">
        <f t="shared" si="2"/>
        <v>0</v>
      </c>
      <c r="L28" s="23">
        <f t="shared" si="3"/>
        <v>1.1188586994382781E-2</v>
      </c>
      <c r="M28" s="4"/>
    </row>
    <row r="29" spans="1:13" x14ac:dyDescent="0.25">
      <c r="A29" s="17"/>
      <c r="B29" s="18">
        <v>459</v>
      </c>
      <c r="C29" s="19" t="s">
        <v>225</v>
      </c>
      <c r="D29" s="20">
        <v>1.1566830000000001</v>
      </c>
      <c r="E29" s="21">
        <v>1.1566829999999999</v>
      </c>
      <c r="F29" s="21">
        <f t="shared" si="0"/>
        <v>0</v>
      </c>
      <c r="G29" s="21">
        <v>0</v>
      </c>
      <c r="H29" s="21">
        <v>0</v>
      </c>
      <c r="I29" s="21">
        <v>0</v>
      </c>
      <c r="J29" s="22">
        <f t="shared" si="1"/>
        <v>0</v>
      </c>
      <c r="K29" s="22">
        <f t="shared" si="2"/>
        <v>0</v>
      </c>
      <c r="L29" s="23">
        <f t="shared" si="3"/>
        <v>0</v>
      </c>
      <c r="M29" s="4"/>
    </row>
    <row r="30" spans="1:13" x14ac:dyDescent="0.25">
      <c r="A30" s="17"/>
      <c r="B30" s="18">
        <v>460</v>
      </c>
      <c r="C30" s="19" t="s">
        <v>226</v>
      </c>
      <c r="D30" s="20">
        <v>0.83564800000000017</v>
      </c>
      <c r="E30" s="21">
        <v>0.83564800000000017</v>
      </c>
      <c r="F30" s="21">
        <f t="shared" si="0"/>
        <v>1.369825E-2</v>
      </c>
      <c r="G30" s="21">
        <v>0</v>
      </c>
      <c r="H30" s="21">
        <v>0</v>
      </c>
      <c r="I30" s="21">
        <v>1.369825E-2</v>
      </c>
      <c r="J30" s="22">
        <f t="shared" si="1"/>
        <v>0</v>
      </c>
      <c r="K30" s="22">
        <f t="shared" si="2"/>
        <v>0</v>
      </c>
      <c r="L30" s="23">
        <f t="shared" si="3"/>
        <v>1.6392368557095808E-2</v>
      </c>
      <c r="M30" s="4"/>
    </row>
    <row r="31" spans="1:13" x14ac:dyDescent="0.25">
      <c r="A31" s="17"/>
      <c r="B31" s="18">
        <v>462</v>
      </c>
      <c r="C31" s="19" t="s">
        <v>228</v>
      </c>
      <c r="D31" s="20">
        <v>0.75250000000000006</v>
      </c>
      <c r="E31" s="21">
        <v>0.75250000000000006</v>
      </c>
      <c r="F31" s="21">
        <f t="shared" si="0"/>
        <v>8.8174489974596121E-2</v>
      </c>
      <c r="G31" s="21">
        <v>8.3327999745961279E-3</v>
      </c>
      <c r="H31" s="21">
        <v>2.32698E-2</v>
      </c>
      <c r="I31" s="21">
        <v>5.657189E-2</v>
      </c>
      <c r="J31" s="22">
        <f t="shared" si="1"/>
        <v>1.1073488338333723E-2</v>
      </c>
      <c r="K31" s="22">
        <f t="shared" si="2"/>
        <v>4.1996810597469937E-2</v>
      </c>
      <c r="L31" s="23">
        <f t="shared" si="3"/>
        <v>0.11717540195959616</v>
      </c>
      <c r="M31" s="4"/>
    </row>
    <row r="32" spans="1:13" x14ac:dyDescent="0.25">
      <c r="A32" s="17"/>
      <c r="B32" s="18">
        <v>463</v>
      </c>
      <c r="C32" s="19" t="s">
        <v>229</v>
      </c>
      <c r="D32" s="20">
        <v>1.4756090000000002</v>
      </c>
      <c r="E32" s="21">
        <v>1.4756090000000002</v>
      </c>
      <c r="F32" s="21">
        <f t="shared" si="0"/>
        <v>0.1048868</v>
      </c>
      <c r="G32" s="21">
        <v>0</v>
      </c>
      <c r="H32" s="21">
        <v>4.2519750000000002E-2</v>
      </c>
      <c r="I32" s="21">
        <v>6.236705E-2</v>
      </c>
      <c r="J32" s="22">
        <f t="shared" si="1"/>
        <v>0</v>
      </c>
      <c r="K32" s="22">
        <f t="shared" si="2"/>
        <v>2.8815051954820009E-2</v>
      </c>
      <c r="L32" s="23">
        <f t="shared" si="3"/>
        <v>7.1080347165136559E-2</v>
      </c>
      <c r="M32" s="4"/>
    </row>
    <row r="33" spans="1:13" x14ac:dyDescent="0.25">
      <c r="A33" s="17"/>
      <c r="B33" s="18">
        <v>464</v>
      </c>
      <c r="C33" s="19" t="s">
        <v>230</v>
      </c>
      <c r="D33" s="20">
        <v>1.7482919999999997</v>
      </c>
      <c r="E33" s="21">
        <v>1.748292</v>
      </c>
      <c r="F33" s="21">
        <f t="shared" si="0"/>
        <v>0</v>
      </c>
      <c r="G33" s="21">
        <v>0</v>
      </c>
      <c r="H33" s="21">
        <v>0</v>
      </c>
      <c r="I33" s="21">
        <v>0</v>
      </c>
      <c r="J33" s="22">
        <f t="shared" si="1"/>
        <v>0</v>
      </c>
      <c r="K33" s="22">
        <f t="shared" si="2"/>
        <v>0</v>
      </c>
      <c r="L33" s="23">
        <f t="shared" si="3"/>
        <v>0</v>
      </c>
      <c r="M33" s="4"/>
    </row>
    <row r="34" spans="1:13" ht="15.75" thickBot="1" x14ac:dyDescent="0.3">
      <c r="A34" s="41" t="s">
        <v>232</v>
      </c>
      <c r="B34" s="58"/>
      <c r="C34" s="43"/>
      <c r="D34" s="44">
        <v>0.980406</v>
      </c>
      <c r="E34" s="45">
        <v>1.331658</v>
      </c>
      <c r="F34" s="45">
        <f t="shared" si="0"/>
        <v>3.5594139999999996E-2</v>
      </c>
      <c r="G34" s="45">
        <v>0</v>
      </c>
      <c r="H34" s="45">
        <v>0</v>
      </c>
      <c r="I34" s="45">
        <v>3.5594139999999996E-2</v>
      </c>
      <c r="J34" s="46">
        <f t="shared" si="1"/>
        <v>0</v>
      </c>
      <c r="K34" s="46">
        <f t="shared" si="2"/>
        <v>0</v>
      </c>
      <c r="L34" s="47">
        <f t="shared" si="3"/>
        <v>2.6729190227520877E-2</v>
      </c>
      <c r="M34" s="4"/>
    </row>
    <row r="35" spans="1:13" x14ac:dyDescent="0.25">
      <c r="D35" s="5"/>
      <c r="E35" s="5"/>
      <c r="F35" s="5"/>
      <c r="G35" s="5"/>
      <c r="H35" s="5"/>
      <c r="I35" s="5"/>
      <c r="J35" s="4"/>
      <c r="K35" s="4"/>
      <c r="L35" s="4"/>
      <c r="M35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51</v>
      </c>
      <c r="B1" s="51" t="s">
        <v>33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860</v>
      </c>
      <c r="N2" s="72" t="s">
        <v>881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33.741000999999997</v>
      </c>
      <c r="E6" s="14">
        <f ca="1">SUM(E7:OFFSET(E7,50,0))</f>
        <v>33.521692999999999</v>
      </c>
      <c r="F6" s="14">
        <f ca="1">SUM(F7:OFFSET(F7,50,0))</f>
        <v>2.3552440860131205</v>
      </c>
      <c r="G6" s="14">
        <f ca="1">SUM(G7:OFFSET(G7,50,0))</f>
        <v>0.20602835601312108</v>
      </c>
      <c r="H6" s="14">
        <f ca="1">SUM(H7:OFFSET(H7,50,0))</f>
        <v>1.32828803</v>
      </c>
      <c r="I6" s="14">
        <f ca="1">SUM(I7:OFFSET(I7,50,0))</f>
        <v>0.82092770000000004</v>
      </c>
      <c r="J6" s="15">
        <f ca="1">IFERROR(G6/E6,0)</f>
        <v>6.1461202455711612E-3</v>
      </c>
      <c r="K6" s="15">
        <f ca="1">IFERROR(SUM(G6,H6)/E6,0)</f>
        <v>4.5770850118253902E-2</v>
      </c>
      <c r="L6" s="16">
        <f ca="1">IFERROR(SUM(G6,H6,I6)/E6,0)</f>
        <v>7.0260296400098912E-2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0.57546600000000003</v>
      </c>
      <c r="E7" s="21">
        <v>0.57546600000000003</v>
      </c>
      <c r="F7" s="21">
        <f t="shared" ref="F7:F26" si="0">SUM(G7,H7,I7)</f>
        <v>2.4572479999999997E-2</v>
      </c>
      <c r="G7" s="21">
        <v>0</v>
      </c>
      <c r="H7" s="21">
        <v>0</v>
      </c>
      <c r="I7" s="21">
        <v>2.4572479999999997E-2</v>
      </c>
      <c r="J7" s="22">
        <f t="shared" ref="J7:J26" si="1">IFERROR(G7/E7,0)</f>
        <v>0</v>
      </c>
      <c r="K7" s="22">
        <f t="shared" ref="K7:K26" si="2">IFERROR(SUM(G7,H7)/E7,0)</f>
        <v>0</v>
      </c>
      <c r="L7" s="23">
        <f t="shared" ref="L7:L26" si="3">IFERROR(SUM(G7,H7,I7)/E7,0)</f>
        <v>4.2700142145669764E-2</v>
      </c>
      <c r="M7" s="4"/>
      <c r="N7" t="s">
        <v>266</v>
      </c>
      <c r="O7" s="5">
        <v>0.40670898999999994</v>
      </c>
      <c r="P7" s="71">
        <v>0.1614629362023105</v>
      </c>
    </row>
    <row r="8" spans="1:16" x14ac:dyDescent="0.25">
      <c r="A8" s="17"/>
      <c r="B8" s="55">
        <v>2</v>
      </c>
      <c r="C8" s="19" t="s">
        <v>250</v>
      </c>
      <c r="D8" s="20">
        <v>0.67330500000000004</v>
      </c>
      <c r="E8" s="21">
        <v>0.68871900000000008</v>
      </c>
      <c r="F8" s="21">
        <f t="shared" si="0"/>
        <v>2.9676079867019353E-2</v>
      </c>
      <c r="G8" s="21">
        <v>1.5413369867019355E-2</v>
      </c>
      <c r="H8" s="21">
        <v>0</v>
      </c>
      <c r="I8" s="21">
        <v>1.4262709999999998E-2</v>
      </c>
      <c r="J8" s="22">
        <f t="shared" si="1"/>
        <v>2.2379765720154886E-2</v>
      </c>
      <c r="K8" s="22">
        <f t="shared" si="2"/>
        <v>2.2379765720154886E-2</v>
      </c>
      <c r="L8" s="23">
        <f t="shared" si="3"/>
        <v>4.3088806707843617E-2</v>
      </c>
      <c r="M8" s="4"/>
      <c r="N8" t="s">
        <v>273</v>
      </c>
      <c r="O8" s="5">
        <v>0.11012648997459615</v>
      </c>
      <c r="P8" s="71">
        <v>0.1151068166088095</v>
      </c>
    </row>
    <row r="9" spans="1:16" x14ac:dyDescent="0.25">
      <c r="A9" s="17"/>
      <c r="B9" s="55">
        <v>3</v>
      </c>
      <c r="C9" s="19" t="s">
        <v>251</v>
      </c>
      <c r="D9" s="20">
        <v>0.61226499999999995</v>
      </c>
      <c r="E9" s="21">
        <v>0.61226499999999995</v>
      </c>
      <c r="F9" s="21">
        <f t="shared" si="0"/>
        <v>2.3031599999999999E-2</v>
      </c>
      <c r="G9" s="21">
        <v>0</v>
      </c>
      <c r="H9" s="21">
        <v>5.2078999999999997E-3</v>
      </c>
      <c r="I9" s="21">
        <v>1.7823700000000001E-2</v>
      </c>
      <c r="J9" s="22">
        <f t="shared" si="1"/>
        <v>0</v>
      </c>
      <c r="K9" s="22">
        <f t="shared" si="2"/>
        <v>8.5059573877324362E-3</v>
      </c>
      <c r="L9" s="23">
        <f t="shared" si="3"/>
        <v>3.7617044907025554E-2</v>
      </c>
      <c r="M9" s="4"/>
      <c r="N9" t="s">
        <v>263</v>
      </c>
      <c r="O9" s="5">
        <v>1.6053368161284038</v>
      </c>
      <c r="P9" s="71">
        <v>0.10078652976690447</v>
      </c>
    </row>
    <row r="10" spans="1:16" x14ac:dyDescent="0.25">
      <c r="A10" s="17"/>
      <c r="B10" s="55">
        <v>4</v>
      </c>
      <c r="C10" s="19" t="s">
        <v>252</v>
      </c>
      <c r="D10" s="20">
        <v>1.289534</v>
      </c>
      <c r="E10" s="21">
        <v>1.289534</v>
      </c>
      <c r="F10" s="21">
        <f t="shared" si="0"/>
        <v>3.3456979999999997E-2</v>
      </c>
      <c r="G10" s="21">
        <v>0</v>
      </c>
      <c r="H10" s="21">
        <v>1.5200000000000001E-4</v>
      </c>
      <c r="I10" s="21">
        <v>3.3304979999999998E-2</v>
      </c>
      <c r="J10" s="22">
        <f t="shared" si="1"/>
        <v>0</v>
      </c>
      <c r="K10" s="22">
        <f t="shared" si="2"/>
        <v>1.1787203749571552E-4</v>
      </c>
      <c r="L10" s="23">
        <f t="shared" si="3"/>
        <v>2.5945015796403972E-2</v>
      </c>
      <c r="M10" s="4"/>
      <c r="N10" t="s">
        <v>250</v>
      </c>
      <c r="O10" s="5">
        <v>2.9676079867019353E-2</v>
      </c>
      <c r="P10" s="71">
        <v>4.3088806707843617E-2</v>
      </c>
    </row>
    <row r="11" spans="1:16" x14ac:dyDescent="0.25">
      <c r="A11" s="17"/>
      <c r="B11" s="55">
        <v>5</v>
      </c>
      <c r="C11" s="19" t="s">
        <v>253</v>
      </c>
      <c r="D11" s="20">
        <v>0.73124999999999996</v>
      </c>
      <c r="E11" s="21">
        <v>1.1492719999999998</v>
      </c>
      <c r="F11" s="21">
        <f t="shared" si="0"/>
        <v>1.255117E-2</v>
      </c>
      <c r="G11" s="21">
        <v>0</v>
      </c>
      <c r="H11" s="21">
        <v>9.2078999999999998E-3</v>
      </c>
      <c r="I11" s="21">
        <v>3.3432699999999997E-3</v>
      </c>
      <c r="J11" s="22">
        <f t="shared" si="1"/>
        <v>0</v>
      </c>
      <c r="K11" s="22">
        <f t="shared" si="2"/>
        <v>8.0119414725147754E-3</v>
      </c>
      <c r="L11" s="23">
        <f t="shared" si="3"/>
        <v>1.0920974321135469E-2</v>
      </c>
      <c r="M11" s="4"/>
      <c r="N11" t="s">
        <v>249</v>
      </c>
      <c r="O11" s="5">
        <v>2.4572479999999997E-2</v>
      </c>
      <c r="P11" s="71">
        <v>4.2700142145669764E-2</v>
      </c>
    </row>
    <row r="12" spans="1:16" x14ac:dyDescent="0.25">
      <c r="A12" s="17"/>
      <c r="B12" s="55">
        <v>7</v>
      </c>
      <c r="C12" s="19" t="s">
        <v>255</v>
      </c>
      <c r="D12" s="20">
        <v>1.7482919999999997</v>
      </c>
      <c r="E12" s="21">
        <v>1.852665</v>
      </c>
      <c r="F12" s="21">
        <f t="shared" si="0"/>
        <v>0</v>
      </c>
      <c r="G12" s="21">
        <v>0</v>
      </c>
      <c r="H12" s="21">
        <v>0</v>
      </c>
      <c r="I12" s="21">
        <v>0</v>
      </c>
      <c r="J12" s="22">
        <f t="shared" si="1"/>
        <v>0</v>
      </c>
      <c r="K12" s="22">
        <f t="shared" si="2"/>
        <v>0</v>
      </c>
      <c r="L12" s="23">
        <f t="shared" si="3"/>
        <v>0</v>
      </c>
      <c r="M12" s="4"/>
      <c r="N12" t="s">
        <v>258</v>
      </c>
      <c r="O12" s="5">
        <v>3.1493300043101607E-2</v>
      </c>
      <c r="P12" s="71">
        <v>4.0507988258032396E-2</v>
      </c>
    </row>
    <row r="13" spans="1:16" x14ac:dyDescent="0.25">
      <c r="A13" s="17"/>
      <c r="B13" s="55">
        <v>8</v>
      </c>
      <c r="C13" s="19" t="s">
        <v>256</v>
      </c>
      <c r="D13" s="20">
        <v>0.92439800000000005</v>
      </c>
      <c r="E13" s="21">
        <v>0.92439800000000005</v>
      </c>
      <c r="F13" s="21">
        <f t="shared" si="0"/>
        <v>5.1800000000000001E-4</v>
      </c>
      <c r="G13" s="21">
        <v>0</v>
      </c>
      <c r="H13" s="21">
        <v>0</v>
      </c>
      <c r="I13" s="21">
        <v>5.1800000000000001E-4</v>
      </c>
      <c r="J13" s="22">
        <f t="shared" si="1"/>
        <v>0</v>
      </c>
      <c r="K13" s="22">
        <f t="shared" si="2"/>
        <v>0</v>
      </c>
      <c r="L13" s="23">
        <f t="shared" si="3"/>
        <v>5.6036469139915922E-4</v>
      </c>
      <c r="M13" s="4"/>
      <c r="N13" t="s">
        <v>251</v>
      </c>
      <c r="O13" s="5">
        <v>2.3031599999999999E-2</v>
      </c>
      <c r="P13" s="71">
        <v>3.7617044907025554E-2</v>
      </c>
    </row>
    <row r="14" spans="1:16" x14ac:dyDescent="0.25">
      <c r="A14" s="17"/>
      <c r="B14" s="55">
        <v>10</v>
      </c>
      <c r="C14" s="19" t="s">
        <v>258</v>
      </c>
      <c r="D14" s="20">
        <v>0.767459</v>
      </c>
      <c r="E14" s="21">
        <v>0.77745900000000001</v>
      </c>
      <c r="F14" s="21">
        <f t="shared" si="0"/>
        <v>3.1493300043101607E-2</v>
      </c>
      <c r="G14" s="21">
        <v>1.0300000431016088E-3</v>
      </c>
      <c r="H14" s="21">
        <v>1.5231399999999999E-2</v>
      </c>
      <c r="I14" s="21">
        <v>1.52319E-2</v>
      </c>
      <c r="J14" s="22">
        <f t="shared" si="1"/>
        <v>1.3248287602325123E-3</v>
      </c>
      <c r="K14" s="22">
        <f t="shared" si="2"/>
        <v>2.0916086948767211E-2</v>
      </c>
      <c r="L14" s="23">
        <f t="shared" si="3"/>
        <v>4.0507988258032396E-2</v>
      </c>
      <c r="M14" s="4"/>
      <c r="N14" t="s">
        <v>260</v>
      </c>
      <c r="O14" s="5">
        <v>2.4588459999999999E-2</v>
      </c>
      <c r="P14" s="71">
        <v>3.344790764044852E-2</v>
      </c>
    </row>
    <row r="15" spans="1:16" x14ac:dyDescent="0.25">
      <c r="A15" s="17"/>
      <c r="B15" s="55">
        <v>12</v>
      </c>
      <c r="C15" s="19" t="s">
        <v>260</v>
      </c>
      <c r="D15" s="20">
        <v>0.7501270000000001</v>
      </c>
      <c r="E15" s="21">
        <v>0.73512700000000009</v>
      </c>
      <c r="F15" s="21">
        <f t="shared" si="0"/>
        <v>2.4588459999999999E-2</v>
      </c>
      <c r="G15" s="21">
        <v>0</v>
      </c>
      <c r="H15" s="21">
        <v>9.9097199999999986E-3</v>
      </c>
      <c r="I15" s="21">
        <v>1.4678739999999999E-2</v>
      </c>
      <c r="J15" s="22">
        <f t="shared" si="1"/>
        <v>0</v>
      </c>
      <c r="K15" s="22">
        <f t="shared" si="2"/>
        <v>1.3480282998719945E-2</v>
      </c>
      <c r="L15" s="23">
        <f t="shared" si="3"/>
        <v>3.344790764044852E-2</v>
      </c>
      <c r="M15" s="4"/>
      <c r="N15" t="s">
        <v>252</v>
      </c>
      <c r="O15" s="5">
        <v>3.3456979999999997E-2</v>
      </c>
      <c r="P15" s="71">
        <v>2.5945015796403972E-2</v>
      </c>
    </row>
    <row r="16" spans="1:16" x14ac:dyDescent="0.25">
      <c r="A16" s="17"/>
      <c r="B16" s="55">
        <v>13</v>
      </c>
      <c r="C16" s="19" t="s">
        <v>261</v>
      </c>
      <c r="D16" s="20">
        <v>1.3047899999999999</v>
      </c>
      <c r="E16" s="21">
        <v>1.3047900000000001</v>
      </c>
      <c r="F16" s="21">
        <f t="shared" si="0"/>
        <v>2.268148E-2</v>
      </c>
      <c r="G16" s="21">
        <v>0</v>
      </c>
      <c r="H16" s="21">
        <v>1.18139E-2</v>
      </c>
      <c r="I16" s="21">
        <v>1.086758E-2</v>
      </c>
      <c r="J16" s="22">
        <f t="shared" si="1"/>
        <v>0</v>
      </c>
      <c r="K16" s="22">
        <f t="shared" si="2"/>
        <v>9.0542539412472502E-3</v>
      </c>
      <c r="L16" s="23">
        <f t="shared" si="3"/>
        <v>1.738324174771419E-2</v>
      </c>
      <c r="M16" s="4"/>
      <c r="N16" t="s">
        <v>271</v>
      </c>
      <c r="O16" s="5">
        <v>2.2632489999999998E-2</v>
      </c>
      <c r="P16" s="71">
        <v>2.3743620194229348E-2</v>
      </c>
    </row>
    <row r="17" spans="1:16" x14ac:dyDescent="0.25">
      <c r="A17" s="17"/>
      <c r="B17" s="55">
        <v>14</v>
      </c>
      <c r="C17" s="19" t="s">
        <v>262</v>
      </c>
      <c r="D17" s="20">
        <v>0.51564699999999997</v>
      </c>
      <c r="E17" s="21">
        <v>0.51564699999999997</v>
      </c>
      <c r="F17" s="21">
        <f t="shared" si="0"/>
        <v>0</v>
      </c>
      <c r="G17" s="21">
        <v>0</v>
      </c>
      <c r="H17" s="21">
        <v>0</v>
      </c>
      <c r="I17" s="21">
        <v>0</v>
      </c>
      <c r="J17" s="22">
        <f t="shared" si="1"/>
        <v>0</v>
      </c>
      <c r="K17" s="22">
        <f t="shared" si="2"/>
        <v>0</v>
      </c>
      <c r="L17" s="23">
        <f t="shared" si="3"/>
        <v>0</v>
      </c>
      <c r="M17" s="4"/>
      <c r="N17" t="s">
        <v>261</v>
      </c>
      <c r="O17" s="5">
        <v>2.268148E-2</v>
      </c>
      <c r="P17" s="71">
        <v>1.738324174771419E-2</v>
      </c>
    </row>
    <row r="18" spans="1:16" x14ac:dyDescent="0.25">
      <c r="A18" s="17"/>
      <c r="B18" s="55">
        <v>15</v>
      </c>
      <c r="C18" s="19" t="s">
        <v>263</v>
      </c>
      <c r="D18" s="20">
        <v>16.388130999999998</v>
      </c>
      <c r="E18" s="21">
        <v>15.928089000000002</v>
      </c>
      <c r="F18" s="21">
        <f t="shared" si="0"/>
        <v>1.6053368161284038</v>
      </c>
      <c r="G18" s="21">
        <v>0.18125218612840399</v>
      </c>
      <c r="H18" s="21">
        <v>1.0952770599999999</v>
      </c>
      <c r="I18" s="21">
        <v>0.32880756999999999</v>
      </c>
      <c r="J18" s="22">
        <f t="shared" si="1"/>
        <v>1.1379405660553753E-2</v>
      </c>
      <c r="K18" s="22">
        <f t="shared" si="2"/>
        <v>8.0143276831790913E-2</v>
      </c>
      <c r="L18" s="23">
        <f t="shared" si="3"/>
        <v>0.10078652976690447</v>
      </c>
      <c r="M18" s="4"/>
      <c r="N18" t="s">
        <v>268</v>
      </c>
      <c r="O18" s="5">
        <v>7.86975E-3</v>
      </c>
      <c r="P18" s="71">
        <v>1.1188586994382781E-2</v>
      </c>
    </row>
    <row r="19" spans="1:16" x14ac:dyDescent="0.25">
      <c r="A19" s="17"/>
      <c r="B19" s="55">
        <v>16</v>
      </c>
      <c r="C19" s="19" t="s">
        <v>264</v>
      </c>
      <c r="D19" s="20">
        <v>0.46818199999999999</v>
      </c>
      <c r="E19" s="21">
        <v>0.71818199999999999</v>
      </c>
      <c r="F19" s="21">
        <f t="shared" si="0"/>
        <v>0</v>
      </c>
      <c r="G19" s="21">
        <v>0</v>
      </c>
      <c r="H19" s="21">
        <v>0</v>
      </c>
      <c r="I19" s="21">
        <v>0</v>
      </c>
      <c r="J19" s="22">
        <f t="shared" si="1"/>
        <v>0</v>
      </c>
      <c r="K19" s="22">
        <f t="shared" si="2"/>
        <v>0</v>
      </c>
      <c r="L19" s="23">
        <f t="shared" si="3"/>
        <v>0</v>
      </c>
      <c r="M19" s="4"/>
      <c r="N19" t="s">
        <v>253</v>
      </c>
      <c r="O19" s="5">
        <v>1.255117E-2</v>
      </c>
      <c r="P19" s="71">
        <v>1.0920974321135469E-2</v>
      </c>
    </row>
    <row r="20" spans="1:16" x14ac:dyDescent="0.25">
      <c r="A20" s="17"/>
      <c r="B20" s="55">
        <v>17</v>
      </c>
      <c r="C20" s="19" t="s">
        <v>265</v>
      </c>
      <c r="D20" s="20">
        <v>0.10964500000000002</v>
      </c>
      <c r="E20" s="21">
        <v>0.10964500000000002</v>
      </c>
      <c r="F20" s="21">
        <f t="shared" si="0"/>
        <v>0</v>
      </c>
      <c r="G20" s="21">
        <v>0</v>
      </c>
      <c r="H20" s="21">
        <v>0</v>
      </c>
      <c r="I20" s="21">
        <v>0</v>
      </c>
      <c r="J20" s="22">
        <f t="shared" si="1"/>
        <v>0</v>
      </c>
      <c r="K20" s="22">
        <f t="shared" si="2"/>
        <v>0</v>
      </c>
      <c r="L20" s="23">
        <f t="shared" si="3"/>
        <v>0</v>
      </c>
      <c r="M20" s="4"/>
      <c r="N20" t="s">
        <v>256</v>
      </c>
      <c r="O20" s="5">
        <v>5.1800000000000001E-4</v>
      </c>
      <c r="P20" s="71">
        <v>5.6036469139915922E-4</v>
      </c>
    </row>
    <row r="21" spans="1:16" x14ac:dyDescent="0.25">
      <c r="A21" s="17"/>
      <c r="B21" s="55">
        <v>18</v>
      </c>
      <c r="C21" s="19" t="s">
        <v>266</v>
      </c>
      <c r="D21" s="20">
        <v>2.5189000000000004</v>
      </c>
      <c r="E21" s="21">
        <v>2.5188999999999999</v>
      </c>
      <c r="F21" s="21">
        <f t="shared" si="0"/>
        <v>0.40670898999999994</v>
      </c>
      <c r="G21" s="21">
        <v>0</v>
      </c>
      <c r="H21" s="21">
        <v>0.15821834999999998</v>
      </c>
      <c r="I21" s="21">
        <v>0.24849063999999998</v>
      </c>
      <c r="J21" s="22">
        <f t="shared" si="1"/>
        <v>0</v>
      </c>
      <c r="K21" s="22">
        <f t="shared" si="2"/>
        <v>6.2812477668823682E-2</v>
      </c>
      <c r="L21" s="23">
        <f t="shared" si="3"/>
        <v>0.1614629362023105</v>
      </c>
      <c r="M21" s="4"/>
      <c r="N21" t="s">
        <v>255</v>
      </c>
      <c r="O21" s="5">
        <v>0</v>
      </c>
      <c r="P21" s="71">
        <v>0</v>
      </c>
    </row>
    <row r="22" spans="1:16" x14ac:dyDescent="0.25">
      <c r="A22" s="17"/>
      <c r="B22" s="55">
        <v>20</v>
      </c>
      <c r="C22" s="19" t="s">
        <v>268</v>
      </c>
      <c r="D22" s="20">
        <v>0.70337300000000003</v>
      </c>
      <c r="E22" s="21">
        <v>0.70337300000000003</v>
      </c>
      <c r="F22" s="21">
        <f t="shared" si="0"/>
        <v>7.86975E-3</v>
      </c>
      <c r="G22" s="21">
        <v>0</v>
      </c>
      <c r="H22" s="21">
        <v>0</v>
      </c>
      <c r="I22" s="21">
        <v>7.86975E-3</v>
      </c>
      <c r="J22" s="22">
        <f t="shared" si="1"/>
        <v>0</v>
      </c>
      <c r="K22" s="22">
        <f t="shared" si="2"/>
        <v>0</v>
      </c>
      <c r="L22" s="23">
        <f t="shared" si="3"/>
        <v>1.1188586994382781E-2</v>
      </c>
      <c r="M22" s="4"/>
      <c r="N22" t="s">
        <v>262</v>
      </c>
      <c r="O22" s="5">
        <v>0</v>
      </c>
      <c r="P22" s="71">
        <v>0</v>
      </c>
    </row>
    <row r="23" spans="1:16" x14ac:dyDescent="0.25">
      <c r="A23" s="17"/>
      <c r="B23" s="55">
        <v>21</v>
      </c>
      <c r="C23" s="19" t="s">
        <v>269</v>
      </c>
      <c r="D23" s="20">
        <v>0.8</v>
      </c>
      <c r="E23" s="21">
        <v>0</v>
      </c>
      <c r="F23" s="21">
        <f t="shared" si="0"/>
        <v>0</v>
      </c>
      <c r="G23" s="21">
        <v>0</v>
      </c>
      <c r="H23" s="21">
        <v>0</v>
      </c>
      <c r="I23" s="21">
        <v>0</v>
      </c>
      <c r="J23" s="22">
        <f t="shared" si="1"/>
        <v>0</v>
      </c>
      <c r="K23" s="22">
        <f t="shared" si="2"/>
        <v>0</v>
      </c>
      <c r="L23" s="23">
        <f t="shared" si="3"/>
        <v>0</v>
      </c>
      <c r="M23" s="4"/>
      <c r="N23" t="s">
        <v>264</v>
      </c>
      <c r="O23" s="5">
        <v>0</v>
      </c>
      <c r="P23" s="71">
        <v>0</v>
      </c>
    </row>
    <row r="24" spans="1:16" x14ac:dyDescent="0.25">
      <c r="A24" s="17"/>
      <c r="B24" s="55">
        <v>22</v>
      </c>
      <c r="C24" s="19" t="s">
        <v>270</v>
      </c>
      <c r="D24" s="20">
        <v>1.1728560000000003</v>
      </c>
      <c r="E24" s="21">
        <v>1.208226</v>
      </c>
      <c r="F24" s="21">
        <f t="shared" si="0"/>
        <v>0</v>
      </c>
      <c r="G24" s="21">
        <v>0</v>
      </c>
      <c r="H24" s="21">
        <v>0</v>
      </c>
      <c r="I24" s="21">
        <v>0</v>
      </c>
      <c r="J24" s="22">
        <f t="shared" si="1"/>
        <v>0</v>
      </c>
      <c r="K24" s="22">
        <f t="shared" si="2"/>
        <v>0</v>
      </c>
      <c r="L24" s="23">
        <f t="shared" si="3"/>
        <v>0</v>
      </c>
      <c r="M24" s="4"/>
      <c r="N24" t="s">
        <v>265</v>
      </c>
      <c r="O24" s="5">
        <v>0</v>
      </c>
      <c r="P24" s="71">
        <v>0</v>
      </c>
    </row>
    <row r="25" spans="1:16" x14ac:dyDescent="0.25">
      <c r="A25" s="17"/>
      <c r="B25" s="55">
        <v>23</v>
      </c>
      <c r="C25" s="19" t="s">
        <v>271</v>
      </c>
      <c r="D25" s="20">
        <v>0.84064800000000006</v>
      </c>
      <c r="E25" s="21">
        <v>0.95320300000000002</v>
      </c>
      <c r="F25" s="21">
        <f t="shared" si="0"/>
        <v>2.2632489999999998E-2</v>
      </c>
      <c r="G25" s="21">
        <v>0</v>
      </c>
      <c r="H25" s="21">
        <v>0</v>
      </c>
      <c r="I25" s="21">
        <v>2.2632489999999998E-2</v>
      </c>
      <c r="J25" s="22">
        <f t="shared" si="1"/>
        <v>0</v>
      </c>
      <c r="K25" s="22">
        <f t="shared" si="2"/>
        <v>0</v>
      </c>
      <c r="L25" s="23">
        <f t="shared" si="3"/>
        <v>2.3743620194229348E-2</v>
      </c>
      <c r="M25" s="4"/>
      <c r="N25" t="s">
        <v>269</v>
      </c>
      <c r="O25" s="5">
        <v>0</v>
      </c>
      <c r="P25" s="71">
        <v>0</v>
      </c>
    </row>
    <row r="26" spans="1:16" ht="15.75" thickBot="1" x14ac:dyDescent="0.3">
      <c r="A26" s="24"/>
      <c r="B26" s="56">
        <v>25</v>
      </c>
      <c r="C26" s="26" t="s">
        <v>273</v>
      </c>
      <c r="D26" s="27">
        <v>0.84673299999999996</v>
      </c>
      <c r="E26" s="28">
        <v>0.95673300000000006</v>
      </c>
      <c r="F26" s="28">
        <f t="shared" si="0"/>
        <v>0.11012648997459615</v>
      </c>
      <c r="G26" s="28">
        <v>8.3327999745961279E-3</v>
      </c>
      <c r="H26" s="28">
        <v>2.32698E-2</v>
      </c>
      <c r="I26" s="28">
        <v>7.8523890000000013E-2</v>
      </c>
      <c r="J26" s="29">
        <f t="shared" si="1"/>
        <v>8.7096399670505021E-3</v>
      </c>
      <c r="K26" s="29">
        <f t="shared" si="2"/>
        <v>3.3031786271191778E-2</v>
      </c>
      <c r="L26" s="30">
        <f t="shared" si="3"/>
        <v>0.1151068166088095</v>
      </c>
      <c r="M26" s="4"/>
      <c r="N26" t="s">
        <v>270</v>
      </c>
      <c r="O26" s="5">
        <v>0</v>
      </c>
      <c r="P26" s="71">
        <v>0</v>
      </c>
    </row>
    <row r="27" spans="1:16" x14ac:dyDescent="0.25">
      <c r="O27" s="5"/>
      <c r="P27" s="71"/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topLeftCell="A12" workbookViewId="0">
      <selection activeCell="A22" sqref="A22:D22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51</v>
      </c>
      <c r="B1" s="49" t="s">
        <v>33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861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33.741000999999997</v>
      </c>
      <c r="E6" s="14">
        <v>33.521692999999999</v>
      </c>
      <c r="F6" s="14">
        <v>2.3552440860131205</v>
      </c>
      <c r="G6" s="14">
        <v>0.20602835601312108</v>
      </c>
      <c r="H6" s="14">
        <v>1.32828803</v>
      </c>
      <c r="I6" s="14">
        <v>0.82092770000000004</v>
      </c>
      <c r="J6" s="15">
        <v>6.1461202455711612E-3</v>
      </c>
      <c r="K6" s="15">
        <v>4.5770850118253902E-2</v>
      </c>
      <c r="L6" s="16">
        <v>7.0260296400098912E-2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31.091000999999999</v>
      </c>
      <c r="E7" s="38">
        <f ca="1">SUM(E8:OFFSET(E6,MATCH("PROYECTOS",$A$8:$A$50,0),0))</f>
        <v>31.357077999999994</v>
      </c>
      <c r="F7" s="38">
        <f ca="1">SUM(F8:OFFSET(F6,MATCH("PROYECTOS",$A$8:$A$50,0),0))</f>
        <v>1.9644000960131209</v>
      </c>
      <c r="G7" s="38">
        <f ca="1">SUM(G8:OFFSET(G6,MATCH("PROYECTOS",$A$8:$A$50,0),0))</f>
        <v>0.20602835601312108</v>
      </c>
      <c r="H7" s="38">
        <f ca="1">SUM(H8:OFFSET(H6,MATCH("PROYECTOS",$A$8:$A$50,0),0))</f>
        <v>1.1700696799999999</v>
      </c>
      <c r="I7" s="38">
        <f ca="1">SUM(I8:OFFSET(I6,MATCH("PROYECTOS",$A$8:$A$50,0),0))</f>
        <v>0.58830205999999996</v>
      </c>
      <c r="J7" s="39">
        <f ca="1">IFERROR(G7/E7,0)</f>
        <v>6.5703939637845443E-3</v>
      </c>
      <c r="K7" s="39">
        <f ca="1">IFERROR(SUM(G7,H7)/E7,0)</f>
        <v>4.3884766176654634E-2</v>
      </c>
      <c r="L7" s="40">
        <f ca="1">IFERROR(SUM(G7,H7,I7)/E7,0)</f>
        <v>6.2646146302698269E-2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6.0961689999999997</v>
      </c>
      <c r="E8" s="21">
        <v>5.773949</v>
      </c>
      <c r="F8" s="21">
        <f t="shared" ref="F8:F12" si="0">SUM(G8,H8,I8)</f>
        <v>1.3077878570741985</v>
      </c>
      <c r="G8" s="21">
        <v>0.13264229707419872</v>
      </c>
      <c r="H8" s="21">
        <v>1.0255238799999999</v>
      </c>
      <c r="I8" s="21">
        <v>0.14962167999999998</v>
      </c>
      <c r="J8" s="22">
        <f t="shared" ref="J8:J13" si="1">IFERROR(G8/E8,0)</f>
        <v>2.2972543933830854E-2</v>
      </c>
      <c r="K8" s="22">
        <f t="shared" ref="K8:K13" si="2">IFERROR(SUM(G8,H8)/E8,0)</f>
        <v>0.20058476046016316</v>
      </c>
      <c r="L8" s="23">
        <f t="shared" ref="L8:L13" si="3">IFERROR(SUM(G8,H8,I8)/E8,0)</f>
        <v>0.22649799246134639</v>
      </c>
      <c r="M8" s="4"/>
    </row>
    <row r="9" spans="1:13" ht="25.5" x14ac:dyDescent="0.25">
      <c r="A9" s="17"/>
      <c r="B9" s="19">
        <v>3000098</v>
      </c>
      <c r="C9" s="19" t="s">
        <v>863</v>
      </c>
      <c r="D9" s="20">
        <v>0.39205500000000004</v>
      </c>
      <c r="E9" s="21">
        <v>4.5999999999999999E-3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</row>
    <row r="10" spans="1:13" ht="38.25" x14ac:dyDescent="0.25">
      <c r="A10" s="17"/>
      <c r="B10" s="19">
        <v>3000501</v>
      </c>
      <c r="C10" s="19" t="s">
        <v>864</v>
      </c>
      <c r="D10" s="20">
        <v>0.18040599999999998</v>
      </c>
      <c r="E10" s="21">
        <v>0.433811</v>
      </c>
      <c r="F10" s="21">
        <f t="shared" si="0"/>
        <v>4.7078999999999992E-3</v>
      </c>
      <c r="G10" s="21">
        <v>0</v>
      </c>
      <c r="H10" s="21">
        <v>0</v>
      </c>
      <c r="I10" s="21">
        <v>4.7078999999999992E-3</v>
      </c>
      <c r="J10" s="22">
        <f t="shared" si="1"/>
        <v>0</v>
      </c>
      <c r="K10" s="22">
        <f t="shared" si="2"/>
        <v>0</v>
      </c>
      <c r="L10" s="23">
        <f t="shared" si="3"/>
        <v>1.0852421907236098E-2</v>
      </c>
      <c r="M10" s="4"/>
    </row>
    <row r="11" spans="1:13" ht="38.25" x14ac:dyDescent="0.25">
      <c r="A11" s="17"/>
      <c r="B11" s="19">
        <v>3000712</v>
      </c>
      <c r="C11" s="19" t="s">
        <v>865</v>
      </c>
      <c r="D11" s="20">
        <v>16.303830999999995</v>
      </c>
      <c r="E11" s="21">
        <v>16.887062999999994</v>
      </c>
      <c r="F11" s="21">
        <f t="shared" si="0"/>
        <v>0.35589354991461325</v>
      </c>
      <c r="G11" s="21">
        <v>2.7165889914613217E-2</v>
      </c>
      <c r="H11" s="21">
        <v>5.5226229999999994E-2</v>
      </c>
      <c r="I11" s="21">
        <v>0.27350143000000005</v>
      </c>
      <c r="J11" s="22">
        <f t="shared" si="1"/>
        <v>1.6086805570994333E-3</v>
      </c>
      <c r="K11" s="22">
        <f t="shared" si="2"/>
        <v>4.8790082629888475E-3</v>
      </c>
      <c r="L11" s="23">
        <f t="shared" si="3"/>
        <v>2.1074922851570661E-2</v>
      </c>
      <c r="M11" s="4"/>
    </row>
    <row r="12" spans="1:13" ht="25.5" x14ac:dyDescent="0.25">
      <c r="A12" s="17"/>
      <c r="B12" s="19">
        <v>3000713</v>
      </c>
      <c r="C12" s="19" t="s">
        <v>866</v>
      </c>
      <c r="D12" s="20">
        <v>8.1185400000000012</v>
      </c>
      <c r="E12" s="21">
        <v>8.2576549999999997</v>
      </c>
      <c r="F12" s="21">
        <f t="shared" si="0"/>
        <v>0.29601078902430911</v>
      </c>
      <c r="G12" s="21">
        <v>4.6220169024309143E-2</v>
      </c>
      <c r="H12" s="21">
        <v>8.9319570000000015E-2</v>
      </c>
      <c r="I12" s="21">
        <v>0.16047104999999998</v>
      </c>
      <c r="J12" s="22">
        <f t="shared" si="1"/>
        <v>5.5972511595978698E-3</v>
      </c>
      <c r="K12" s="22">
        <f t="shared" si="2"/>
        <v>1.6413829231701878E-2</v>
      </c>
      <c r="L12" s="23">
        <f t="shared" si="3"/>
        <v>3.5846834122315492E-2</v>
      </c>
      <c r="M12" s="4"/>
    </row>
    <row r="13" spans="1:13" ht="15.75" thickBot="1" x14ac:dyDescent="0.3">
      <c r="A13" s="41" t="s">
        <v>293</v>
      </c>
      <c r="B13" s="43"/>
      <c r="C13" s="43"/>
      <c r="D13" s="44">
        <f ca="1">OFFSET(D13,-MATCH("PROYECTOS",$A$8:$A$50,0)-1,0)-(OFFSET(D13,-MATCH("PROYECTOS",$A$8:$A$50,0),0))</f>
        <v>2.6499999999999986</v>
      </c>
      <c r="E13" s="45">
        <f t="shared" ref="E13:I13" ca="1" si="4">OFFSET(E13,-MATCH("PROYECTOS",$A$8:$A$50,0)-1,0)-(OFFSET(E13,-MATCH("PROYECTOS",$A$8:$A$50,0),0))</f>
        <v>2.1646150000000048</v>
      </c>
      <c r="F13" s="45">
        <f t="shared" ca="1" si="4"/>
        <v>0.39084398999999959</v>
      </c>
      <c r="G13" s="45">
        <f t="shared" ca="1" si="4"/>
        <v>0</v>
      </c>
      <c r="H13" s="45">
        <f t="shared" ca="1" si="4"/>
        <v>0.15821835000000006</v>
      </c>
      <c r="I13" s="45">
        <f t="shared" ca="1" si="4"/>
        <v>0.23262564000000008</v>
      </c>
      <c r="J13" s="46">
        <f t="shared" ca="1" si="1"/>
        <v>0</v>
      </c>
      <c r="K13" s="46">
        <f t="shared" ca="1" si="2"/>
        <v>7.3093067358398475E-2</v>
      </c>
      <c r="L13" s="47">
        <f t="shared" ca="1" si="3"/>
        <v>0.18056051076057372</v>
      </c>
      <c r="M13" s="4"/>
    </row>
    <row r="14" spans="1:13" ht="15.75" thickBot="1" x14ac:dyDescent="0.3"/>
    <row r="15" spans="1:13" ht="15.75" thickBot="1" x14ac:dyDescent="0.3">
      <c r="A15" s="87" t="s">
        <v>315</v>
      </c>
      <c r="B15" s="88"/>
      <c r="C15" s="88"/>
      <c r="D15" s="89"/>
    </row>
    <row r="16" spans="1:13" ht="15.75" thickBot="1" x14ac:dyDescent="0.3">
      <c r="A16" s="1" t="s">
        <v>882</v>
      </c>
    </row>
    <row r="17" spans="1:4" ht="45" customHeight="1" x14ac:dyDescent="0.25">
      <c r="A17" s="80" t="s">
        <v>317</v>
      </c>
      <c r="B17" s="81"/>
      <c r="C17" s="81"/>
      <c r="D17" s="92" t="s">
        <v>318</v>
      </c>
    </row>
    <row r="18" spans="1:4" ht="15.75" thickBot="1" x14ac:dyDescent="0.3">
      <c r="A18" s="90"/>
      <c r="B18" s="91"/>
      <c r="C18" s="91"/>
      <c r="D18" s="93"/>
    </row>
    <row r="19" spans="1:4" ht="25.5" x14ac:dyDescent="0.25">
      <c r="A19" s="17"/>
      <c r="B19" s="19">
        <v>3000098</v>
      </c>
      <c r="C19" s="19" t="s">
        <v>863</v>
      </c>
      <c r="D19" s="23">
        <v>0</v>
      </c>
    </row>
    <row r="20" spans="1:4" ht="38.25" x14ac:dyDescent="0.25">
      <c r="A20" s="17"/>
      <c r="B20" s="19">
        <v>3000501</v>
      </c>
      <c r="C20" s="19" t="s">
        <v>864</v>
      </c>
      <c r="D20" s="23">
        <v>1.0852421907236098E-2</v>
      </c>
    </row>
    <row r="21" spans="1:4" ht="38.25" x14ac:dyDescent="0.25">
      <c r="A21" s="17"/>
      <c r="B21" s="19">
        <v>3000712</v>
      </c>
      <c r="C21" s="19" t="s">
        <v>865</v>
      </c>
      <c r="D21" s="23">
        <v>2.1074922851570661E-2</v>
      </c>
    </row>
    <row r="22" spans="1:4" ht="26.25" thickBot="1" x14ac:dyDescent="0.3">
      <c r="A22" s="24"/>
      <c r="B22" s="26">
        <v>3000713</v>
      </c>
      <c r="C22" s="26" t="s">
        <v>866</v>
      </c>
      <c r="D22" s="30">
        <v>3.5846834122315492E-2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2"/>
  <sheetViews>
    <sheetView workbookViewId="0">
      <selection activeCell="A22" sqref="A22:XFD3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51</v>
      </c>
      <c r="B1" s="49" t="s">
        <v>33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862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33.741000999999997</v>
      </c>
      <c r="I6" s="14">
        <v>33.521692999999999</v>
      </c>
      <c r="J6" s="14">
        <v>2.3552440860131205</v>
      </c>
      <c r="K6" s="14">
        <v>0.20602835601312108</v>
      </c>
      <c r="L6" s="14">
        <v>1.32828803</v>
      </c>
      <c r="M6" s="14">
        <v>0.82092770000000004</v>
      </c>
      <c r="N6" s="15">
        <v>6.1461202455711612E-3</v>
      </c>
      <c r="O6" s="15">
        <v>4.5770850118253902E-2</v>
      </c>
      <c r="P6" s="16">
        <v>7.0260296400098912E-2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SUM(H8:OFFSET(H6,MATCH("PROYECTOS",$A$8:$A$41,0),0))</f>
        <v>31.091001000000002</v>
      </c>
      <c r="I7" s="38">
        <f ca="1">SUM(I8:OFFSET(I6,MATCH("PROYECTOS",$A$8:$A$41,0),0))</f>
        <v>31.357077999999998</v>
      </c>
      <c r="J7" s="38">
        <f ca="1">SUM(J8:OFFSET(J6,MATCH("PROYECTOS",$A$8:$A$41,0),0))</f>
        <v>1.9644000960131209</v>
      </c>
      <c r="K7" s="38">
        <f ca="1">SUM(K8:OFFSET(K6,MATCH("PROYECTOS",$A$8:$A$41,0),0))</f>
        <v>0.20602835601312108</v>
      </c>
      <c r="L7" s="38">
        <f ca="1">SUM(L8:OFFSET(L6,MATCH("PROYECTOS",$A$8:$A$41,0),0))</f>
        <v>1.1700696800000001</v>
      </c>
      <c r="M7" s="38">
        <f ca="1">SUM(M8:OFFSET(M6,MATCH("PROYECTOS",$A$8:$A$41,0),0))</f>
        <v>0.58830205999999996</v>
      </c>
      <c r="N7" s="39">
        <f ca="1">IFERROR(K7/I7,0)</f>
        <v>6.5703939637845434E-3</v>
      </c>
      <c r="O7" s="39">
        <f ca="1">IFERROR(SUM(K7,L7)/I7,0)</f>
        <v>4.3884766176654641E-2</v>
      </c>
      <c r="P7" s="40">
        <f ca="1">IFERROR(SUM(K7,L7,M7)/I7,0)</f>
        <v>6.2646146302698269E-2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3.7181159999999993</v>
      </c>
      <c r="I8" s="21">
        <v>3.7181159999999998</v>
      </c>
      <c r="J8" s="21">
        <f t="shared" ref="J8:J21" si="0">SUM(K8,L8,M8)</f>
        <v>0.39221285707419867</v>
      </c>
      <c r="K8" s="21">
        <v>0.13264229707419872</v>
      </c>
      <c r="L8" s="21">
        <v>0.10994887999999998</v>
      </c>
      <c r="M8" s="21">
        <v>0.14962167999999998</v>
      </c>
      <c r="N8" s="22">
        <f t="shared" ref="N8:N22" si="1">IFERROR(K8/I8,0)</f>
        <v>3.5674598929726437E-2</v>
      </c>
      <c r="O8" s="22">
        <f t="shared" ref="O8:O22" si="2">IFERROR(SUM(K8,L8)/I8,0)</f>
        <v>6.524572581226587E-2</v>
      </c>
      <c r="P8" s="23">
        <f t="shared" ref="P8:P22" si="3">IFERROR(SUM(K8,L8,M8)/I8,0)</f>
        <v>0.10548698778472719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5001253</v>
      </c>
      <c r="C9" s="19" t="s">
        <v>867</v>
      </c>
      <c r="D9" s="68">
        <v>3000001</v>
      </c>
      <c r="E9" s="19" t="s">
        <v>275</v>
      </c>
      <c r="F9" s="69">
        <v>177</v>
      </c>
      <c r="G9" s="19" t="s">
        <v>879</v>
      </c>
      <c r="H9" s="20">
        <v>0.81704299999999996</v>
      </c>
      <c r="I9" s="21">
        <v>0.81704299999999996</v>
      </c>
      <c r="J9" s="21">
        <f t="shared" si="0"/>
        <v>0.28601500000000002</v>
      </c>
      <c r="K9" s="21">
        <v>0</v>
      </c>
      <c r="L9" s="21">
        <v>0.28601500000000002</v>
      </c>
      <c r="M9" s="21">
        <v>0</v>
      </c>
      <c r="N9" s="22">
        <f t="shared" si="1"/>
        <v>0</v>
      </c>
      <c r="O9" s="22">
        <f t="shared" si="2"/>
        <v>0.35006113509325709</v>
      </c>
      <c r="P9" s="23">
        <f t="shared" si="3"/>
        <v>0.35006113509325709</v>
      </c>
      <c r="Q9" s="70">
        <v>0</v>
      </c>
      <c r="R9" s="21">
        <v>0</v>
      </c>
      <c r="S9" s="23">
        <f t="shared" ref="S9:S21" si="4">IFERROR(R9/Q9,0)</f>
        <v>0</v>
      </c>
    </row>
    <row r="10" spans="1:19" ht="25.5" x14ac:dyDescent="0.25">
      <c r="A10" s="17"/>
      <c r="B10" s="19">
        <v>5001254</v>
      </c>
      <c r="C10" s="19" t="s">
        <v>868</v>
      </c>
      <c r="D10" s="68">
        <v>3000001</v>
      </c>
      <c r="E10" s="19" t="s">
        <v>275</v>
      </c>
      <c r="F10" s="69">
        <v>177</v>
      </c>
      <c r="G10" s="19" t="s">
        <v>879</v>
      </c>
      <c r="H10" s="20">
        <v>1.56101</v>
      </c>
      <c r="I10" s="21">
        <v>1.2387900000000001</v>
      </c>
      <c r="J10" s="21">
        <f t="shared" si="0"/>
        <v>0.62956000000000001</v>
      </c>
      <c r="K10" s="21">
        <v>0</v>
      </c>
      <c r="L10" s="21">
        <v>0.62956000000000001</v>
      </c>
      <c r="M10" s="21">
        <v>0</v>
      </c>
      <c r="N10" s="22">
        <f t="shared" si="1"/>
        <v>0</v>
      </c>
      <c r="O10" s="22">
        <f t="shared" si="2"/>
        <v>0.50820558771058855</v>
      </c>
      <c r="P10" s="23">
        <f t="shared" si="3"/>
        <v>0.50820558771058855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5004099</v>
      </c>
      <c r="C11" s="19" t="s">
        <v>869</v>
      </c>
      <c r="D11" s="68">
        <v>3000712</v>
      </c>
      <c r="E11" s="19" t="s">
        <v>865</v>
      </c>
      <c r="F11" s="69">
        <v>87</v>
      </c>
      <c r="G11" s="19" t="s">
        <v>395</v>
      </c>
      <c r="H11" s="20">
        <v>2.0000000000000004</v>
      </c>
      <c r="I11" s="21">
        <v>1.9999999999999998</v>
      </c>
      <c r="J11" s="21">
        <f t="shared" si="0"/>
        <v>0.10183671987151161</v>
      </c>
      <c r="K11" s="21">
        <v>2.6135889871511608E-2</v>
      </c>
      <c r="L11" s="21">
        <v>2.5873429999999999E-2</v>
      </c>
      <c r="M11" s="21">
        <v>4.9827400000000001E-2</v>
      </c>
      <c r="N11" s="22">
        <f t="shared" si="1"/>
        <v>1.3067944935755806E-2</v>
      </c>
      <c r="O11" s="22">
        <f t="shared" si="2"/>
        <v>2.6004659935755809E-2</v>
      </c>
      <c r="P11" s="23">
        <f t="shared" si="3"/>
        <v>5.0918359935755809E-2</v>
      </c>
      <c r="Q11" s="70">
        <v>0</v>
      </c>
      <c r="R11" s="21">
        <v>0</v>
      </c>
      <c r="S11" s="23">
        <f t="shared" si="4"/>
        <v>0</v>
      </c>
    </row>
    <row r="12" spans="1:19" ht="51" x14ac:dyDescent="0.25">
      <c r="A12" s="17"/>
      <c r="B12" s="19">
        <v>5004102</v>
      </c>
      <c r="C12" s="19" t="s">
        <v>870</v>
      </c>
      <c r="D12" s="68">
        <v>3000098</v>
      </c>
      <c r="E12" s="19" t="s">
        <v>863</v>
      </c>
      <c r="F12" s="69">
        <v>87</v>
      </c>
      <c r="G12" s="19" t="s">
        <v>395</v>
      </c>
      <c r="H12" s="20">
        <v>0.39205500000000004</v>
      </c>
      <c r="I12" s="21">
        <v>4.5999999999999999E-3</v>
      </c>
      <c r="J12" s="21">
        <f t="shared" si="0"/>
        <v>0</v>
      </c>
      <c r="K12" s="21">
        <v>0</v>
      </c>
      <c r="L12" s="21">
        <v>0</v>
      </c>
      <c r="M12" s="21">
        <v>0</v>
      </c>
      <c r="N12" s="22">
        <f t="shared" si="1"/>
        <v>0</v>
      </c>
      <c r="O12" s="22">
        <f t="shared" si="2"/>
        <v>0</v>
      </c>
      <c r="P12" s="23">
        <f t="shared" si="3"/>
        <v>0</v>
      </c>
      <c r="Q12" s="70">
        <v>0</v>
      </c>
      <c r="R12" s="21">
        <v>0</v>
      </c>
      <c r="S12" s="23">
        <f t="shared" si="4"/>
        <v>0</v>
      </c>
    </row>
    <row r="13" spans="1:19" ht="51" x14ac:dyDescent="0.25">
      <c r="A13" s="17"/>
      <c r="B13" s="19">
        <v>5004102</v>
      </c>
      <c r="C13" s="19" t="s">
        <v>870</v>
      </c>
      <c r="D13" s="68">
        <v>3000713</v>
      </c>
      <c r="E13" s="19" t="s">
        <v>866</v>
      </c>
      <c r="F13" s="69">
        <v>87</v>
      </c>
      <c r="G13" s="19" t="s">
        <v>395</v>
      </c>
      <c r="H13" s="20">
        <v>6.7649999999999997</v>
      </c>
      <c r="I13" s="21">
        <v>7.1678689999999996</v>
      </c>
      <c r="J13" s="21">
        <f t="shared" si="0"/>
        <v>0.26942296984161546</v>
      </c>
      <c r="K13" s="21">
        <v>2.3746169841615483E-2</v>
      </c>
      <c r="L13" s="21">
        <v>8.7959570000000001E-2</v>
      </c>
      <c r="M13" s="21">
        <v>0.15771722999999999</v>
      </c>
      <c r="N13" s="22">
        <f t="shared" si="1"/>
        <v>3.3128632570734043E-3</v>
      </c>
      <c r="O13" s="22">
        <f t="shared" si="2"/>
        <v>1.5584232892874505E-2</v>
      </c>
      <c r="P13" s="23">
        <f t="shared" si="3"/>
        <v>3.7587596793637754E-2</v>
      </c>
      <c r="Q13" s="70">
        <v>2742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5004103</v>
      </c>
      <c r="C14" s="19" t="s">
        <v>871</v>
      </c>
      <c r="D14" s="68">
        <v>3000713</v>
      </c>
      <c r="E14" s="19" t="s">
        <v>866</v>
      </c>
      <c r="F14" s="69">
        <v>87</v>
      </c>
      <c r="G14" s="19" t="s">
        <v>395</v>
      </c>
      <c r="H14" s="20">
        <v>0.4</v>
      </c>
      <c r="I14" s="21">
        <v>0.63978599999999997</v>
      </c>
      <c r="J14" s="21">
        <f t="shared" si="0"/>
        <v>2.6431819182693661E-2</v>
      </c>
      <c r="K14" s="21">
        <v>2.247399918269366E-2</v>
      </c>
      <c r="L14" s="21">
        <v>1.3600000000000001E-3</v>
      </c>
      <c r="M14" s="21">
        <v>2.5978199999999998E-3</v>
      </c>
      <c r="N14" s="22">
        <f t="shared" si="1"/>
        <v>3.5127369437114378E-2</v>
      </c>
      <c r="O14" s="22">
        <f t="shared" si="2"/>
        <v>3.7253080221657964E-2</v>
      </c>
      <c r="P14" s="23">
        <f t="shared" si="3"/>
        <v>4.1313531685116062E-2</v>
      </c>
      <c r="Q14" s="70">
        <v>635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5004107</v>
      </c>
      <c r="C15" s="19" t="s">
        <v>872</v>
      </c>
      <c r="D15" s="68">
        <v>3000501</v>
      </c>
      <c r="E15" s="19" t="s">
        <v>864</v>
      </c>
      <c r="F15" s="69">
        <v>19</v>
      </c>
      <c r="G15" s="19" t="s">
        <v>880</v>
      </c>
      <c r="H15" s="20">
        <v>0.18040599999999998</v>
      </c>
      <c r="I15" s="21">
        <v>0.43381100000000006</v>
      </c>
      <c r="J15" s="21">
        <f t="shared" si="0"/>
        <v>4.7078999999999992E-3</v>
      </c>
      <c r="K15" s="21">
        <v>0</v>
      </c>
      <c r="L15" s="21">
        <v>0</v>
      </c>
      <c r="M15" s="21">
        <v>4.7078999999999992E-3</v>
      </c>
      <c r="N15" s="22">
        <f t="shared" si="1"/>
        <v>0</v>
      </c>
      <c r="O15" s="22">
        <f t="shared" si="2"/>
        <v>0</v>
      </c>
      <c r="P15" s="23">
        <f t="shared" si="3"/>
        <v>1.0852421907236098E-2</v>
      </c>
      <c r="Q15" s="70">
        <v>0</v>
      </c>
      <c r="R15" s="21">
        <v>0</v>
      </c>
      <c r="S15" s="23">
        <f t="shared" si="4"/>
        <v>0</v>
      </c>
    </row>
    <row r="16" spans="1:19" ht="38.25" x14ac:dyDescent="0.25">
      <c r="A16" s="17"/>
      <c r="B16" s="19">
        <v>5005064</v>
      </c>
      <c r="C16" s="19" t="s">
        <v>873</v>
      </c>
      <c r="D16" s="68">
        <v>3000712</v>
      </c>
      <c r="E16" s="19" t="s">
        <v>865</v>
      </c>
      <c r="F16" s="69">
        <v>14</v>
      </c>
      <c r="G16" s="19" t="s">
        <v>690</v>
      </c>
      <c r="H16" s="20">
        <v>1</v>
      </c>
      <c r="I16" s="21">
        <v>1</v>
      </c>
      <c r="J16" s="21">
        <f t="shared" si="0"/>
        <v>0</v>
      </c>
      <c r="K16" s="21">
        <v>0</v>
      </c>
      <c r="L16" s="21">
        <v>0</v>
      </c>
      <c r="M16" s="21">
        <v>0</v>
      </c>
      <c r="N16" s="22">
        <f t="shared" si="1"/>
        <v>0</v>
      </c>
      <c r="O16" s="22">
        <f t="shared" si="2"/>
        <v>0</v>
      </c>
      <c r="P16" s="23">
        <f t="shared" si="3"/>
        <v>0</v>
      </c>
      <c r="Q16" s="70">
        <v>0</v>
      </c>
      <c r="R16" s="21">
        <v>0</v>
      </c>
      <c r="S16" s="23">
        <f t="shared" si="4"/>
        <v>0</v>
      </c>
    </row>
    <row r="17" spans="1:19" ht="38.25" x14ac:dyDescent="0.25">
      <c r="A17" s="17"/>
      <c r="B17" s="19">
        <v>5005229</v>
      </c>
      <c r="C17" s="19" t="s">
        <v>874</v>
      </c>
      <c r="D17" s="68">
        <v>3000712</v>
      </c>
      <c r="E17" s="19" t="s">
        <v>865</v>
      </c>
      <c r="F17" s="69">
        <v>87</v>
      </c>
      <c r="G17" s="19" t="s">
        <v>395</v>
      </c>
      <c r="H17" s="20">
        <v>4.1837369999999998</v>
      </c>
      <c r="I17" s="21">
        <v>4.4322210000000002</v>
      </c>
      <c r="J17" s="21">
        <f t="shared" si="0"/>
        <v>6.1204040000000001E-2</v>
      </c>
      <c r="K17" s="21">
        <v>0</v>
      </c>
      <c r="L17" s="21">
        <v>0</v>
      </c>
      <c r="M17" s="21">
        <v>6.1204040000000001E-2</v>
      </c>
      <c r="N17" s="22">
        <f t="shared" si="1"/>
        <v>0</v>
      </c>
      <c r="O17" s="22">
        <f t="shared" si="2"/>
        <v>0</v>
      </c>
      <c r="P17" s="23">
        <f t="shared" si="3"/>
        <v>1.3808887237346693E-2</v>
      </c>
      <c r="Q17" s="70">
        <v>0</v>
      </c>
      <c r="R17" s="21">
        <v>0</v>
      </c>
      <c r="S17" s="23">
        <f t="shared" si="4"/>
        <v>0</v>
      </c>
    </row>
    <row r="18" spans="1:19" ht="38.25" x14ac:dyDescent="0.25">
      <c r="A18" s="17"/>
      <c r="B18" s="19">
        <v>5005230</v>
      </c>
      <c r="C18" s="19" t="s">
        <v>875</v>
      </c>
      <c r="D18" s="68">
        <v>3000712</v>
      </c>
      <c r="E18" s="19" t="s">
        <v>865</v>
      </c>
      <c r="F18" s="69">
        <v>87</v>
      </c>
      <c r="G18" s="19" t="s">
        <v>395</v>
      </c>
      <c r="H18" s="20">
        <v>9.1200940000000017</v>
      </c>
      <c r="I18" s="21">
        <v>8.8716100000000004</v>
      </c>
      <c r="J18" s="21">
        <f t="shared" si="0"/>
        <v>0.16196655004310162</v>
      </c>
      <c r="K18" s="21">
        <v>1.0300000431016088E-3</v>
      </c>
      <c r="L18" s="21">
        <v>2.9352799999999998E-2</v>
      </c>
      <c r="M18" s="21">
        <v>0.13158375</v>
      </c>
      <c r="N18" s="22">
        <f t="shared" si="1"/>
        <v>1.1610069007785607E-4</v>
      </c>
      <c r="O18" s="22">
        <f t="shared" si="2"/>
        <v>3.4247222367869649E-3</v>
      </c>
      <c r="P18" s="23">
        <f t="shared" si="3"/>
        <v>1.8256725672465494E-2</v>
      </c>
      <c r="Q18" s="70">
        <v>0</v>
      </c>
      <c r="R18" s="21">
        <v>0</v>
      </c>
      <c r="S18" s="23">
        <f t="shared" si="4"/>
        <v>0</v>
      </c>
    </row>
    <row r="19" spans="1:19" ht="38.25" x14ac:dyDescent="0.25">
      <c r="A19" s="17"/>
      <c r="B19" s="19">
        <v>5005231</v>
      </c>
      <c r="C19" s="19" t="s">
        <v>876</v>
      </c>
      <c r="D19" s="68">
        <v>3000712</v>
      </c>
      <c r="E19" s="19" t="s">
        <v>865</v>
      </c>
      <c r="F19" s="69">
        <v>87</v>
      </c>
      <c r="G19" s="19" t="s">
        <v>395</v>
      </c>
      <c r="H19" s="20">
        <v>0</v>
      </c>
      <c r="I19" s="21">
        <v>0.58323199999999997</v>
      </c>
      <c r="J19" s="21">
        <f t="shared" si="0"/>
        <v>3.0886239999999999E-2</v>
      </c>
      <c r="K19" s="21">
        <v>0</v>
      </c>
      <c r="L19" s="21">
        <v>0</v>
      </c>
      <c r="M19" s="21">
        <v>3.0886239999999999E-2</v>
      </c>
      <c r="N19" s="22">
        <f t="shared" si="1"/>
        <v>0</v>
      </c>
      <c r="O19" s="22">
        <f t="shared" si="2"/>
        <v>0</v>
      </c>
      <c r="P19" s="23">
        <f t="shared" si="3"/>
        <v>5.2957039394271918E-2</v>
      </c>
      <c r="Q19" s="70">
        <v>0</v>
      </c>
      <c r="R19" s="21">
        <v>0</v>
      </c>
      <c r="S19" s="23">
        <f t="shared" si="4"/>
        <v>0</v>
      </c>
    </row>
    <row r="20" spans="1:19" ht="51" x14ac:dyDescent="0.25">
      <c r="A20" s="17"/>
      <c r="B20" s="19">
        <v>5005232</v>
      </c>
      <c r="C20" s="19" t="s">
        <v>877</v>
      </c>
      <c r="D20" s="68">
        <v>3000713</v>
      </c>
      <c r="E20" s="19" t="s">
        <v>866</v>
      </c>
      <c r="F20" s="69">
        <v>87</v>
      </c>
      <c r="G20" s="19" t="s">
        <v>395</v>
      </c>
      <c r="H20" s="20">
        <v>0.75353999999999999</v>
      </c>
      <c r="I20" s="21">
        <v>0.24999999999999997</v>
      </c>
      <c r="J20" s="21">
        <f t="shared" si="0"/>
        <v>0</v>
      </c>
      <c r="K20" s="21">
        <v>0</v>
      </c>
      <c r="L20" s="21">
        <v>0</v>
      </c>
      <c r="M20" s="21">
        <v>0</v>
      </c>
      <c r="N20" s="22">
        <f t="shared" si="1"/>
        <v>0</v>
      </c>
      <c r="O20" s="22">
        <f t="shared" si="2"/>
        <v>0</v>
      </c>
      <c r="P20" s="23">
        <f t="shared" si="3"/>
        <v>0</v>
      </c>
      <c r="Q20" s="70">
        <v>0</v>
      </c>
      <c r="R20" s="21">
        <v>0</v>
      </c>
      <c r="S20" s="23">
        <f t="shared" si="4"/>
        <v>0</v>
      </c>
    </row>
    <row r="21" spans="1:19" ht="38.25" x14ac:dyDescent="0.25">
      <c r="A21" s="17"/>
      <c r="B21" s="19">
        <v>5005233</v>
      </c>
      <c r="C21" s="19" t="s">
        <v>878</v>
      </c>
      <c r="D21" s="68">
        <v>3000713</v>
      </c>
      <c r="E21" s="19" t="s">
        <v>866</v>
      </c>
      <c r="F21" s="69">
        <v>87</v>
      </c>
      <c r="G21" s="19" t="s">
        <v>395</v>
      </c>
      <c r="H21" s="20">
        <v>0.19999999999999998</v>
      </c>
      <c r="I21" s="21">
        <v>0.2</v>
      </c>
      <c r="J21" s="21">
        <f t="shared" si="0"/>
        <v>1.56E-4</v>
      </c>
      <c r="K21" s="21">
        <v>0</v>
      </c>
      <c r="L21" s="21">
        <v>0</v>
      </c>
      <c r="M21" s="21">
        <v>1.56E-4</v>
      </c>
      <c r="N21" s="22">
        <f t="shared" si="1"/>
        <v>0</v>
      </c>
      <c r="O21" s="22">
        <f t="shared" si="2"/>
        <v>0</v>
      </c>
      <c r="P21" s="23">
        <f t="shared" si="3"/>
        <v>7.7999999999999999E-4</v>
      </c>
      <c r="Q21" s="70">
        <v>0</v>
      </c>
      <c r="R21" s="21">
        <v>0</v>
      </c>
      <c r="S21" s="23">
        <f t="shared" si="4"/>
        <v>0</v>
      </c>
    </row>
    <row r="22" spans="1:19" ht="15.75" thickBot="1" x14ac:dyDescent="0.3">
      <c r="A22" s="41" t="s">
        <v>293</v>
      </c>
      <c r="B22" s="43"/>
      <c r="C22" s="43"/>
      <c r="D22" s="65"/>
      <c r="E22" s="43"/>
      <c r="F22" s="66"/>
      <c r="G22" s="43"/>
      <c r="H22" s="44">
        <f t="shared" ref="H22:M22" ca="1" si="5">OFFSET(H22,-MATCH("PROYECTOS",$A$8:$A$41,0)-1,0)-(OFFSET(H22,-MATCH("PROYECTOS",$A$8:$A$41,0),0))</f>
        <v>2.649999999999995</v>
      </c>
      <c r="I22" s="45">
        <f t="shared" ca="1" si="5"/>
        <v>2.1646150000000013</v>
      </c>
      <c r="J22" s="45">
        <f t="shared" ca="1" si="5"/>
        <v>0.39084398999999959</v>
      </c>
      <c r="K22" s="45">
        <f t="shared" ca="1" si="5"/>
        <v>0</v>
      </c>
      <c r="L22" s="45">
        <f t="shared" ca="1" si="5"/>
        <v>0.15821834999999984</v>
      </c>
      <c r="M22" s="45">
        <f t="shared" ca="1" si="5"/>
        <v>0.23262564000000008</v>
      </c>
      <c r="N22" s="46">
        <f t="shared" ca="1" si="1"/>
        <v>0</v>
      </c>
      <c r="O22" s="46">
        <f t="shared" ca="1" si="2"/>
        <v>7.3093067358398489E-2</v>
      </c>
      <c r="P22" s="47">
        <f t="shared" ca="1" si="3"/>
        <v>0.18056051076057392</v>
      </c>
      <c r="Q22" s="67"/>
      <c r="R22" s="45"/>
      <c r="S22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workbookViewId="0">
      <selection activeCell="A16" sqref="A16:L1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57</v>
      </c>
      <c r="B1" s="50" t="s">
        <v>34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883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65.552451000000005</v>
      </c>
      <c r="E6" s="14">
        <v>59.29520200000001</v>
      </c>
      <c r="F6" s="14">
        <v>10.039178059815281</v>
      </c>
      <c r="G6" s="14">
        <v>2.7845867598152836</v>
      </c>
      <c r="H6" s="14">
        <v>3.1087724700000008</v>
      </c>
      <c r="I6" s="14">
        <v>4.1458188299999996</v>
      </c>
      <c r="J6" s="15">
        <v>4.6961417886986594E-2</v>
      </c>
      <c r="K6" s="15">
        <v>9.9390153520604985E-2</v>
      </c>
      <c r="L6" s="16">
        <v>0.16930843847728663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52.212523999999995</v>
      </c>
      <c r="E7" s="38">
        <f ca="1">SUM(E8:OFFSET(E6,MATCH("GOBIERNOS REGIONALES",$A$8:$A$50,0),0))</f>
        <v>54.631246999999995</v>
      </c>
      <c r="F7" s="38">
        <f ca="1">SUM(F8:OFFSET(F6,MATCH("GOBIERNOS REGIONALES",$A$8:$A$50,0),0))</f>
        <v>9.0213251201207569</v>
      </c>
      <c r="G7" s="38">
        <f ca="1">SUM(G8:OFFSET(G6,MATCH("GOBIERNOS REGIONALES",$A$8:$A$50,0),0))</f>
        <v>2.7750867601207574</v>
      </c>
      <c r="H7" s="38">
        <f ca="1">SUM(H8:OFFSET(H6,MATCH("GOBIERNOS REGIONALES",$A$8:$A$50,0),0))</f>
        <v>3.0067398599999997</v>
      </c>
      <c r="I7" s="38">
        <f ca="1">SUM(I8:OFFSET(I6,MATCH("GOBIERNOS REGIONALES",$A$8:$A$50,0),0))</f>
        <v>3.2394985000000007</v>
      </c>
      <c r="J7" s="39">
        <f ca="1">IFERROR(G7/E7,0)</f>
        <v>5.0796694428753522E-2</v>
      </c>
      <c r="K7" s="39">
        <f ca="1">IFERROR(SUM(G7,H7)/E7,0)</f>
        <v>0.10583369294354122</v>
      </c>
      <c r="L7" s="40">
        <f ca="1">IFERROR(SUM(G7,H7,I7)/E7,0)</f>
        <v>0.16513123195084231</v>
      </c>
      <c r="M7" s="4"/>
    </row>
    <row r="8" spans="1:13" ht="25.5" x14ac:dyDescent="0.25">
      <c r="A8" s="17"/>
      <c r="B8" s="18">
        <v>50</v>
      </c>
      <c r="C8" s="19" t="s">
        <v>128</v>
      </c>
      <c r="D8" s="20">
        <v>52.212523999999995</v>
      </c>
      <c r="E8" s="21">
        <v>54.631246999999995</v>
      </c>
      <c r="F8" s="21">
        <f t="shared" ref="F8:F17" si="0">SUM(G8,H8,I8)</f>
        <v>9.0213251201207569</v>
      </c>
      <c r="G8" s="21">
        <v>2.7750867601207574</v>
      </c>
      <c r="H8" s="21">
        <v>3.0067398599999997</v>
      </c>
      <c r="I8" s="21">
        <v>3.2394985000000007</v>
      </c>
      <c r="J8" s="22">
        <f t="shared" ref="J8:J17" si="1">IFERROR(G8/E8,0)</f>
        <v>5.0796694428753522E-2</v>
      </c>
      <c r="K8" s="22">
        <f t="shared" ref="K8:K17" si="2">IFERROR(SUM(G8,H8)/E8,0)</f>
        <v>0.10583369294354122</v>
      </c>
      <c r="L8" s="23">
        <f t="shared" ref="L8:L17" si="3">IFERROR(SUM(G8,H8,I8)/E8,0)</f>
        <v>0.16513123195084231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13.339927000000001</v>
      </c>
      <c r="E9" s="38">
        <f ca="1">SUM(E10:OFFSET(E8,(MATCH("GOBIERNOS LOCALES",$A$8:$A$50,0)-MATCH("GOBIERNOS REGIONALES",$A$8:$A$50,0)),0))</f>
        <v>4.6639549999999996</v>
      </c>
      <c r="F9" s="38">
        <f ca="1">SUM(F10:OFFSET(F8,(MATCH("GOBIERNOS LOCALES",$A$8:$A$50,0)-MATCH("GOBIERNOS REGIONALES",$A$8:$A$50,0)),0))</f>
        <v>1.0178529396945262</v>
      </c>
      <c r="G9" s="38">
        <f ca="1">SUM(G10:OFFSET(G8,(MATCH("GOBIERNOS LOCALES",$A$8:$A$50,0)-MATCH("GOBIERNOS REGIONALES",$A$8:$A$50,0)),0))</f>
        <v>9.4999996945261955E-3</v>
      </c>
      <c r="H9" s="38">
        <f ca="1">SUM(H10:OFFSET(H8,(MATCH("GOBIERNOS LOCALES",$A$8:$A$50,0)-MATCH("GOBIERNOS REGIONALES",$A$8:$A$50,0)),0))</f>
        <v>0.10203261000000001</v>
      </c>
      <c r="I9" s="38">
        <f ca="1">SUM(I10:OFFSET(I8,(MATCH("GOBIERNOS LOCALES",$A$8:$A$50,0)-MATCH("GOBIERNOS REGIONALES",$A$8:$A$50,0)),0))</f>
        <v>0.90632033000000012</v>
      </c>
      <c r="J9" s="39">
        <f t="shared" ca="1" si="1"/>
        <v>2.036897803372073E-3</v>
      </c>
      <c r="K9" s="39">
        <f t="shared" ca="1" si="2"/>
        <v>2.391374052591121E-2</v>
      </c>
      <c r="L9" s="40">
        <f t="shared" ca="1" si="3"/>
        <v>0.2182381561774345</v>
      </c>
      <c r="M9" s="4"/>
    </row>
    <row r="10" spans="1:13" x14ac:dyDescent="0.25">
      <c r="A10" s="17"/>
      <c r="B10" s="18">
        <v>440</v>
      </c>
      <c r="C10" s="19" t="s">
        <v>206</v>
      </c>
      <c r="D10" s="20">
        <v>0</v>
      </c>
      <c r="E10" s="21">
        <v>5.3641999999999995E-2</v>
      </c>
      <c r="F10" s="21">
        <f t="shared" si="0"/>
        <v>2.2892000000000003E-2</v>
      </c>
      <c r="G10" s="21">
        <v>0</v>
      </c>
      <c r="H10" s="21">
        <v>0</v>
      </c>
      <c r="I10" s="21">
        <v>2.2892000000000003E-2</v>
      </c>
      <c r="J10" s="22">
        <f t="shared" si="1"/>
        <v>0</v>
      </c>
      <c r="K10" s="22">
        <f t="shared" si="2"/>
        <v>0</v>
      </c>
      <c r="L10" s="23">
        <f t="shared" si="3"/>
        <v>0.42675515454308199</v>
      </c>
      <c r="M10" s="4"/>
    </row>
    <row r="11" spans="1:13" x14ac:dyDescent="0.25">
      <c r="A11" s="17"/>
      <c r="B11" s="18">
        <v>445</v>
      </c>
      <c r="C11" s="19" t="s">
        <v>211</v>
      </c>
      <c r="D11" s="20">
        <v>0.35</v>
      </c>
      <c r="E11" s="21">
        <v>1.0053829999999999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</row>
    <row r="12" spans="1:13" x14ac:dyDescent="0.25">
      <c r="A12" s="17"/>
      <c r="B12" s="18">
        <v>447</v>
      </c>
      <c r="C12" s="19" t="s">
        <v>213</v>
      </c>
      <c r="D12" s="20">
        <v>1.3899850000000002</v>
      </c>
      <c r="E12" s="21">
        <v>0.64900000000000002</v>
      </c>
      <c r="F12" s="21">
        <f t="shared" si="0"/>
        <v>0.19990775</v>
      </c>
      <c r="G12" s="21">
        <v>0</v>
      </c>
      <c r="H12" s="21">
        <v>1.0710000000000001E-2</v>
      </c>
      <c r="I12" s="21">
        <v>0.18919775</v>
      </c>
      <c r="J12" s="22">
        <f t="shared" si="1"/>
        <v>0</v>
      </c>
      <c r="K12" s="22">
        <f t="shared" si="2"/>
        <v>1.6502311248073959E-2</v>
      </c>
      <c r="L12" s="23">
        <f t="shared" si="3"/>
        <v>0.30802426810477657</v>
      </c>
      <c r="M12" s="4"/>
    </row>
    <row r="13" spans="1:13" x14ac:dyDescent="0.25">
      <c r="A13" s="17"/>
      <c r="B13" s="18">
        <v>454</v>
      </c>
      <c r="C13" s="19" t="s">
        <v>220</v>
      </c>
      <c r="D13" s="20">
        <v>0</v>
      </c>
      <c r="E13" s="21">
        <v>0.34617300000000001</v>
      </c>
      <c r="F13" s="21">
        <f t="shared" si="0"/>
        <v>0.11942080000000002</v>
      </c>
      <c r="G13" s="21">
        <v>0</v>
      </c>
      <c r="H13" s="21">
        <v>4.7802610000000002E-2</v>
      </c>
      <c r="I13" s="21">
        <v>7.1618190000000012E-2</v>
      </c>
      <c r="J13" s="22">
        <f t="shared" si="1"/>
        <v>0</v>
      </c>
      <c r="K13" s="22">
        <f t="shared" si="2"/>
        <v>0.13808878797595422</v>
      </c>
      <c r="L13" s="23">
        <f t="shared" si="3"/>
        <v>0.34497433364242741</v>
      </c>
      <c r="M13" s="4"/>
    </row>
    <row r="14" spans="1:13" x14ac:dyDescent="0.25">
      <c r="A14" s="17"/>
      <c r="B14" s="18">
        <v>457</v>
      </c>
      <c r="C14" s="19" t="s">
        <v>223</v>
      </c>
      <c r="D14" s="20">
        <v>5.6805840000000005</v>
      </c>
      <c r="E14" s="21">
        <v>1.0443879999999999</v>
      </c>
      <c r="F14" s="21">
        <f t="shared" si="0"/>
        <v>0.1002799996945262</v>
      </c>
      <c r="G14" s="21">
        <v>9.4999996945261955E-3</v>
      </c>
      <c r="H14" s="21">
        <v>4.3520000000000003E-2</v>
      </c>
      <c r="I14" s="21">
        <v>4.7260000000000003E-2</v>
      </c>
      <c r="J14" s="22">
        <f t="shared" si="1"/>
        <v>9.0962359721925151E-3</v>
      </c>
      <c r="K14" s="22">
        <f t="shared" si="2"/>
        <v>5.0766573049983534E-2</v>
      </c>
      <c r="L14" s="23">
        <f t="shared" si="3"/>
        <v>9.6017954720397217E-2</v>
      </c>
      <c r="M14" s="4"/>
    </row>
    <row r="15" spans="1:13" x14ac:dyDescent="0.25">
      <c r="A15" s="17"/>
      <c r="B15" s="18">
        <v>462</v>
      </c>
      <c r="C15" s="19" t="s">
        <v>228</v>
      </c>
      <c r="D15" s="20">
        <v>5.9193580000000008</v>
      </c>
      <c r="E15" s="21">
        <v>1.3252929999999998</v>
      </c>
      <c r="F15" s="21">
        <f t="shared" si="0"/>
        <v>0.44900000000000007</v>
      </c>
      <c r="G15" s="21">
        <v>0</v>
      </c>
      <c r="H15" s="21">
        <v>0</v>
      </c>
      <c r="I15" s="21">
        <v>0.44900000000000007</v>
      </c>
      <c r="J15" s="22">
        <f t="shared" si="1"/>
        <v>0</v>
      </c>
      <c r="K15" s="22">
        <f t="shared" si="2"/>
        <v>0</v>
      </c>
      <c r="L15" s="23">
        <f t="shared" si="3"/>
        <v>0.33879300652761324</v>
      </c>
      <c r="M15" s="4"/>
    </row>
    <row r="16" spans="1:13" ht="15.75" thickBot="1" x14ac:dyDescent="0.3">
      <c r="A16" s="24"/>
      <c r="B16" s="25">
        <v>463</v>
      </c>
      <c r="C16" s="26" t="s">
        <v>229</v>
      </c>
      <c r="D16" s="27">
        <v>0</v>
      </c>
      <c r="E16" s="28">
        <v>0.24007600000000001</v>
      </c>
      <c r="F16" s="28">
        <f t="shared" si="0"/>
        <v>0.12635238999999998</v>
      </c>
      <c r="G16" s="28">
        <v>0</v>
      </c>
      <c r="H16" s="28">
        <v>0</v>
      </c>
      <c r="I16" s="28">
        <v>0.12635238999999998</v>
      </c>
      <c r="J16" s="29">
        <f t="shared" si="1"/>
        <v>0</v>
      </c>
      <c r="K16" s="29">
        <f t="shared" si="2"/>
        <v>0</v>
      </c>
      <c r="L16" s="30">
        <f t="shared" si="3"/>
        <v>0.52630162948399661</v>
      </c>
      <c r="M16" s="4"/>
    </row>
    <row r="17" spans="1:13" x14ac:dyDescent="0.25">
      <c r="A17" t="s">
        <v>232</v>
      </c>
      <c r="D17" s="5"/>
      <c r="E17" s="5"/>
      <c r="F17" s="5">
        <f t="shared" si="0"/>
        <v>0</v>
      </c>
      <c r="G17" s="5"/>
      <c r="H17" s="5"/>
      <c r="I17" s="5"/>
      <c r="J17" s="4">
        <f t="shared" si="1"/>
        <v>0</v>
      </c>
      <c r="K17" s="4">
        <f t="shared" si="2"/>
        <v>0</v>
      </c>
      <c r="L17" s="4">
        <f t="shared" si="3"/>
        <v>0</v>
      </c>
      <c r="M17" s="4"/>
    </row>
    <row r="18" spans="1:13" x14ac:dyDescent="0.25">
      <c r="D18" s="5"/>
      <c r="E18" s="5"/>
      <c r="F18" s="5"/>
      <c r="G18" s="5"/>
      <c r="H18" s="5"/>
      <c r="I18" s="5"/>
      <c r="J18" s="4"/>
      <c r="K18" s="4"/>
      <c r="L18" s="4"/>
      <c r="M18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57</v>
      </c>
      <c r="B1" s="51" t="s">
        <v>34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884</v>
      </c>
      <c r="N2" s="72" t="s">
        <v>907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65.552451000000005</v>
      </c>
      <c r="E6" s="14">
        <f ca="1">SUM(E7:OFFSET(E7,50,0))</f>
        <v>59.29520200000001</v>
      </c>
      <c r="F6" s="14">
        <f ca="1">SUM(F7:OFFSET(F7,50,0))</f>
        <v>10.039178059815281</v>
      </c>
      <c r="G6" s="14">
        <f ca="1">SUM(G7:OFFSET(G7,50,0))</f>
        <v>2.7845867598152836</v>
      </c>
      <c r="H6" s="14">
        <f ca="1">SUM(H7:OFFSET(H7,50,0))</f>
        <v>3.1087724700000008</v>
      </c>
      <c r="I6" s="14">
        <f ca="1">SUM(I7:OFFSET(I7,50,0))</f>
        <v>4.1458188299999996</v>
      </c>
      <c r="J6" s="15">
        <f ca="1">IFERROR(G6/E6,0)</f>
        <v>4.6961417886986594E-2</v>
      </c>
      <c r="K6" s="15">
        <f ca="1">IFERROR(SUM(G6,H6)/E6,0)</f>
        <v>9.9390153520604985E-2</v>
      </c>
      <c r="L6" s="16">
        <f ca="1">IFERROR(SUM(G6,H6,I6)/E6,0)</f>
        <v>0.16930843847728663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1.5009340000000002</v>
      </c>
      <c r="E7" s="21">
        <v>1.5706029999999997</v>
      </c>
      <c r="F7" s="21">
        <f t="shared" ref="F7:F28" si="0">SUM(G7,H7,I7)</f>
        <v>0.33936889921867908</v>
      </c>
      <c r="G7" s="21">
        <v>9.9419189218679094E-2</v>
      </c>
      <c r="H7" s="21">
        <v>0.10311610000000002</v>
      </c>
      <c r="I7" s="21">
        <v>0.13683360999999999</v>
      </c>
      <c r="J7" s="22">
        <f t="shared" ref="J7:J28" si="1">IFERROR(G7/E7,0)</f>
        <v>6.330001230016695E-2</v>
      </c>
      <c r="K7" s="22">
        <f t="shared" ref="K7:K28" si="2">IFERROR(SUM(G7,H7)/E7,0)</f>
        <v>0.12895384079788408</v>
      </c>
      <c r="L7" s="23">
        <f t="shared" ref="L7:L28" si="3">IFERROR(SUM(G7,H7,I7)/E7,0)</f>
        <v>0.21607554500957857</v>
      </c>
      <c r="M7" s="4"/>
      <c r="N7" t="s">
        <v>257</v>
      </c>
      <c r="O7" s="5">
        <v>0.19990775</v>
      </c>
      <c r="P7" s="71">
        <v>0.30802426810477657</v>
      </c>
    </row>
    <row r="8" spans="1:16" x14ac:dyDescent="0.25">
      <c r="A8" s="17"/>
      <c r="B8" s="55">
        <v>2</v>
      </c>
      <c r="C8" s="19" t="s">
        <v>250</v>
      </c>
      <c r="D8" s="20">
        <v>1.6781470000000001</v>
      </c>
      <c r="E8" s="21">
        <v>1.7685930000000001</v>
      </c>
      <c r="F8" s="21">
        <f t="shared" si="0"/>
        <v>0.39050984809610623</v>
      </c>
      <c r="G8" s="21">
        <v>0.13455361809610622</v>
      </c>
      <c r="H8" s="21">
        <v>0.12771579999999999</v>
      </c>
      <c r="I8" s="21">
        <v>0.12824042999999999</v>
      </c>
      <c r="J8" s="22">
        <f t="shared" si="1"/>
        <v>7.6079470005878239E-2</v>
      </c>
      <c r="K8" s="22">
        <f t="shared" si="2"/>
        <v>0.14829269260712113</v>
      </c>
      <c r="L8" s="23">
        <f t="shared" si="3"/>
        <v>0.22080255213952912</v>
      </c>
      <c r="M8" s="4"/>
      <c r="N8" t="s">
        <v>270</v>
      </c>
      <c r="O8" s="5">
        <v>0.51527863188025658</v>
      </c>
      <c r="P8" s="71">
        <v>0.27867058498926844</v>
      </c>
    </row>
    <row r="9" spans="1:16" x14ac:dyDescent="0.25">
      <c r="A9" s="17"/>
      <c r="B9" s="55">
        <v>3</v>
      </c>
      <c r="C9" s="19" t="s">
        <v>251</v>
      </c>
      <c r="D9" s="20">
        <v>0.41818299999999997</v>
      </c>
      <c r="E9" s="21">
        <v>0.42091100000000004</v>
      </c>
      <c r="F9" s="21">
        <f t="shared" si="0"/>
        <v>9.3221099961215775E-2</v>
      </c>
      <c r="G9" s="21">
        <v>2.775574996121577E-2</v>
      </c>
      <c r="H9" s="21">
        <v>3.0544050000000003E-2</v>
      </c>
      <c r="I9" s="21">
        <v>3.4921299999999995E-2</v>
      </c>
      <c r="J9" s="22">
        <f t="shared" si="1"/>
        <v>6.5942087427545884E-2</v>
      </c>
      <c r="K9" s="22">
        <f t="shared" si="2"/>
        <v>0.13850861574350817</v>
      </c>
      <c r="L9" s="23">
        <f t="shared" si="3"/>
        <v>0.22147461093013907</v>
      </c>
      <c r="M9" s="4"/>
      <c r="N9" t="s">
        <v>261</v>
      </c>
      <c r="O9" s="5">
        <v>0.13310960096409297</v>
      </c>
      <c r="P9" s="71">
        <v>0.25690634685470298</v>
      </c>
    </row>
    <row r="10" spans="1:16" x14ac:dyDescent="0.25">
      <c r="A10" s="17"/>
      <c r="B10" s="55">
        <v>4</v>
      </c>
      <c r="C10" s="19" t="s">
        <v>252</v>
      </c>
      <c r="D10" s="20">
        <v>0.79777699999999996</v>
      </c>
      <c r="E10" s="21">
        <v>0.8090790000000001</v>
      </c>
      <c r="F10" s="21">
        <f t="shared" si="0"/>
        <v>0.19110925052412622</v>
      </c>
      <c r="G10" s="21">
        <v>5.5426740524126217E-2</v>
      </c>
      <c r="H10" s="21">
        <v>7.0392449999999981E-2</v>
      </c>
      <c r="I10" s="21">
        <v>6.5290060000000011E-2</v>
      </c>
      <c r="J10" s="22">
        <f t="shared" si="1"/>
        <v>6.8505968544636808E-2</v>
      </c>
      <c r="K10" s="22">
        <f t="shared" si="2"/>
        <v>0.15550915364769843</v>
      </c>
      <c r="L10" s="23">
        <f t="shared" si="3"/>
        <v>0.23620592120686137</v>
      </c>
      <c r="M10" s="4"/>
      <c r="N10" t="s">
        <v>262</v>
      </c>
      <c r="O10" s="5">
        <v>0.21794384065770531</v>
      </c>
      <c r="P10" s="71">
        <v>0.25632038502386306</v>
      </c>
    </row>
    <row r="11" spans="1:16" x14ac:dyDescent="0.25">
      <c r="A11" s="17"/>
      <c r="B11" s="55">
        <v>5</v>
      </c>
      <c r="C11" s="19" t="s">
        <v>253</v>
      </c>
      <c r="D11" s="20">
        <v>0.259183</v>
      </c>
      <c r="E11" s="21">
        <v>0.26591100000000001</v>
      </c>
      <c r="F11" s="21">
        <f t="shared" si="0"/>
        <v>6.5263479632438559E-2</v>
      </c>
      <c r="G11" s="21">
        <v>2.0607649632438552E-2</v>
      </c>
      <c r="H11" s="21">
        <v>2.053265E-2</v>
      </c>
      <c r="I11" s="21">
        <v>2.4123180000000004E-2</v>
      </c>
      <c r="J11" s="22">
        <f t="shared" si="1"/>
        <v>7.749829692054315E-2</v>
      </c>
      <c r="K11" s="22">
        <f t="shared" si="2"/>
        <v>0.15471454596627648</v>
      </c>
      <c r="L11" s="23">
        <f t="shared" si="3"/>
        <v>0.24543354593243061</v>
      </c>
      <c r="M11" s="4"/>
      <c r="N11" t="s">
        <v>253</v>
      </c>
      <c r="O11" s="5">
        <v>6.5263479632438559E-2</v>
      </c>
      <c r="P11" s="71">
        <v>0.24543354593243061</v>
      </c>
    </row>
    <row r="12" spans="1:16" x14ac:dyDescent="0.25">
      <c r="A12" s="17"/>
      <c r="B12" s="55">
        <v>6</v>
      </c>
      <c r="C12" s="19" t="s">
        <v>254</v>
      </c>
      <c r="D12" s="20">
        <v>2.1787489999999998</v>
      </c>
      <c r="E12" s="21">
        <v>2.8938139999999999</v>
      </c>
      <c r="F12" s="21">
        <f t="shared" si="0"/>
        <v>0.27617500008516005</v>
      </c>
      <c r="G12" s="21">
        <v>8.0483350085160055E-2</v>
      </c>
      <c r="H12" s="21">
        <v>9.6359399999999998E-2</v>
      </c>
      <c r="I12" s="21">
        <v>9.9332250000000011E-2</v>
      </c>
      <c r="J12" s="22">
        <f t="shared" si="1"/>
        <v>2.7812205651489716E-2</v>
      </c>
      <c r="K12" s="22">
        <f t="shared" si="2"/>
        <v>6.111061391131567E-2</v>
      </c>
      <c r="L12" s="23">
        <f t="shared" si="3"/>
        <v>9.5436334223678532E-2</v>
      </c>
      <c r="M12" s="4"/>
      <c r="N12" t="s">
        <v>269</v>
      </c>
      <c r="O12" s="5">
        <v>0.27200196050647263</v>
      </c>
      <c r="P12" s="71">
        <v>0.24243031115213518</v>
      </c>
    </row>
    <row r="13" spans="1:16" x14ac:dyDescent="0.25">
      <c r="A13" s="17"/>
      <c r="B13" s="55">
        <v>8</v>
      </c>
      <c r="C13" s="19" t="s">
        <v>256</v>
      </c>
      <c r="D13" s="20">
        <v>8.3091360000000005</v>
      </c>
      <c r="E13" s="21">
        <v>8.0694540000000003</v>
      </c>
      <c r="F13" s="21">
        <f t="shared" si="0"/>
        <v>0.88540665853238965</v>
      </c>
      <c r="G13" s="21">
        <v>0.25441267853238969</v>
      </c>
      <c r="H13" s="21">
        <v>0.29549356000000004</v>
      </c>
      <c r="I13" s="21">
        <v>0.33550041999999997</v>
      </c>
      <c r="J13" s="22">
        <f t="shared" si="1"/>
        <v>3.1527867750704035E-2</v>
      </c>
      <c r="K13" s="22">
        <f t="shared" si="2"/>
        <v>6.8146647658241771E-2</v>
      </c>
      <c r="L13" s="23">
        <f t="shared" si="3"/>
        <v>0.10972324255549255</v>
      </c>
      <c r="M13" s="4"/>
      <c r="N13" t="s">
        <v>265</v>
      </c>
      <c r="O13" s="5">
        <v>0.90018093610552885</v>
      </c>
      <c r="P13" s="71">
        <v>0.23665008068291077</v>
      </c>
    </row>
    <row r="14" spans="1:16" x14ac:dyDescent="0.25">
      <c r="A14" s="17"/>
      <c r="B14" s="55">
        <v>9</v>
      </c>
      <c r="C14" s="19" t="s">
        <v>257</v>
      </c>
      <c r="D14" s="20">
        <v>1.3899850000000002</v>
      </c>
      <c r="E14" s="21">
        <v>0.64900000000000002</v>
      </c>
      <c r="F14" s="21">
        <f t="shared" si="0"/>
        <v>0.19990775</v>
      </c>
      <c r="G14" s="21">
        <v>0</v>
      </c>
      <c r="H14" s="21">
        <v>1.0710000000000001E-2</v>
      </c>
      <c r="I14" s="21">
        <v>0.18919775</v>
      </c>
      <c r="J14" s="22">
        <f t="shared" si="1"/>
        <v>0</v>
      </c>
      <c r="K14" s="22">
        <f t="shared" si="2"/>
        <v>1.6502311248073959E-2</v>
      </c>
      <c r="L14" s="23">
        <f t="shared" si="3"/>
        <v>0.30802426810477657</v>
      </c>
      <c r="M14" s="4"/>
      <c r="N14" t="s">
        <v>252</v>
      </c>
      <c r="O14" s="5">
        <v>0.19110925052412622</v>
      </c>
      <c r="P14" s="71">
        <v>0.23620592120686137</v>
      </c>
    </row>
    <row r="15" spans="1:16" x14ac:dyDescent="0.25">
      <c r="A15" s="17"/>
      <c r="B15" s="55">
        <v>10</v>
      </c>
      <c r="C15" s="19" t="s">
        <v>258</v>
      </c>
      <c r="D15" s="20">
        <v>1.2006730000000001</v>
      </c>
      <c r="E15" s="21">
        <v>1.2681569999999998</v>
      </c>
      <c r="F15" s="21">
        <f t="shared" si="0"/>
        <v>0.29048560114699767</v>
      </c>
      <c r="G15" s="21">
        <v>9.1424351146997651E-2</v>
      </c>
      <c r="H15" s="21">
        <v>9.8107700000000006E-2</v>
      </c>
      <c r="I15" s="21">
        <v>0.10095355</v>
      </c>
      <c r="J15" s="22">
        <f t="shared" si="1"/>
        <v>7.2092297047603462E-2</v>
      </c>
      <c r="K15" s="22">
        <f t="shared" si="2"/>
        <v>0.14945472141619509</v>
      </c>
      <c r="L15" s="23">
        <f t="shared" si="3"/>
        <v>0.22906122912777971</v>
      </c>
      <c r="M15" s="4"/>
      <c r="N15" t="s">
        <v>272</v>
      </c>
      <c r="O15" s="5">
        <v>0.21909098132633592</v>
      </c>
      <c r="P15" s="71">
        <v>0.23288127915263859</v>
      </c>
    </row>
    <row r="16" spans="1:16" x14ac:dyDescent="0.25">
      <c r="A16" s="17"/>
      <c r="B16" s="55">
        <v>11</v>
      </c>
      <c r="C16" s="19" t="s">
        <v>259</v>
      </c>
      <c r="D16" s="20">
        <v>2.8980159999999997</v>
      </c>
      <c r="E16" s="21">
        <v>2.958761</v>
      </c>
      <c r="F16" s="21">
        <f t="shared" si="0"/>
        <v>0.36783507829359297</v>
      </c>
      <c r="G16" s="21">
        <v>0.129400428293593</v>
      </c>
      <c r="H16" s="21">
        <v>0.10955094999999998</v>
      </c>
      <c r="I16" s="21">
        <v>0.12888369999999999</v>
      </c>
      <c r="J16" s="22">
        <f t="shared" si="1"/>
        <v>4.3734667414364659E-2</v>
      </c>
      <c r="K16" s="22">
        <f t="shared" si="2"/>
        <v>8.0760621859485432E-2</v>
      </c>
      <c r="L16" s="23">
        <f t="shared" si="3"/>
        <v>0.12432064580193972</v>
      </c>
      <c r="M16" s="4"/>
      <c r="N16" t="s">
        <v>260</v>
      </c>
      <c r="O16" s="5">
        <v>0.46739379027516187</v>
      </c>
      <c r="P16" s="71">
        <v>0.23081835937778067</v>
      </c>
    </row>
    <row r="17" spans="1:16" x14ac:dyDescent="0.25">
      <c r="A17" s="17"/>
      <c r="B17" s="55">
        <v>12</v>
      </c>
      <c r="C17" s="19" t="s">
        <v>260</v>
      </c>
      <c r="D17" s="20">
        <v>1.8761939999999999</v>
      </c>
      <c r="E17" s="21">
        <v>2.0249419999999998</v>
      </c>
      <c r="F17" s="21">
        <f t="shared" si="0"/>
        <v>0.46739379027516187</v>
      </c>
      <c r="G17" s="21">
        <v>0.13731856027516187</v>
      </c>
      <c r="H17" s="21">
        <v>0.16973599</v>
      </c>
      <c r="I17" s="21">
        <v>0.16033923999999999</v>
      </c>
      <c r="J17" s="22">
        <f t="shared" si="1"/>
        <v>6.7813577018582205E-2</v>
      </c>
      <c r="K17" s="22">
        <f t="shared" si="2"/>
        <v>0.15163621983995684</v>
      </c>
      <c r="L17" s="23">
        <f t="shared" si="3"/>
        <v>0.23081835937778067</v>
      </c>
      <c r="M17" s="4"/>
      <c r="N17" t="s">
        <v>258</v>
      </c>
      <c r="O17" s="5">
        <v>0.29048560114699767</v>
      </c>
      <c r="P17" s="71">
        <v>0.22906122912777971</v>
      </c>
    </row>
    <row r="18" spans="1:16" x14ac:dyDescent="0.25">
      <c r="A18" s="17"/>
      <c r="B18" s="55">
        <v>13</v>
      </c>
      <c r="C18" s="19" t="s">
        <v>261</v>
      </c>
      <c r="D18" s="20">
        <v>0.51266899999999993</v>
      </c>
      <c r="E18" s="21">
        <v>0.51812499999999995</v>
      </c>
      <c r="F18" s="21">
        <f t="shared" si="0"/>
        <v>0.13310960096409297</v>
      </c>
      <c r="G18" s="21">
        <v>4.1433200964092975E-2</v>
      </c>
      <c r="H18" s="21">
        <v>4.2743199999999995E-2</v>
      </c>
      <c r="I18" s="21">
        <v>4.8933199999999996E-2</v>
      </c>
      <c r="J18" s="22">
        <f t="shared" si="1"/>
        <v>7.9967577252772939E-2</v>
      </c>
      <c r="K18" s="22">
        <f t="shared" si="2"/>
        <v>0.1624635000513254</v>
      </c>
      <c r="L18" s="23">
        <f t="shared" si="3"/>
        <v>0.25690634685470298</v>
      </c>
      <c r="M18" s="4"/>
      <c r="N18" t="s">
        <v>267</v>
      </c>
      <c r="O18" s="5">
        <v>0.41370638165599394</v>
      </c>
      <c r="P18" s="71">
        <v>0.2286160688899023</v>
      </c>
    </row>
    <row r="19" spans="1:16" x14ac:dyDescent="0.25">
      <c r="A19" s="17"/>
      <c r="B19" s="55">
        <v>14</v>
      </c>
      <c r="C19" s="19" t="s">
        <v>262</v>
      </c>
      <c r="D19" s="20">
        <v>0.84311800000000015</v>
      </c>
      <c r="E19" s="21">
        <v>0.85027900000000012</v>
      </c>
      <c r="F19" s="21">
        <f t="shared" si="0"/>
        <v>0.21794384065770531</v>
      </c>
      <c r="G19" s="21">
        <v>6.7764450657705311E-2</v>
      </c>
      <c r="H19" s="21">
        <v>8.4011450000000015E-2</v>
      </c>
      <c r="I19" s="21">
        <v>6.6167939999999981E-2</v>
      </c>
      <c r="J19" s="22">
        <f t="shared" si="1"/>
        <v>7.9696723849119286E-2</v>
      </c>
      <c r="K19" s="22">
        <f t="shared" si="2"/>
        <v>0.17850129270240156</v>
      </c>
      <c r="L19" s="23">
        <f t="shared" si="3"/>
        <v>0.25632038502386306</v>
      </c>
      <c r="M19" s="4"/>
      <c r="N19" t="s">
        <v>251</v>
      </c>
      <c r="O19" s="5">
        <v>9.3221099961215775E-2</v>
      </c>
      <c r="P19" s="71">
        <v>0.22147461093013907</v>
      </c>
    </row>
    <row r="20" spans="1:16" x14ac:dyDescent="0.25">
      <c r="A20" s="17"/>
      <c r="B20" s="55">
        <v>15</v>
      </c>
      <c r="C20" s="19" t="s">
        <v>263</v>
      </c>
      <c r="D20" s="20">
        <v>12.066890999999998</v>
      </c>
      <c r="E20" s="21">
        <v>15.171963000000002</v>
      </c>
      <c r="F20" s="21">
        <f t="shared" si="0"/>
        <v>1.6636412054825698</v>
      </c>
      <c r="G20" s="21">
        <v>0.48054029548256949</v>
      </c>
      <c r="H20" s="21">
        <v>0.49359623999999996</v>
      </c>
      <c r="I20" s="21">
        <v>0.68950467000000015</v>
      </c>
      <c r="J20" s="22">
        <f t="shared" si="1"/>
        <v>3.1672915065939021E-2</v>
      </c>
      <c r="K20" s="22">
        <f t="shared" si="2"/>
        <v>6.420636113353094E-2</v>
      </c>
      <c r="L20" s="23">
        <f t="shared" si="3"/>
        <v>0.10965233737272953</v>
      </c>
      <c r="M20" s="4"/>
      <c r="N20" t="s">
        <v>264</v>
      </c>
      <c r="O20" s="5">
        <v>1.2131527470595358</v>
      </c>
      <c r="P20" s="71">
        <v>0.22112680764983023</v>
      </c>
    </row>
    <row r="21" spans="1:16" x14ac:dyDescent="0.25">
      <c r="A21" s="17"/>
      <c r="B21" s="55">
        <v>16</v>
      </c>
      <c r="C21" s="19" t="s">
        <v>264</v>
      </c>
      <c r="D21" s="20">
        <v>4.9240899999999996</v>
      </c>
      <c r="E21" s="21">
        <v>5.4862310000000001</v>
      </c>
      <c r="F21" s="21">
        <f t="shared" si="0"/>
        <v>1.2131527470595358</v>
      </c>
      <c r="G21" s="21">
        <v>0.37638358705953578</v>
      </c>
      <c r="H21" s="21">
        <v>0.41884920000000003</v>
      </c>
      <c r="I21" s="21">
        <v>0.41791996000000003</v>
      </c>
      <c r="J21" s="22">
        <f t="shared" si="1"/>
        <v>6.8605129288128008E-2</v>
      </c>
      <c r="K21" s="22">
        <f t="shared" si="2"/>
        <v>0.14495065684611819</v>
      </c>
      <c r="L21" s="23">
        <f t="shared" si="3"/>
        <v>0.22112680764983023</v>
      </c>
      <c r="M21" s="4"/>
      <c r="N21" t="s">
        <v>250</v>
      </c>
      <c r="O21" s="5">
        <v>0.39050984809610623</v>
      </c>
      <c r="P21" s="71">
        <v>0.22080255213952912</v>
      </c>
    </row>
    <row r="22" spans="1:16" x14ac:dyDescent="0.25">
      <c r="A22" s="17"/>
      <c r="B22" s="55">
        <v>17</v>
      </c>
      <c r="C22" s="19" t="s">
        <v>265</v>
      </c>
      <c r="D22" s="20">
        <v>3.3421629999999993</v>
      </c>
      <c r="E22" s="21">
        <v>3.8038480000000003</v>
      </c>
      <c r="F22" s="21">
        <f t="shared" si="0"/>
        <v>0.90018093610552885</v>
      </c>
      <c r="G22" s="21">
        <v>0.23105415610552882</v>
      </c>
      <c r="H22" s="21">
        <v>0.31447738000000003</v>
      </c>
      <c r="I22" s="21">
        <v>0.35464940000000006</v>
      </c>
      <c r="J22" s="22">
        <f t="shared" si="1"/>
        <v>6.0742215805029219E-2</v>
      </c>
      <c r="K22" s="22">
        <f t="shared" si="2"/>
        <v>0.14341570328402417</v>
      </c>
      <c r="L22" s="23">
        <f t="shared" si="3"/>
        <v>0.23665008068291077</v>
      </c>
      <c r="M22" s="4"/>
      <c r="N22" t="s">
        <v>249</v>
      </c>
      <c r="O22" s="5">
        <v>0.33936889921867908</v>
      </c>
      <c r="P22" s="71">
        <v>0.21607554500957857</v>
      </c>
    </row>
    <row r="23" spans="1:16" x14ac:dyDescent="0.25">
      <c r="A23" s="17"/>
      <c r="B23" s="55">
        <v>19</v>
      </c>
      <c r="C23" s="19" t="s">
        <v>267</v>
      </c>
      <c r="D23" s="20">
        <v>3.7472240000000001</v>
      </c>
      <c r="E23" s="21">
        <v>1.8096120000000002</v>
      </c>
      <c r="F23" s="21">
        <f t="shared" si="0"/>
        <v>0.41370638165599394</v>
      </c>
      <c r="G23" s="21">
        <v>0.12211288165599399</v>
      </c>
      <c r="H23" s="21">
        <v>0.13260509999999998</v>
      </c>
      <c r="I23" s="21">
        <v>0.1589884</v>
      </c>
      <c r="J23" s="22">
        <f t="shared" si="1"/>
        <v>6.7480145830152521E-2</v>
      </c>
      <c r="K23" s="22">
        <f t="shared" si="2"/>
        <v>0.14075834027183393</v>
      </c>
      <c r="L23" s="23">
        <f t="shared" si="3"/>
        <v>0.2286160688899023</v>
      </c>
      <c r="M23" s="4"/>
      <c r="N23" t="s">
        <v>273</v>
      </c>
      <c r="O23" s="5">
        <v>0.68099116913403446</v>
      </c>
      <c r="P23" s="71">
        <v>0.19869060004289979</v>
      </c>
    </row>
    <row r="24" spans="1:16" x14ac:dyDescent="0.25">
      <c r="A24" s="17"/>
      <c r="B24" s="55">
        <v>20</v>
      </c>
      <c r="C24" s="19" t="s">
        <v>268</v>
      </c>
      <c r="D24" s="20">
        <v>6.1988539999999999</v>
      </c>
      <c r="E24" s="21">
        <v>1.6167</v>
      </c>
      <c r="F24" s="21">
        <f t="shared" si="0"/>
        <v>0.24340414927688953</v>
      </c>
      <c r="G24" s="21">
        <v>5.1857299276889535E-2</v>
      </c>
      <c r="H24" s="21">
        <v>9.2733999999999997E-2</v>
      </c>
      <c r="I24" s="21">
        <v>9.8812850000000008E-2</v>
      </c>
      <c r="J24" s="22">
        <f t="shared" si="1"/>
        <v>3.207601860387798E-2</v>
      </c>
      <c r="K24" s="22">
        <f t="shared" si="2"/>
        <v>8.9436073035745356E-2</v>
      </c>
      <c r="L24" s="23">
        <f t="shared" si="3"/>
        <v>0.15055616334316171</v>
      </c>
      <c r="M24" s="4"/>
      <c r="N24" t="s">
        <v>268</v>
      </c>
      <c r="O24" s="5">
        <v>0.24340414927688953</v>
      </c>
      <c r="P24" s="71">
        <v>0.15055616334316171</v>
      </c>
    </row>
    <row r="25" spans="1:16" x14ac:dyDescent="0.25">
      <c r="A25" s="17"/>
      <c r="B25" s="55">
        <v>21</v>
      </c>
      <c r="C25" s="19" t="s">
        <v>269</v>
      </c>
      <c r="D25" s="20">
        <v>1.0596230000000002</v>
      </c>
      <c r="E25" s="21">
        <v>1.12198</v>
      </c>
      <c r="F25" s="21">
        <f t="shared" si="0"/>
        <v>0.27200196050647263</v>
      </c>
      <c r="G25" s="21">
        <v>8.1235580506472616E-2</v>
      </c>
      <c r="H25" s="21">
        <v>0.10013555</v>
      </c>
      <c r="I25" s="21">
        <v>9.0630829999999996E-2</v>
      </c>
      <c r="J25" s="22">
        <f t="shared" si="1"/>
        <v>7.2403768789526216E-2</v>
      </c>
      <c r="K25" s="22">
        <f t="shared" si="2"/>
        <v>0.16165273044659675</v>
      </c>
      <c r="L25" s="23">
        <f t="shared" si="3"/>
        <v>0.24243031115213518</v>
      </c>
      <c r="M25" s="4"/>
      <c r="N25" t="s">
        <v>259</v>
      </c>
      <c r="O25" s="5">
        <v>0.36783507829359297</v>
      </c>
      <c r="P25" s="71">
        <v>0.12432064580193972</v>
      </c>
    </row>
    <row r="26" spans="1:16" x14ac:dyDescent="0.25">
      <c r="A26" s="17"/>
      <c r="B26" s="55">
        <v>22</v>
      </c>
      <c r="C26" s="19" t="s">
        <v>270</v>
      </c>
      <c r="D26" s="20">
        <v>1.4944660000000001</v>
      </c>
      <c r="E26" s="21">
        <v>1.8490599999999997</v>
      </c>
      <c r="F26" s="21">
        <f t="shared" si="0"/>
        <v>0.51527863188025658</v>
      </c>
      <c r="G26" s="21">
        <v>0.15308079188025658</v>
      </c>
      <c r="H26" s="21">
        <v>0.15247250000000001</v>
      </c>
      <c r="I26" s="21">
        <v>0.20972534000000001</v>
      </c>
      <c r="J26" s="22">
        <f t="shared" si="1"/>
        <v>8.2788439466678534E-2</v>
      </c>
      <c r="K26" s="22">
        <f t="shared" si="2"/>
        <v>0.16524790535745548</v>
      </c>
      <c r="L26" s="23">
        <f t="shared" si="3"/>
        <v>0.27867058498926844</v>
      </c>
      <c r="M26" s="4"/>
      <c r="N26" t="s">
        <v>256</v>
      </c>
      <c r="O26" s="5">
        <v>0.88540665853238965</v>
      </c>
      <c r="P26" s="71">
        <v>0.10972324255549255</v>
      </c>
    </row>
    <row r="27" spans="1:16" x14ac:dyDescent="0.25">
      <c r="A27" s="17"/>
      <c r="B27" s="55">
        <v>24</v>
      </c>
      <c r="C27" s="19" t="s">
        <v>272</v>
      </c>
      <c r="D27" s="20">
        <v>0.84514600000000006</v>
      </c>
      <c r="E27" s="21">
        <v>0.94078399999999984</v>
      </c>
      <c r="F27" s="21">
        <f t="shared" si="0"/>
        <v>0.21909098132633592</v>
      </c>
      <c r="G27" s="21">
        <v>6.9928651326335967E-2</v>
      </c>
      <c r="H27" s="21">
        <v>6.8984649999999981E-2</v>
      </c>
      <c r="I27" s="21">
        <v>8.0177679999999987E-2</v>
      </c>
      <c r="J27" s="22">
        <f t="shared" si="1"/>
        <v>7.4330187722512264E-2</v>
      </c>
      <c r="K27" s="22">
        <f t="shared" si="2"/>
        <v>0.14765695560972122</v>
      </c>
      <c r="L27" s="23">
        <f t="shared" si="3"/>
        <v>0.23288127915263859</v>
      </c>
      <c r="M27" s="4"/>
      <c r="N27" t="s">
        <v>263</v>
      </c>
      <c r="O27" s="5">
        <v>1.6636412054825698</v>
      </c>
      <c r="P27" s="71">
        <v>0.10965233737272953</v>
      </c>
    </row>
    <row r="28" spans="1:16" ht="15.75" thickBot="1" x14ac:dyDescent="0.3">
      <c r="A28" s="24"/>
      <c r="B28" s="56">
        <v>25</v>
      </c>
      <c r="C28" s="26" t="s">
        <v>273</v>
      </c>
      <c r="D28" s="27">
        <v>8.0112300000000012</v>
      </c>
      <c r="E28" s="28">
        <v>3.4273949999999997</v>
      </c>
      <c r="F28" s="28">
        <f t="shared" si="0"/>
        <v>0.68099116913403446</v>
      </c>
      <c r="G28" s="28">
        <v>7.8393549134034402E-2</v>
      </c>
      <c r="H28" s="28">
        <v>7.5904550000000001E-2</v>
      </c>
      <c r="I28" s="28">
        <v>0.5266930700000001</v>
      </c>
      <c r="J28" s="29">
        <f t="shared" si="1"/>
        <v>2.2872633336406923E-2</v>
      </c>
      <c r="K28" s="29">
        <f t="shared" si="2"/>
        <v>4.5019059412187513E-2</v>
      </c>
      <c r="L28" s="30">
        <f t="shared" si="3"/>
        <v>0.19869060004289979</v>
      </c>
      <c r="M28" s="4"/>
      <c r="N28" t="s">
        <v>254</v>
      </c>
      <c r="O28" s="5">
        <v>0.27617500008516005</v>
      </c>
      <c r="P28" s="71">
        <v>9.5436334223678532E-2</v>
      </c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"/>
  <sheetViews>
    <sheetView topLeftCell="A12" workbookViewId="0">
      <selection activeCell="A24" sqref="A24:D24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57</v>
      </c>
      <c r="B1" s="49" t="s">
        <v>34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885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65.552451000000005</v>
      </c>
      <c r="E6" s="14">
        <v>59.29520200000001</v>
      </c>
      <c r="F6" s="14">
        <v>10.039178059815281</v>
      </c>
      <c r="G6" s="14">
        <v>2.7845867598152836</v>
      </c>
      <c r="H6" s="14">
        <v>3.1087724700000008</v>
      </c>
      <c r="I6" s="14">
        <v>4.1458188299999996</v>
      </c>
      <c r="J6" s="15">
        <v>4.6961417886986594E-2</v>
      </c>
      <c r="K6" s="15">
        <v>9.9390153520604985E-2</v>
      </c>
      <c r="L6" s="16">
        <v>0.16930843847728663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43.976638999999992</v>
      </c>
      <c r="E7" s="38">
        <f ca="1">SUM(E8:OFFSET(E6,MATCH("PROYECTOS",$A$8:$A$50,0),0))</f>
        <v>46.410850000000003</v>
      </c>
      <c r="F7" s="38">
        <f ca="1">SUM(F8:OFFSET(F6,MATCH("PROYECTOS",$A$8:$A$50,0),0))</f>
        <v>9.0111001201207586</v>
      </c>
      <c r="G7" s="38">
        <f ca="1">SUM(G8:OFFSET(G6,MATCH("PROYECTOS",$A$8:$A$50,0),0))</f>
        <v>2.7750867601207574</v>
      </c>
      <c r="H7" s="38">
        <f ca="1">SUM(H8:OFFSET(H6,MATCH("PROYECTOS",$A$8:$A$50,0),0))</f>
        <v>2.9962548600000001</v>
      </c>
      <c r="I7" s="38">
        <f ca="1">SUM(I8:OFFSET(I6,MATCH("PROYECTOS",$A$8:$A$50,0),0))</f>
        <v>3.2397585000000007</v>
      </c>
      <c r="J7" s="39">
        <f ca="1">IFERROR(G7/E7,0)</f>
        <v>5.9793922328954481E-2</v>
      </c>
      <c r="K7" s="39">
        <f ca="1">IFERROR(SUM(G7,H7)/E7,0)</f>
        <v>0.12435328420230954</v>
      </c>
      <c r="L7" s="40">
        <f ca="1">IFERROR(SUM(G7,H7,I7)/E7,0)</f>
        <v>0.19415934248393982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10.590864999999997</v>
      </c>
      <c r="E8" s="21">
        <v>11.988541</v>
      </c>
      <c r="F8" s="21">
        <f t="shared" ref="F8:F13" si="0">SUM(G8,H8,I8)</f>
        <v>2.0326676858236983</v>
      </c>
      <c r="G8" s="21">
        <v>0.5015326958236983</v>
      </c>
      <c r="H8" s="21">
        <v>0.70604411999999994</v>
      </c>
      <c r="I8" s="21">
        <v>0.82509087000000014</v>
      </c>
      <c r="J8" s="22">
        <f t="shared" ref="J8:J14" si="1">IFERROR(G8/E8,0)</f>
        <v>4.1834339626790139E-2</v>
      </c>
      <c r="K8" s="22">
        <f t="shared" ref="K8:K14" si="2">IFERROR(SUM(G8,H8)/E8,0)</f>
        <v>0.10072758777099719</v>
      </c>
      <c r="L8" s="23">
        <f t="shared" ref="L8:L14" si="3">IFERROR(SUM(G8,H8,I8)/E8,0)</f>
        <v>0.16955088078054689</v>
      </c>
      <c r="M8" s="4"/>
    </row>
    <row r="9" spans="1:13" ht="25.5" x14ac:dyDescent="0.25">
      <c r="A9" s="17"/>
      <c r="B9" s="19">
        <v>3000341</v>
      </c>
      <c r="C9" s="19" t="s">
        <v>887</v>
      </c>
      <c r="D9" s="20">
        <v>0.15599099999999999</v>
      </c>
      <c r="E9" s="21">
        <v>0.27151500000000001</v>
      </c>
      <c r="F9" s="21">
        <f t="shared" si="0"/>
        <v>2.9599999699881298E-3</v>
      </c>
      <c r="G9" s="21">
        <v>8.9999996998813003E-4</v>
      </c>
      <c r="H9" s="21">
        <v>1.8E-3</v>
      </c>
      <c r="I9" s="21">
        <v>2.5999999999999998E-4</v>
      </c>
      <c r="J9" s="22">
        <f t="shared" si="1"/>
        <v>3.3147338820622434E-3</v>
      </c>
      <c r="K9" s="22">
        <f t="shared" si="2"/>
        <v>9.9442018672564313E-3</v>
      </c>
      <c r="L9" s="23">
        <f t="shared" si="3"/>
        <v>1.0901791687340035E-2</v>
      </c>
      <c r="M9" s="4"/>
    </row>
    <row r="10" spans="1:13" ht="25.5" x14ac:dyDescent="0.25">
      <c r="A10" s="17"/>
      <c r="B10" s="19">
        <v>3000475</v>
      </c>
      <c r="C10" s="19" t="s">
        <v>888</v>
      </c>
      <c r="D10" s="20">
        <v>32.761734999999994</v>
      </c>
      <c r="E10" s="21">
        <v>33.384311000000004</v>
      </c>
      <c r="F10" s="21">
        <f t="shared" si="0"/>
        <v>6.8517030339500522</v>
      </c>
      <c r="G10" s="21">
        <v>2.2483070639500511</v>
      </c>
      <c r="H10" s="21">
        <v>2.2455107400000003</v>
      </c>
      <c r="I10" s="21">
        <v>2.3578852300000004</v>
      </c>
      <c r="J10" s="22">
        <f t="shared" si="1"/>
        <v>6.7346217327955357E-2</v>
      </c>
      <c r="K10" s="22">
        <f t="shared" si="2"/>
        <v>0.13460867303656651</v>
      </c>
      <c r="L10" s="23">
        <f t="shared" si="3"/>
        <v>0.20523721558758698</v>
      </c>
      <c r="M10" s="4"/>
    </row>
    <row r="11" spans="1:13" ht="38.25" x14ac:dyDescent="0.25">
      <c r="A11" s="17"/>
      <c r="B11" s="19">
        <v>3000506</v>
      </c>
      <c r="C11" s="19" t="s">
        <v>889</v>
      </c>
      <c r="D11" s="20">
        <v>9.4983000000000012E-2</v>
      </c>
      <c r="E11" s="21">
        <v>0.38331799999999999</v>
      </c>
      <c r="F11" s="21">
        <f t="shared" si="0"/>
        <v>5.6956000146031381E-2</v>
      </c>
      <c r="G11" s="21">
        <v>4.3000001460313797E-3</v>
      </c>
      <c r="H11" s="21">
        <v>1.8700000000000001E-2</v>
      </c>
      <c r="I11" s="21">
        <v>3.3956E-2</v>
      </c>
      <c r="J11" s="22">
        <f t="shared" si="1"/>
        <v>1.1217840398915208E-2</v>
      </c>
      <c r="K11" s="22">
        <f t="shared" si="2"/>
        <v>6.0002400476970509E-2</v>
      </c>
      <c r="L11" s="23">
        <f t="shared" si="3"/>
        <v>0.14858681341870558</v>
      </c>
      <c r="M11" s="4"/>
    </row>
    <row r="12" spans="1:13" x14ac:dyDescent="0.25">
      <c r="A12" s="17"/>
      <c r="B12" s="19">
        <v>3000507</v>
      </c>
      <c r="C12" s="19" t="s">
        <v>890</v>
      </c>
      <c r="D12" s="20">
        <v>0.37206499999999998</v>
      </c>
      <c r="E12" s="21">
        <v>0.38216500000000003</v>
      </c>
      <c r="F12" s="21">
        <f t="shared" si="0"/>
        <v>6.6813400230988487E-2</v>
      </c>
      <c r="G12" s="21">
        <v>2.0047000230988488E-2</v>
      </c>
      <c r="H12" s="21">
        <v>2.4200000000000003E-2</v>
      </c>
      <c r="I12" s="21">
        <v>2.25664E-2</v>
      </c>
      <c r="J12" s="22">
        <f t="shared" si="1"/>
        <v>5.2456400327053725E-2</v>
      </c>
      <c r="K12" s="22">
        <f t="shared" si="2"/>
        <v>0.11577983392249024</v>
      </c>
      <c r="L12" s="23">
        <f t="shared" si="3"/>
        <v>0.17482867408315383</v>
      </c>
      <c r="M12" s="4"/>
    </row>
    <row r="13" spans="1:13" ht="38.25" x14ac:dyDescent="0.25">
      <c r="A13" s="17"/>
      <c r="B13" s="19">
        <v>3000676</v>
      </c>
      <c r="C13" s="19" t="s">
        <v>891</v>
      </c>
      <c r="D13" s="20">
        <v>1E-3</v>
      </c>
      <c r="E13" s="21">
        <v>1E-3</v>
      </c>
      <c r="F13" s="21">
        <f t="shared" si="0"/>
        <v>0</v>
      </c>
      <c r="G13" s="21">
        <v>0</v>
      </c>
      <c r="H13" s="21">
        <v>0</v>
      </c>
      <c r="I13" s="21">
        <v>0</v>
      </c>
      <c r="J13" s="22">
        <f t="shared" si="1"/>
        <v>0</v>
      </c>
      <c r="K13" s="22">
        <f t="shared" si="2"/>
        <v>0</v>
      </c>
      <c r="L13" s="23">
        <f t="shared" si="3"/>
        <v>0</v>
      </c>
      <c r="M13" s="4"/>
    </row>
    <row r="14" spans="1:13" ht="15.75" thickBot="1" x14ac:dyDescent="0.3">
      <c r="A14" s="41" t="s">
        <v>293</v>
      </c>
      <c r="B14" s="43"/>
      <c r="C14" s="43"/>
      <c r="D14" s="44">
        <f ca="1">OFFSET(D14,-MATCH("PROYECTOS",$A$8:$A$50,0)-1,0)-(OFFSET(D14,-MATCH("PROYECTOS",$A$8:$A$50,0),0))</f>
        <v>21.575812000000013</v>
      </c>
      <c r="E14" s="45">
        <f t="shared" ref="E14:I14" ca="1" si="4">OFFSET(E14,-MATCH("PROYECTOS",$A$8:$A$50,0)-1,0)-(OFFSET(E14,-MATCH("PROYECTOS",$A$8:$A$50,0),0))</f>
        <v>12.884352000000007</v>
      </c>
      <c r="F14" s="45">
        <f t="shared" ca="1" si="4"/>
        <v>1.0280779396945228</v>
      </c>
      <c r="G14" s="45">
        <f t="shared" ca="1" si="4"/>
        <v>9.4999996945261955E-3</v>
      </c>
      <c r="H14" s="45">
        <f t="shared" ca="1" si="4"/>
        <v>0.11251761000000071</v>
      </c>
      <c r="I14" s="45">
        <f t="shared" ca="1" si="4"/>
        <v>0.90606032999999897</v>
      </c>
      <c r="J14" s="46">
        <f t="shared" ca="1" si="1"/>
        <v>7.3732848144215479E-4</v>
      </c>
      <c r="K14" s="46">
        <f t="shared" ca="1" si="2"/>
        <v>9.4702170271758201E-3</v>
      </c>
      <c r="L14" s="47">
        <f t="shared" ca="1" si="3"/>
        <v>7.979275478460425E-2</v>
      </c>
      <c r="M14" s="4"/>
    </row>
    <row r="15" spans="1:13" ht="15.75" thickBot="1" x14ac:dyDescent="0.3"/>
    <row r="16" spans="1:13" ht="15.75" thickBot="1" x14ac:dyDescent="0.3">
      <c r="A16" s="87" t="s">
        <v>315</v>
      </c>
      <c r="B16" s="88"/>
      <c r="C16" s="88"/>
      <c r="D16" s="89"/>
    </row>
    <row r="17" spans="1:4" ht="15.75" thickBot="1" x14ac:dyDescent="0.3">
      <c r="A17" s="1" t="s">
        <v>908</v>
      </c>
    </row>
    <row r="18" spans="1:4" ht="45" customHeight="1" x14ac:dyDescent="0.25">
      <c r="A18" s="80" t="s">
        <v>317</v>
      </c>
      <c r="B18" s="81"/>
      <c r="C18" s="81"/>
      <c r="D18" s="92" t="s">
        <v>318</v>
      </c>
    </row>
    <row r="19" spans="1:4" ht="15.75" thickBot="1" x14ac:dyDescent="0.3">
      <c r="A19" s="90"/>
      <c r="B19" s="91"/>
      <c r="C19" s="91"/>
      <c r="D19" s="93"/>
    </row>
    <row r="20" spans="1:4" x14ac:dyDescent="0.25">
      <c r="A20" s="17"/>
      <c r="B20" s="19">
        <v>3000001</v>
      </c>
      <c r="C20" s="19" t="s">
        <v>275</v>
      </c>
      <c r="D20" s="23">
        <v>0.16955088078054689</v>
      </c>
    </row>
    <row r="21" spans="1:4" ht="25.5" x14ac:dyDescent="0.25">
      <c r="A21" s="17"/>
      <c r="B21" s="19">
        <v>3000341</v>
      </c>
      <c r="C21" s="19" t="s">
        <v>887</v>
      </c>
      <c r="D21" s="23">
        <v>1.0901791687340035E-2</v>
      </c>
    </row>
    <row r="22" spans="1:4" ht="38.25" x14ac:dyDescent="0.25">
      <c r="A22" s="17"/>
      <c r="B22" s="19">
        <v>3000506</v>
      </c>
      <c r="C22" s="19" t="s">
        <v>889</v>
      </c>
      <c r="D22" s="23">
        <v>0.14858681341870558</v>
      </c>
    </row>
    <row r="23" spans="1:4" x14ac:dyDescent="0.25">
      <c r="A23" s="17"/>
      <c r="B23" s="19">
        <v>3000507</v>
      </c>
      <c r="C23" s="19" t="s">
        <v>890</v>
      </c>
      <c r="D23" s="23">
        <v>0.17482867408315383</v>
      </c>
    </row>
    <row r="24" spans="1:4" ht="39" thickBot="1" x14ac:dyDescent="0.3">
      <c r="A24" s="24"/>
      <c r="B24" s="26">
        <v>3000676</v>
      </c>
      <c r="C24" s="26" t="s">
        <v>891</v>
      </c>
      <c r="D24" s="30">
        <v>0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topLeftCell="A28" workbookViewId="0">
      <selection activeCell="A37" sqref="A37:D3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2</v>
      </c>
      <c r="B1" s="49" t="s">
        <v>14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321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1439.3825639999995</v>
      </c>
      <c r="E6" s="14">
        <v>1688.0423449999996</v>
      </c>
      <c r="F6" s="14">
        <v>462.43729880687772</v>
      </c>
      <c r="G6" s="14">
        <v>82.612192756877732</v>
      </c>
      <c r="H6" s="14">
        <v>136.46322752</v>
      </c>
      <c r="I6" s="14">
        <v>243.36187853000004</v>
      </c>
      <c r="J6" s="15">
        <v>4.893964479124352E-2</v>
      </c>
      <c r="K6" s="15">
        <v>0.12978076108444886</v>
      </c>
      <c r="L6" s="16">
        <v>0.27394887348449654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1260.0760139999998</v>
      </c>
      <c r="E7" s="38">
        <f ca="1">SUM(E8:OFFSET(E6,MATCH("PROYECTOS",$A$8:$A$50,0),0))</f>
        <v>1430.3575290000001</v>
      </c>
      <c r="F7" s="38">
        <f ca="1">SUM(F8:OFFSET(F6,MATCH("PROYECTOS",$A$8:$A$50,0),0))</f>
        <v>429.37282032668338</v>
      </c>
      <c r="G7" s="38">
        <f ca="1">SUM(G8:OFFSET(G6,MATCH("PROYECTOS",$A$8:$A$50,0),0))</f>
        <v>74.201223436683293</v>
      </c>
      <c r="H7" s="38">
        <f ca="1">SUM(H8:OFFSET(H6,MATCH("PROYECTOS",$A$8:$A$50,0),0))</f>
        <v>128.14250463000002</v>
      </c>
      <c r="I7" s="38">
        <f ca="1">SUM(I8:OFFSET(I6,MATCH("PROYECTOS",$A$8:$A$50,0),0))</f>
        <v>227.02909226000008</v>
      </c>
      <c r="J7" s="39">
        <f ca="1">IFERROR(G7/E7,0)</f>
        <v>5.1875997386862632E-2</v>
      </c>
      <c r="K7" s="39">
        <f ca="1">IFERROR(SUM(G7,H7)/E7,0)</f>
        <v>0.14146374173186407</v>
      </c>
      <c r="L7" s="40">
        <f ca="1">IFERROR(SUM(G7,H7,I7)/E7,0)</f>
        <v>0.30018566101222888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34.080628000000004</v>
      </c>
      <c r="E8" s="21">
        <v>45.150155000000012</v>
      </c>
      <c r="F8" s="21">
        <f t="shared" ref="F8:F28" si="0">SUM(G8,H8,I8)</f>
        <v>8.0125110188153847</v>
      </c>
      <c r="G8" s="21">
        <v>2.5385448688153849</v>
      </c>
      <c r="H8" s="21">
        <v>2.9780311399999997</v>
      </c>
      <c r="I8" s="21">
        <v>2.4959350100000002</v>
      </c>
      <c r="J8" s="22">
        <f t="shared" ref="J8:J29" si="1">IFERROR(G8/E8,0)</f>
        <v>5.6224499535281421E-2</v>
      </c>
      <c r="K8" s="22">
        <f t="shared" ref="K8:K29" si="2">IFERROR(SUM(G8,H8)/E8,0)</f>
        <v>0.12218288085202328</v>
      </c>
      <c r="L8" s="23">
        <f t="shared" ref="L8:L29" si="3">IFERROR(SUM(G8,H8,I8)/E8,0)</f>
        <v>0.1774636436755396</v>
      </c>
      <c r="M8" s="4"/>
    </row>
    <row r="9" spans="1:13" ht="38.25" x14ac:dyDescent="0.25">
      <c r="A9" s="17"/>
      <c r="B9" s="19">
        <v>3000002</v>
      </c>
      <c r="C9" s="19" t="s">
        <v>323</v>
      </c>
      <c r="D9" s="20">
        <v>52.636309000000011</v>
      </c>
      <c r="E9" s="21">
        <v>33.525942000000001</v>
      </c>
      <c r="F9" s="21">
        <f t="shared" si="0"/>
        <v>2.8784583866224498</v>
      </c>
      <c r="G9" s="21">
        <v>0.89982500662245002</v>
      </c>
      <c r="H9" s="21">
        <v>0.97414012000000005</v>
      </c>
      <c r="I9" s="21">
        <v>1.0044932599999998</v>
      </c>
      <c r="J9" s="22">
        <f t="shared" si="1"/>
        <v>2.6839663643826922E-2</v>
      </c>
      <c r="K9" s="22">
        <f t="shared" si="2"/>
        <v>5.5895972337554299E-2</v>
      </c>
      <c r="L9" s="23">
        <f t="shared" si="3"/>
        <v>8.5857643809753345E-2</v>
      </c>
      <c r="M9" s="4"/>
    </row>
    <row r="10" spans="1:13" ht="25.5" x14ac:dyDescent="0.25">
      <c r="A10" s="17"/>
      <c r="B10" s="19">
        <v>3000005</v>
      </c>
      <c r="C10" s="19" t="s">
        <v>324</v>
      </c>
      <c r="D10" s="20">
        <v>8.9077969999999986</v>
      </c>
      <c r="E10" s="21">
        <v>9.3489469999999972</v>
      </c>
      <c r="F10" s="21">
        <f t="shared" si="0"/>
        <v>2.0582703905265474</v>
      </c>
      <c r="G10" s="21">
        <v>0.65144068052654802</v>
      </c>
      <c r="H10" s="21">
        <v>0.67082353999999988</v>
      </c>
      <c r="I10" s="21">
        <v>0.73600616999999979</v>
      </c>
      <c r="J10" s="22">
        <f t="shared" si="1"/>
        <v>6.9680647513195679E-2</v>
      </c>
      <c r="K10" s="22">
        <f t="shared" si="2"/>
        <v>0.14143456161710491</v>
      </c>
      <c r="L10" s="23">
        <f t="shared" si="3"/>
        <v>0.22016066520930624</v>
      </c>
      <c r="M10" s="4"/>
    </row>
    <row r="11" spans="1:13" x14ac:dyDescent="0.25">
      <c r="A11" s="17"/>
      <c r="B11" s="19">
        <v>3033172</v>
      </c>
      <c r="C11" s="19" t="s">
        <v>325</v>
      </c>
      <c r="D11" s="20">
        <v>168.79179500000009</v>
      </c>
      <c r="E11" s="21">
        <v>224.47577900000005</v>
      </c>
      <c r="F11" s="21">
        <f t="shared" si="0"/>
        <v>80.157780780469977</v>
      </c>
      <c r="G11" s="21">
        <v>10.431832480469975</v>
      </c>
      <c r="H11" s="21">
        <v>37.727500770000027</v>
      </c>
      <c r="I11" s="21">
        <v>31.998447529999975</v>
      </c>
      <c r="J11" s="22">
        <f t="shared" si="1"/>
        <v>4.6471973622018138E-2</v>
      </c>
      <c r="K11" s="22">
        <f t="shared" si="2"/>
        <v>0.21454133477122264</v>
      </c>
      <c r="L11" s="23">
        <f t="shared" si="3"/>
        <v>0.35708877428807123</v>
      </c>
      <c r="M11" s="4"/>
    </row>
    <row r="12" spans="1:13" ht="38.25" x14ac:dyDescent="0.25">
      <c r="A12" s="17"/>
      <c r="B12" s="19">
        <v>3033288</v>
      </c>
      <c r="C12" s="19" t="s">
        <v>326</v>
      </c>
      <c r="D12" s="20">
        <v>6.2640250000000002</v>
      </c>
      <c r="E12" s="21">
        <v>6.4761799999999994</v>
      </c>
      <c r="F12" s="21">
        <f t="shared" si="0"/>
        <v>1.5596203650344316</v>
      </c>
      <c r="G12" s="21">
        <v>0.49483036503443145</v>
      </c>
      <c r="H12" s="21">
        <v>0.50316819000000013</v>
      </c>
      <c r="I12" s="21">
        <v>0.56162181</v>
      </c>
      <c r="J12" s="22">
        <f t="shared" si="1"/>
        <v>7.6407753495800229E-2</v>
      </c>
      <c r="K12" s="22">
        <f t="shared" si="2"/>
        <v>0.15410296734099913</v>
      </c>
      <c r="L12" s="23">
        <f t="shared" si="3"/>
        <v>0.24082412240463233</v>
      </c>
      <c r="M12" s="4"/>
    </row>
    <row r="13" spans="1:13" ht="38.25" x14ac:dyDescent="0.25">
      <c r="A13" s="17"/>
      <c r="B13" s="19">
        <v>3033289</v>
      </c>
      <c r="C13" s="19" t="s">
        <v>327</v>
      </c>
      <c r="D13" s="20">
        <v>6.4307289999999995</v>
      </c>
      <c r="E13" s="21">
        <v>8.2482740000000039</v>
      </c>
      <c r="F13" s="21">
        <f t="shared" si="0"/>
        <v>1.5829767770885579</v>
      </c>
      <c r="G13" s="21">
        <v>0.61256181708855806</v>
      </c>
      <c r="H13" s="21">
        <v>0.46679893999999988</v>
      </c>
      <c r="I13" s="21">
        <v>0.50361602000000005</v>
      </c>
      <c r="J13" s="22">
        <f t="shared" si="1"/>
        <v>7.4265454456115029E-2</v>
      </c>
      <c r="K13" s="22">
        <f t="shared" si="2"/>
        <v>0.13085898420549044</v>
      </c>
      <c r="L13" s="23">
        <f t="shared" si="3"/>
        <v>0.19191612415986145</v>
      </c>
      <c r="M13" s="4"/>
    </row>
    <row r="14" spans="1:13" ht="38.25" x14ac:dyDescent="0.25">
      <c r="A14" s="17"/>
      <c r="B14" s="19">
        <v>3033290</v>
      </c>
      <c r="C14" s="19" t="s">
        <v>328</v>
      </c>
      <c r="D14" s="20">
        <v>5.8096459999999981</v>
      </c>
      <c r="E14" s="21">
        <v>6.4230889999999983</v>
      </c>
      <c r="F14" s="21">
        <f t="shared" si="0"/>
        <v>1.9627499212270023</v>
      </c>
      <c r="G14" s="21">
        <v>0.5922313012270024</v>
      </c>
      <c r="H14" s="21">
        <v>0.49990662999999996</v>
      </c>
      <c r="I14" s="21">
        <v>0.87061198999999989</v>
      </c>
      <c r="J14" s="22">
        <f t="shared" si="1"/>
        <v>9.2203502275463187E-2</v>
      </c>
      <c r="K14" s="22">
        <f t="shared" si="2"/>
        <v>0.1700331306676589</v>
      </c>
      <c r="L14" s="23">
        <f t="shared" si="3"/>
        <v>0.30557725748888159</v>
      </c>
      <c r="M14" s="4"/>
    </row>
    <row r="15" spans="1:13" ht="25.5" x14ac:dyDescent="0.25">
      <c r="A15" s="17"/>
      <c r="B15" s="19">
        <v>3033291</v>
      </c>
      <c r="C15" s="19" t="s">
        <v>329</v>
      </c>
      <c r="D15" s="20">
        <v>49.541750999999991</v>
      </c>
      <c r="E15" s="21">
        <v>51.114077999999964</v>
      </c>
      <c r="F15" s="21">
        <f t="shared" si="0"/>
        <v>13.809707418203544</v>
      </c>
      <c r="G15" s="21">
        <v>3.2467720582035469</v>
      </c>
      <c r="H15" s="21">
        <v>5.8281733299999967</v>
      </c>
      <c r="I15" s="21">
        <v>4.7347620300000006</v>
      </c>
      <c r="J15" s="22">
        <f t="shared" si="1"/>
        <v>6.3520113934238412E-2</v>
      </c>
      <c r="K15" s="22">
        <f t="shared" si="2"/>
        <v>0.17754297335077726</v>
      </c>
      <c r="L15" s="23">
        <f t="shared" si="3"/>
        <v>0.27017424471989016</v>
      </c>
      <c r="M15" s="4"/>
    </row>
    <row r="16" spans="1:13" ht="38.25" x14ac:dyDescent="0.25">
      <c r="A16" s="17"/>
      <c r="B16" s="19">
        <v>3033292</v>
      </c>
      <c r="C16" s="19" t="s">
        <v>330</v>
      </c>
      <c r="D16" s="20">
        <v>18.160463</v>
      </c>
      <c r="E16" s="21">
        <v>18.737009999999994</v>
      </c>
      <c r="F16" s="21">
        <f t="shared" si="0"/>
        <v>4.3662929064608136</v>
      </c>
      <c r="G16" s="21">
        <v>1.3362690164608146</v>
      </c>
      <c r="H16" s="21">
        <v>1.4658278599999999</v>
      </c>
      <c r="I16" s="21">
        <v>1.5641960299999993</v>
      </c>
      <c r="J16" s="22">
        <f t="shared" si="1"/>
        <v>7.1317089357416957E-2</v>
      </c>
      <c r="K16" s="22">
        <f t="shared" si="2"/>
        <v>0.14954877413529777</v>
      </c>
      <c r="L16" s="23">
        <f t="shared" si="3"/>
        <v>0.23303039847130438</v>
      </c>
      <c r="M16" s="4"/>
    </row>
    <row r="17" spans="1:13" ht="25.5" x14ac:dyDescent="0.25">
      <c r="A17" s="17"/>
      <c r="B17" s="19">
        <v>3033294</v>
      </c>
      <c r="C17" s="19" t="s">
        <v>331</v>
      </c>
      <c r="D17" s="20">
        <v>100.51057800000001</v>
      </c>
      <c r="E17" s="21">
        <v>115.66683100000002</v>
      </c>
      <c r="F17" s="21">
        <f t="shared" si="0"/>
        <v>24.966327854410018</v>
      </c>
      <c r="G17" s="21">
        <v>6.0188624544100193</v>
      </c>
      <c r="H17" s="21">
        <v>6.0793171000000017</v>
      </c>
      <c r="I17" s="21">
        <v>12.868148299999998</v>
      </c>
      <c r="J17" s="22">
        <f t="shared" si="1"/>
        <v>5.2036200891593706E-2</v>
      </c>
      <c r="K17" s="22">
        <f t="shared" si="2"/>
        <v>0.10459506368260421</v>
      </c>
      <c r="L17" s="23">
        <f t="shared" si="3"/>
        <v>0.21584690821528615</v>
      </c>
      <c r="M17" s="4"/>
    </row>
    <row r="18" spans="1:13" x14ac:dyDescent="0.25">
      <c r="A18" s="17"/>
      <c r="B18" s="19">
        <v>3033295</v>
      </c>
      <c r="C18" s="19" t="s">
        <v>332</v>
      </c>
      <c r="D18" s="20">
        <v>231.33986300000004</v>
      </c>
      <c r="E18" s="21">
        <v>267.51639100000006</v>
      </c>
      <c r="F18" s="21">
        <f t="shared" si="0"/>
        <v>116.7550256090046</v>
      </c>
      <c r="G18" s="21">
        <v>10.927574349004569</v>
      </c>
      <c r="H18" s="21">
        <v>24.95318495999998</v>
      </c>
      <c r="I18" s="21">
        <v>80.874266300000059</v>
      </c>
      <c r="J18" s="22">
        <f t="shared" si="1"/>
        <v>4.0848242263422908E-2</v>
      </c>
      <c r="K18" s="22">
        <f t="shared" si="2"/>
        <v>0.1341254611535356</v>
      </c>
      <c r="L18" s="23">
        <f t="shared" si="3"/>
        <v>0.43644064265581611</v>
      </c>
      <c r="M18" s="4"/>
    </row>
    <row r="19" spans="1:13" ht="25.5" x14ac:dyDescent="0.25">
      <c r="A19" s="17"/>
      <c r="B19" s="19">
        <v>3033296</v>
      </c>
      <c r="C19" s="19" t="s">
        <v>333</v>
      </c>
      <c r="D19" s="20">
        <v>54.335140999999993</v>
      </c>
      <c r="E19" s="21">
        <v>58.337397000000003</v>
      </c>
      <c r="F19" s="21">
        <f t="shared" si="0"/>
        <v>12.620652519774453</v>
      </c>
      <c r="G19" s="21">
        <v>4.0897080797744501</v>
      </c>
      <c r="H19" s="21">
        <v>3.4591451700000011</v>
      </c>
      <c r="I19" s="21">
        <v>5.0717992700000005</v>
      </c>
      <c r="J19" s="22">
        <f t="shared" si="1"/>
        <v>7.0104397694920287E-2</v>
      </c>
      <c r="K19" s="22">
        <f t="shared" si="2"/>
        <v>0.12939989848663372</v>
      </c>
      <c r="L19" s="23">
        <f t="shared" si="3"/>
        <v>0.21633897240520436</v>
      </c>
      <c r="M19" s="4"/>
    </row>
    <row r="20" spans="1:13" ht="25.5" x14ac:dyDescent="0.25">
      <c r="A20" s="17"/>
      <c r="B20" s="19">
        <v>3033297</v>
      </c>
      <c r="C20" s="19" t="s">
        <v>334</v>
      </c>
      <c r="D20" s="20">
        <v>151.32609199999999</v>
      </c>
      <c r="E20" s="21">
        <v>169.67728800000003</v>
      </c>
      <c r="F20" s="21">
        <f t="shared" si="0"/>
        <v>38.973921406614551</v>
      </c>
      <c r="G20" s="21">
        <v>7.7645015966145365</v>
      </c>
      <c r="H20" s="21">
        <v>7.4679299400000003</v>
      </c>
      <c r="I20" s="21">
        <v>23.741489870000009</v>
      </c>
      <c r="J20" s="22">
        <f t="shared" si="1"/>
        <v>4.5760406051601525E-2</v>
      </c>
      <c r="K20" s="22">
        <f t="shared" si="2"/>
        <v>8.9772954979186928E-2</v>
      </c>
      <c r="L20" s="23">
        <f t="shared" si="3"/>
        <v>0.2296943914297743</v>
      </c>
      <c r="M20" s="4"/>
    </row>
    <row r="21" spans="1:13" x14ac:dyDescent="0.25">
      <c r="A21" s="17"/>
      <c r="B21" s="19">
        <v>3033298</v>
      </c>
      <c r="C21" s="19" t="s">
        <v>335</v>
      </c>
      <c r="D21" s="20">
        <v>43.833263000000031</v>
      </c>
      <c r="E21" s="21">
        <v>50.182528000000019</v>
      </c>
      <c r="F21" s="21">
        <f t="shared" si="0"/>
        <v>18.601037996154666</v>
      </c>
      <c r="G21" s="21">
        <v>2.9125505461546624</v>
      </c>
      <c r="H21" s="21">
        <v>6.0956136299999999</v>
      </c>
      <c r="I21" s="21">
        <v>9.592873820000003</v>
      </c>
      <c r="J21" s="22">
        <f t="shared" si="1"/>
        <v>5.8039135576323723E-2</v>
      </c>
      <c r="K21" s="22">
        <f t="shared" si="2"/>
        <v>0.17950797887572859</v>
      </c>
      <c r="L21" s="23">
        <f t="shared" si="3"/>
        <v>0.37066761555246197</v>
      </c>
      <c r="M21" s="4"/>
    </row>
    <row r="22" spans="1:13" ht="25.5" x14ac:dyDescent="0.25">
      <c r="A22" s="17"/>
      <c r="B22" s="19">
        <v>3033299</v>
      </c>
      <c r="C22" s="19" t="s">
        <v>336</v>
      </c>
      <c r="D22" s="20">
        <v>34.574848000000003</v>
      </c>
      <c r="E22" s="21">
        <v>36.350094000000006</v>
      </c>
      <c r="F22" s="21">
        <f t="shared" si="0"/>
        <v>9.9853501645427123</v>
      </c>
      <c r="G22" s="21">
        <v>2.9788854645427136</v>
      </c>
      <c r="H22" s="21">
        <v>3.3601401800000001</v>
      </c>
      <c r="I22" s="21">
        <v>3.6463245199999994</v>
      </c>
      <c r="J22" s="22">
        <f t="shared" si="1"/>
        <v>8.1949869635624964E-2</v>
      </c>
      <c r="K22" s="22">
        <f t="shared" si="2"/>
        <v>0.1743881499878023</v>
      </c>
      <c r="L22" s="23">
        <f t="shared" si="3"/>
        <v>0.27469943171378625</v>
      </c>
      <c r="M22" s="4"/>
    </row>
    <row r="23" spans="1:13" ht="25.5" x14ac:dyDescent="0.25">
      <c r="A23" s="17"/>
      <c r="B23" s="19">
        <v>3033300</v>
      </c>
      <c r="C23" s="19" t="s">
        <v>337</v>
      </c>
      <c r="D23" s="20">
        <v>23.141861999999996</v>
      </c>
      <c r="E23" s="21">
        <v>25.334809</v>
      </c>
      <c r="F23" s="21">
        <f t="shared" si="0"/>
        <v>7.0539689471212839</v>
      </c>
      <c r="G23" s="21">
        <v>1.5344999571212838</v>
      </c>
      <c r="H23" s="21">
        <v>2.1037680999999995</v>
      </c>
      <c r="I23" s="21">
        <v>3.4157008900000001</v>
      </c>
      <c r="J23" s="22">
        <f t="shared" si="1"/>
        <v>6.056883859362365E-2</v>
      </c>
      <c r="K23" s="22">
        <f t="shared" si="2"/>
        <v>0.14360747922438583</v>
      </c>
      <c r="L23" s="23">
        <f t="shared" si="3"/>
        <v>0.27842992410644518</v>
      </c>
      <c r="M23" s="4"/>
    </row>
    <row r="24" spans="1:13" ht="25.5" x14ac:dyDescent="0.25">
      <c r="A24" s="17"/>
      <c r="B24" s="19">
        <v>3033304</v>
      </c>
      <c r="C24" s="19" t="s">
        <v>338</v>
      </c>
      <c r="D24" s="20">
        <v>27.798908000000011</v>
      </c>
      <c r="E24" s="21">
        <v>31.007895000000005</v>
      </c>
      <c r="F24" s="21">
        <f t="shared" si="0"/>
        <v>7.7300973561422204</v>
      </c>
      <c r="G24" s="21">
        <v>2.561648976142223</v>
      </c>
      <c r="H24" s="21">
        <v>2.3720196399999987</v>
      </c>
      <c r="I24" s="21">
        <v>2.7964287399999987</v>
      </c>
      <c r="J24" s="22">
        <f t="shared" si="1"/>
        <v>8.2612798325788397E-2</v>
      </c>
      <c r="K24" s="22">
        <f t="shared" si="2"/>
        <v>0.15911007877646066</v>
      </c>
      <c r="L24" s="23">
        <f t="shared" si="3"/>
        <v>0.24929448955313538</v>
      </c>
      <c r="M24" s="4"/>
    </row>
    <row r="25" spans="1:13" x14ac:dyDescent="0.25">
      <c r="A25" s="17"/>
      <c r="B25" s="19">
        <v>3033305</v>
      </c>
      <c r="C25" s="19" t="s">
        <v>339</v>
      </c>
      <c r="D25" s="20">
        <v>93.048975999999996</v>
      </c>
      <c r="E25" s="21">
        <v>105.58414699999999</v>
      </c>
      <c r="F25" s="21">
        <f t="shared" si="0"/>
        <v>43.106073143053337</v>
      </c>
      <c r="G25" s="21">
        <v>5.9332668030533249</v>
      </c>
      <c r="H25" s="21">
        <v>12.591892549999995</v>
      </c>
      <c r="I25" s="21">
        <v>24.580913790000015</v>
      </c>
      <c r="J25" s="22">
        <f t="shared" si="1"/>
        <v>5.6194674784400406E-2</v>
      </c>
      <c r="K25" s="22">
        <f t="shared" si="2"/>
        <v>0.17545398508597432</v>
      </c>
      <c r="L25" s="23">
        <f t="shared" si="3"/>
        <v>0.4082627398889091</v>
      </c>
      <c r="M25" s="4"/>
    </row>
    <row r="26" spans="1:13" ht="25.5" x14ac:dyDescent="0.25">
      <c r="A26" s="17"/>
      <c r="B26" s="19">
        <v>3033306</v>
      </c>
      <c r="C26" s="19" t="s">
        <v>340</v>
      </c>
      <c r="D26" s="20">
        <v>85.919355999999965</v>
      </c>
      <c r="E26" s="21">
        <v>99.474667999999994</v>
      </c>
      <c r="F26" s="21">
        <f t="shared" si="0"/>
        <v>17.100468404149908</v>
      </c>
      <c r="G26" s="21">
        <v>3.8397431441499066</v>
      </c>
      <c r="H26" s="21">
        <v>4.1974774899999971</v>
      </c>
      <c r="I26" s="21">
        <v>9.063247770000002</v>
      </c>
      <c r="J26" s="22">
        <f t="shared" si="1"/>
        <v>3.8600210700375566E-2</v>
      </c>
      <c r="K26" s="22">
        <f t="shared" si="2"/>
        <v>8.0796657035838548E-2</v>
      </c>
      <c r="L26" s="23">
        <f t="shared" si="3"/>
        <v>0.17190777057079404</v>
      </c>
      <c r="M26" s="4"/>
    </row>
    <row r="27" spans="1:13" ht="51" x14ac:dyDescent="0.25">
      <c r="A27" s="17"/>
      <c r="B27" s="19">
        <v>3033307</v>
      </c>
      <c r="C27" s="19" t="s">
        <v>341</v>
      </c>
      <c r="D27" s="20">
        <v>52.225133000000007</v>
      </c>
      <c r="E27" s="21">
        <v>56.099461000000005</v>
      </c>
      <c r="F27" s="21">
        <f t="shared" si="0"/>
        <v>13.664223838156936</v>
      </c>
      <c r="G27" s="21">
        <v>4.0217051781569353</v>
      </c>
      <c r="H27" s="21">
        <v>3.5553946699999996</v>
      </c>
      <c r="I27" s="21">
        <v>6.0871239900000003</v>
      </c>
      <c r="J27" s="22">
        <f t="shared" si="1"/>
        <v>7.1688838118372206E-2</v>
      </c>
      <c r="K27" s="22">
        <f t="shared" si="2"/>
        <v>0.13506546610415623</v>
      </c>
      <c r="L27" s="23">
        <f t="shared" si="3"/>
        <v>0.24357139256929641</v>
      </c>
      <c r="M27" s="4"/>
    </row>
    <row r="28" spans="1:13" ht="38.25" x14ac:dyDescent="0.25">
      <c r="A28" s="17"/>
      <c r="B28" s="19">
        <v>3033412</v>
      </c>
      <c r="C28" s="19" t="s">
        <v>342</v>
      </c>
      <c r="D28" s="20">
        <v>11.398851000000002</v>
      </c>
      <c r="E28" s="21">
        <v>11.626566000000009</v>
      </c>
      <c r="F28" s="21">
        <f t="shared" si="0"/>
        <v>2.4273051231099489</v>
      </c>
      <c r="G28" s="21">
        <v>0.81396929310994892</v>
      </c>
      <c r="H28" s="21">
        <v>0.79225067999999998</v>
      </c>
      <c r="I28" s="21">
        <v>0.82108514999999993</v>
      </c>
      <c r="J28" s="22">
        <f t="shared" si="1"/>
        <v>7.0009432975304001E-2</v>
      </c>
      <c r="K28" s="22">
        <f t="shared" si="2"/>
        <v>0.13815084979605738</v>
      </c>
      <c r="L28" s="23">
        <f t="shared" si="3"/>
        <v>0.20877231704614646</v>
      </c>
      <c r="M28" s="4"/>
    </row>
    <row r="29" spans="1:13" ht="15.75" thickBot="1" x14ac:dyDescent="0.3">
      <c r="A29" s="41" t="s">
        <v>293</v>
      </c>
      <c r="B29" s="43"/>
      <c r="C29" s="43"/>
      <c r="D29" s="44">
        <f ca="1">OFFSET(D29,-MATCH("PROYECTOS",$A$8:$A$50,0)-1,0)-(OFFSET(D29,-MATCH("PROYECTOS",$A$8:$A$50,0),0))</f>
        <v>179.30654999999979</v>
      </c>
      <c r="E29" s="45">
        <f t="shared" ref="E29:I29" ca="1" si="4">OFFSET(E29,-MATCH("PROYECTOS",$A$8:$A$50,0)-1,0)-(OFFSET(E29,-MATCH("PROYECTOS",$A$8:$A$50,0),0))</f>
        <v>257.6848159999995</v>
      </c>
      <c r="F29" s="45">
        <f t="shared" ca="1" si="4"/>
        <v>33.064478480194339</v>
      </c>
      <c r="G29" s="45">
        <f t="shared" ca="1" si="4"/>
        <v>8.4109693201944395</v>
      </c>
      <c r="H29" s="45">
        <f t="shared" ca="1" si="4"/>
        <v>8.3207228899999848</v>
      </c>
      <c r="I29" s="45">
        <f t="shared" ca="1" si="4"/>
        <v>16.332786269999957</v>
      </c>
      <c r="J29" s="46">
        <f t="shared" ca="1" si="1"/>
        <v>3.2640531369898237E-2</v>
      </c>
      <c r="K29" s="46">
        <f t="shared" ca="1" si="2"/>
        <v>6.493084253049064E-2</v>
      </c>
      <c r="L29" s="47">
        <f t="shared" ca="1" si="3"/>
        <v>0.12831364685529026</v>
      </c>
      <c r="M29" s="4"/>
    </row>
    <row r="30" spans="1:13" ht="15.75" thickBot="1" x14ac:dyDescent="0.3"/>
    <row r="31" spans="1:13" ht="15.75" thickBot="1" x14ac:dyDescent="0.3">
      <c r="A31" s="87" t="s">
        <v>315</v>
      </c>
      <c r="B31" s="88"/>
      <c r="C31" s="88"/>
      <c r="D31" s="89"/>
    </row>
    <row r="32" spans="1:13" ht="15.75" thickBot="1" x14ac:dyDescent="0.3">
      <c r="A32" s="1" t="s">
        <v>356</v>
      </c>
    </row>
    <row r="33" spans="1:4" ht="45" customHeight="1" x14ac:dyDescent="0.25">
      <c r="A33" s="80" t="s">
        <v>317</v>
      </c>
      <c r="B33" s="81"/>
      <c r="C33" s="81"/>
      <c r="D33" s="92" t="s">
        <v>318</v>
      </c>
    </row>
    <row r="34" spans="1:4" ht="15.75" thickBot="1" x14ac:dyDescent="0.3">
      <c r="A34" s="90"/>
      <c r="B34" s="91"/>
      <c r="C34" s="91"/>
      <c r="D34" s="93"/>
    </row>
    <row r="35" spans="1:4" x14ac:dyDescent="0.25">
      <c r="A35" s="17"/>
      <c r="B35" s="19">
        <v>3000001</v>
      </c>
      <c r="C35" s="19" t="s">
        <v>275</v>
      </c>
      <c r="D35" s="23">
        <v>0.1774636436755396</v>
      </c>
    </row>
    <row r="36" spans="1:4" ht="38.25" x14ac:dyDescent="0.25">
      <c r="A36" s="17"/>
      <c r="B36" s="19">
        <v>3000002</v>
      </c>
      <c r="C36" s="19" t="s">
        <v>323</v>
      </c>
      <c r="D36" s="23">
        <v>8.5857643809753345E-2</v>
      </c>
    </row>
    <row r="37" spans="1:4" ht="26.25" thickBot="1" x14ac:dyDescent="0.3">
      <c r="A37" s="24"/>
      <c r="B37" s="26">
        <v>3033306</v>
      </c>
      <c r="C37" s="26" t="s">
        <v>340</v>
      </c>
      <c r="D37" s="30">
        <v>0.17190777057079404</v>
      </c>
    </row>
  </sheetData>
  <mergeCells count="10">
    <mergeCell ref="A31:D31"/>
    <mergeCell ref="A33:C34"/>
    <mergeCell ref="D33:D34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1"/>
  <sheetViews>
    <sheetView topLeftCell="A13" workbookViewId="0">
      <selection activeCell="A21" sqref="A21:XFD3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57</v>
      </c>
      <c r="B1" s="49" t="s">
        <v>34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886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65.552451000000005</v>
      </c>
      <c r="I6" s="14">
        <v>59.29520200000001</v>
      </c>
      <c r="J6" s="14">
        <v>10.039178059815281</v>
      </c>
      <c r="K6" s="14">
        <v>2.7845867598152836</v>
      </c>
      <c r="L6" s="14">
        <v>3.1087724700000008</v>
      </c>
      <c r="M6" s="14">
        <v>4.1458188299999996</v>
      </c>
      <c r="N6" s="15">
        <v>4.6961417886986594E-2</v>
      </c>
      <c r="O6" s="15">
        <v>9.9390153520604985E-2</v>
      </c>
      <c r="P6" s="16">
        <v>0.16930843847728663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SUM(H8:OFFSET(H6,MATCH("PROYECTOS",$A$8:$A$40,0),0))</f>
        <v>43.976638999999984</v>
      </c>
      <c r="I7" s="38">
        <f ca="1">SUM(I8:OFFSET(I6,MATCH("PROYECTOS",$A$8:$A$40,0),0))</f>
        <v>46.410849999999989</v>
      </c>
      <c r="J7" s="38">
        <f ca="1">SUM(J8:OFFSET(J6,MATCH("PROYECTOS",$A$8:$A$40,0),0))</f>
        <v>9.0111001201207586</v>
      </c>
      <c r="K7" s="38">
        <f ca="1">SUM(K8:OFFSET(K6,MATCH("PROYECTOS",$A$8:$A$40,0),0))</f>
        <v>2.7750867601207574</v>
      </c>
      <c r="L7" s="38">
        <f ca="1">SUM(L8:OFFSET(L6,MATCH("PROYECTOS",$A$8:$A$40,0),0))</f>
        <v>2.9962548599999992</v>
      </c>
      <c r="M7" s="38">
        <f ca="1">SUM(M8:OFFSET(M6,MATCH("PROYECTOS",$A$8:$A$40,0),0))</f>
        <v>3.2397585000000002</v>
      </c>
      <c r="N7" s="39">
        <f ca="1">IFERROR(K7/I7,0)</f>
        <v>5.9793922328954502E-2</v>
      </c>
      <c r="O7" s="39">
        <f ca="1">IFERROR(SUM(K7,L7)/I7,0)</f>
        <v>0.12435328420230954</v>
      </c>
      <c r="P7" s="40">
        <f ca="1">IFERROR(SUM(K7,L7,M7)/I7,0)</f>
        <v>0.19415934248393982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10.579465000000004</v>
      </c>
      <c r="I8" s="21">
        <v>11.977141</v>
      </c>
      <c r="J8" s="21">
        <f t="shared" ref="J8:J20" si="0">SUM(K8,L8,M8)</f>
        <v>2.0310446858139963</v>
      </c>
      <c r="K8" s="21">
        <v>0.50105269581399625</v>
      </c>
      <c r="L8" s="21">
        <v>0.70516111999999975</v>
      </c>
      <c r="M8" s="21">
        <v>0.82483087000000022</v>
      </c>
      <c r="N8" s="22">
        <f t="shared" ref="N8:N21" si="1">IFERROR(K8/I8,0)</f>
        <v>4.1834081757407403E-2</v>
      </c>
      <c r="O8" s="22">
        <f t="shared" ref="O8:O21" si="2">IFERROR(SUM(K8,L8)/I8,0)</f>
        <v>0.10070966149718</v>
      </c>
      <c r="P8" s="23">
        <f t="shared" ref="P8:P21" si="3">IFERROR(SUM(K8,L8,M8)/I8,0)</f>
        <v>0.16957675340166709</v>
      </c>
      <c r="Q8" s="70">
        <v>13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5002994</v>
      </c>
      <c r="C9" s="19" t="s">
        <v>892</v>
      </c>
      <c r="D9" s="68">
        <v>3000475</v>
      </c>
      <c r="E9" s="19" t="s">
        <v>888</v>
      </c>
      <c r="F9" s="69">
        <v>553</v>
      </c>
      <c r="G9" s="19" t="s">
        <v>904</v>
      </c>
      <c r="H9" s="20">
        <v>28.374308999999993</v>
      </c>
      <c r="I9" s="21">
        <v>28.965725000000003</v>
      </c>
      <c r="J9" s="21">
        <f t="shared" si="0"/>
        <v>6.7810483338098564</v>
      </c>
      <c r="K9" s="21">
        <v>2.2418750638098572</v>
      </c>
      <c r="L9" s="21">
        <v>2.2274277399999995</v>
      </c>
      <c r="M9" s="21">
        <v>2.3117455299999996</v>
      </c>
      <c r="N9" s="22">
        <f t="shared" si="1"/>
        <v>7.7397512536277177E-2</v>
      </c>
      <c r="O9" s="22">
        <f t="shared" si="2"/>
        <v>0.1542962519947233</v>
      </c>
      <c r="P9" s="23">
        <f t="shared" si="3"/>
        <v>0.23410594189545941</v>
      </c>
      <c r="Q9" s="70">
        <v>0</v>
      </c>
      <c r="R9" s="21">
        <v>0</v>
      </c>
      <c r="S9" s="23">
        <f t="shared" ref="S9:S20" si="4">IFERROR(R9/Q9,0)</f>
        <v>0</v>
      </c>
    </row>
    <row r="10" spans="1:19" ht="38.25" x14ac:dyDescent="0.25">
      <c r="A10" s="17"/>
      <c r="B10" s="19">
        <v>5003480</v>
      </c>
      <c r="C10" s="19" t="s">
        <v>893</v>
      </c>
      <c r="D10" s="68">
        <v>3000506</v>
      </c>
      <c r="E10" s="19" t="s">
        <v>889</v>
      </c>
      <c r="F10" s="69">
        <v>60</v>
      </c>
      <c r="G10" s="19" t="s">
        <v>309</v>
      </c>
      <c r="H10" s="20">
        <v>1.2775E-2</v>
      </c>
      <c r="I10" s="21">
        <v>9.8512999999999989E-2</v>
      </c>
      <c r="J10" s="21">
        <f t="shared" si="0"/>
        <v>1.6255000000000002E-2</v>
      </c>
      <c r="K10" s="21">
        <v>0</v>
      </c>
      <c r="L10" s="21">
        <v>7.7550000000000006E-3</v>
      </c>
      <c r="M10" s="21">
        <v>8.5000000000000006E-3</v>
      </c>
      <c r="N10" s="22">
        <f t="shared" si="1"/>
        <v>0</v>
      </c>
      <c r="O10" s="22">
        <f t="shared" si="2"/>
        <v>7.8720574949499064E-2</v>
      </c>
      <c r="P10" s="23">
        <f t="shared" si="3"/>
        <v>0.16500360358531366</v>
      </c>
      <c r="Q10" s="70">
        <v>8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5004118</v>
      </c>
      <c r="C11" s="19" t="s">
        <v>894</v>
      </c>
      <c r="D11" s="68">
        <v>3000341</v>
      </c>
      <c r="E11" s="19" t="s">
        <v>887</v>
      </c>
      <c r="F11" s="69">
        <v>36</v>
      </c>
      <c r="G11" s="19" t="s">
        <v>533</v>
      </c>
      <c r="H11" s="20">
        <v>0.15599099999999999</v>
      </c>
      <c r="I11" s="21">
        <v>0.27151500000000001</v>
      </c>
      <c r="J11" s="21">
        <f t="shared" si="0"/>
        <v>2.9599999699881298E-3</v>
      </c>
      <c r="K11" s="21">
        <v>8.9999996998813003E-4</v>
      </c>
      <c r="L11" s="21">
        <v>1.8E-3</v>
      </c>
      <c r="M11" s="21">
        <v>2.5999999999999998E-4</v>
      </c>
      <c r="N11" s="22">
        <f t="shared" si="1"/>
        <v>3.3147338820622434E-3</v>
      </c>
      <c r="O11" s="22">
        <f t="shared" si="2"/>
        <v>9.9442018672564313E-3</v>
      </c>
      <c r="P11" s="23">
        <f t="shared" si="3"/>
        <v>1.0901791687340035E-2</v>
      </c>
      <c r="Q11" s="70">
        <v>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5004120</v>
      </c>
      <c r="C12" s="19" t="s">
        <v>895</v>
      </c>
      <c r="D12" s="68">
        <v>3000507</v>
      </c>
      <c r="E12" s="19" t="s">
        <v>890</v>
      </c>
      <c r="F12" s="69">
        <v>59</v>
      </c>
      <c r="G12" s="19" t="s">
        <v>577</v>
      </c>
      <c r="H12" s="20">
        <v>0.240815</v>
      </c>
      <c r="I12" s="21">
        <v>0.25091500000000005</v>
      </c>
      <c r="J12" s="21">
        <f t="shared" si="0"/>
        <v>6.2413400246448439E-2</v>
      </c>
      <c r="K12" s="21">
        <v>1.9147000246448442E-2</v>
      </c>
      <c r="L12" s="21">
        <v>2.3300000000000001E-2</v>
      </c>
      <c r="M12" s="21">
        <v>1.9966399999999999E-2</v>
      </c>
      <c r="N12" s="22">
        <f t="shared" si="1"/>
        <v>7.6308711103156207E-2</v>
      </c>
      <c r="O12" s="22">
        <f t="shared" si="2"/>
        <v>0.1691688430203393</v>
      </c>
      <c r="P12" s="23">
        <f t="shared" si="3"/>
        <v>0.24874320087060728</v>
      </c>
      <c r="Q12" s="70">
        <v>0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5005115</v>
      </c>
      <c r="C13" s="19" t="s">
        <v>896</v>
      </c>
      <c r="D13" s="68">
        <v>3000001</v>
      </c>
      <c r="E13" s="19" t="s">
        <v>275</v>
      </c>
      <c r="F13" s="69">
        <v>533</v>
      </c>
      <c r="G13" s="19" t="s">
        <v>905</v>
      </c>
      <c r="H13" s="20">
        <v>1.04E-2</v>
      </c>
      <c r="I13" s="21">
        <v>1.0400000000000001E-2</v>
      </c>
      <c r="J13" s="21">
        <f t="shared" si="0"/>
        <v>1.6230000097020531E-3</v>
      </c>
      <c r="K13" s="21">
        <v>4.8000000970205292E-4</v>
      </c>
      <c r="L13" s="21">
        <v>8.83E-4</v>
      </c>
      <c r="M13" s="21">
        <v>2.5999999999999998E-4</v>
      </c>
      <c r="N13" s="22">
        <f t="shared" si="1"/>
        <v>4.6153847086735852E-2</v>
      </c>
      <c r="O13" s="22">
        <f t="shared" si="2"/>
        <v>0.131057693240582</v>
      </c>
      <c r="P13" s="23">
        <f t="shared" si="3"/>
        <v>0.156057693240582</v>
      </c>
      <c r="Q13" s="70">
        <v>0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5005116</v>
      </c>
      <c r="C14" s="19" t="s">
        <v>897</v>
      </c>
      <c r="D14" s="68">
        <v>3000001</v>
      </c>
      <c r="E14" s="19" t="s">
        <v>275</v>
      </c>
      <c r="F14" s="69">
        <v>91</v>
      </c>
      <c r="G14" s="19" t="s">
        <v>906</v>
      </c>
      <c r="H14" s="20">
        <v>1E-3</v>
      </c>
      <c r="I14" s="21">
        <v>1E-3</v>
      </c>
      <c r="J14" s="21">
        <f t="shared" si="0"/>
        <v>0</v>
      </c>
      <c r="K14" s="21">
        <v>0</v>
      </c>
      <c r="L14" s="21">
        <v>0</v>
      </c>
      <c r="M14" s="21">
        <v>0</v>
      </c>
      <c r="N14" s="22">
        <f t="shared" si="1"/>
        <v>0</v>
      </c>
      <c r="O14" s="22">
        <f t="shared" si="2"/>
        <v>0</v>
      </c>
      <c r="P14" s="23">
        <f t="shared" si="3"/>
        <v>0</v>
      </c>
      <c r="Q14" s="70">
        <v>0</v>
      </c>
      <c r="R14" s="21">
        <v>0</v>
      </c>
      <c r="S14" s="23">
        <f t="shared" si="4"/>
        <v>0</v>
      </c>
    </row>
    <row r="15" spans="1:19" ht="25.5" x14ac:dyDescent="0.25">
      <c r="A15" s="17"/>
      <c r="B15" s="19">
        <v>5005117</v>
      </c>
      <c r="C15" s="19" t="s">
        <v>898</v>
      </c>
      <c r="D15" s="68">
        <v>3000475</v>
      </c>
      <c r="E15" s="19" t="s">
        <v>888</v>
      </c>
      <c r="F15" s="69">
        <v>112</v>
      </c>
      <c r="G15" s="19" t="s">
        <v>715</v>
      </c>
      <c r="H15" s="20">
        <v>4.3230989999999991</v>
      </c>
      <c r="I15" s="21">
        <v>4.3360989999999999</v>
      </c>
      <c r="J15" s="21">
        <f t="shared" si="0"/>
        <v>4.0848700026077031E-2</v>
      </c>
      <c r="K15" s="21">
        <v>3.0000000260770321E-3</v>
      </c>
      <c r="L15" s="21">
        <v>4.1000000000000003E-3</v>
      </c>
      <c r="M15" s="21">
        <v>3.37487E-2</v>
      </c>
      <c r="N15" s="22">
        <f t="shared" si="1"/>
        <v>6.9186612807434331E-4</v>
      </c>
      <c r="O15" s="22">
        <f t="shared" si="2"/>
        <v>1.6374164948902302E-3</v>
      </c>
      <c r="P15" s="23">
        <f t="shared" si="3"/>
        <v>9.4206105594168942E-3</v>
      </c>
      <c r="Q15" s="70">
        <v>3</v>
      </c>
      <c r="R15" s="21">
        <v>0</v>
      </c>
      <c r="S15" s="23">
        <f t="shared" si="4"/>
        <v>0</v>
      </c>
    </row>
    <row r="16" spans="1:19" ht="25.5" x14ac:dyDescent="0.25">
      <c r="A16" s="17"/>
      <c r="B16" s="19">
        <v>5005118</v>
      </c>
      <c r="C16" s="19" t="s">
        <v>899</v>
      </c>
      <c r="D16" s="68">
        <v>3000475</v>
      </c>
      <c r="E16" s="19" t="s">
        <v>888</v>
      </c>
      <c r="F16" s="69">
        <v>86</v>
      </c>
      <c r="G16" s="19" t="s">
        <v>500</v>
      </c>
      <c r="H16" s="20">
        <v>6.4326999999999995E-2</v>
      </c>
      <c r="I16" s="21">
        <v>8.2486999999999991E-2</v>
      </c>
      <c r="J16" s="21">
        <f t="shared" si="0"/>
        <v>2.9806000114116819E-2</v>
      </c>
      <c r="K16" s="21">
        <v>3.4320001141168177E-3</v>
      </c>
      <c r="L16" s="21">
        <v>1.3983000000000002E-2</v>
      </c>
      <c r="M16" s="21">
        <v>1.2391000000000001E-2</v>
      </c>
      <c r="N16" s="22">
        <f t="shared" si="1"/>
        <v>4.1606557568063064E-2</v>
      </c>
      <c r="O16" s="22">
        <f t="shared" si="2"/>
        <v>0.21112417852651716</v>
      </c>
      <c r="P16" s="23">
        <f t="shared" si="3"/>
        <v>0.36134178857416105</v>
      </c>
      <c r="Q16" s="70">
        <v>27</v>
      </c>
      <c r="R16" s="21">
        <v>0</v>
      </c>
      <c r="S16" s="23">
        <f t="shared" si="4"/>
        <v>0</v>
      </c>
    </row>
    <row r="17" spans="1:19" ht="51" x14ac:dyDescent="0.25">
      <c r="A17" s="17"/>
      <c r="B17" s="19">
        <v>5005119</v>
      </c>
      <c r="C17" s="19" t="s">
        <v>900</v>
      </c>
      <c r="D17" s="68">
        <v>3000506</v>
      </c>
      <c r="E17" s="19" t="s">
        <v>889</v>
      </c>
      <c r="F17" s="69">
        <v>36</v>
      </c>
      <c r="G17" s="19" t="s">
        <v>533</v>
      </c>
      <c r="H17" s="20">
        <v>2.003E-3</v>
      </c>
      <c r="I17" s="21">
        <v>0.11888300000000003</v>
      </c>
      <c r="J17" s="21">
        <f t="shared" si="0"/>
        <v>7.8910000000000004E-3</v>
      </c>
      <c r="K17" s="21">
        <v>0</v>
      </c>
      <c r="L17" s="21">
        <v>4.2750000000000002E-3</v>
      </c>
      <c r="M17" s="21">
        <v>3.6159999999999999E-3</v>
      </c>
      <c r="N17" s="22">
        <f t="shared" si="1"/>
        <v>0</v>
      </c>
      <c r="O17" s="22">
        <f t="shared" si="2"/>
        <v>3.5959725107879169E-2</v>
      </c>
      <c r="P17" s="23">
        <f t="shared" si="3"/>
        <v>6.6376184988602233E-2</v>
      </c>
      <c r="Q17" s="70">
        <v>20</v>
      </c>
      <c r="R17" s="21">
        <v>0</v>
      </c>
      <c r="S17" s="23">
        <f t="shared" si="4"/>
        <v>0</v>
      </c>
    </row>
    <row r="18" spans="1:19" ht="51" x14ac:dyDescent="0.25">
      <c r="A18" s="17"/>
      <c r="B18" s="19">
        <v>5005120</v>
      </c>
      <c r="C18" s="19" t="s">
        <v>901</v>
      </c>
      <c r="D18" s="68">
        <v>3000506</v>
      </c>
      <c r="E18" s="19" t="s">
        <v>889</v>
      </c>
      <c r="F18" s="69">
        <v>36</v>
      </c>
      <c r="G18" s="19" t="s">
        <v>533</v>
      </c>
      <c r="H18" s="20">
        <v>8.0205000000000012E-2</v>
      </c>
      <c r="I18" s="21">
        <v>0.16592200000000001</v>
      </c>
      <c r="J18" s="21">
        <f t="shared" si="0"/>
        <v>3.281000014603138E-2</v>
      </c>
      <c r="K18" s="21">
        <v>4.3000001460313797E-3</v>
      </c>
      <c r="L18" s="21">
        <v>6.6700000000000006E-3</v>
      </c>
      <c r="M18" s="21">
        <v>2.1840000000000002E-2</v>
      </c>
      <c r="N18" s="22">
        <f t="shared" si="1"/>
        <v>2.5915792637693492E-2</v>
      </c>
      <c r="O18" s="22">
        <f t="shared" si="2"/>
        <v>6.6115404503509959E-2</v>
      </c>
      <c r="P18" s="23">
        <f t="shared" si="3"/>
        <v>0.19774351891871708</v>
      </c>
      <c r="Q18" s="70">
        <v>12</v>
      </c>
      <c r="R18" s="21">
        <v>0</v>
      </c>
      <c r="S18" s="23">
        <f t="shared" si="4"/>
        <v>0</v>
      </c>
    </row>
    <row r="19" spans="1:19" ht="25.5" x14ac:dyDescent="0.25">
      <c r="A19" s="17"/>
      <c r="B19" s="19">
        <v>5005121</v>
      </c>
      <c r="C19" s="19" t="s">
        <v>902</v>
      </c>
      <c r="D19" s="68">
        <v>3000507</v>
      </c>
      <c r="E19" s="19" t="s">
        <v>890</v>
      </c>
      <c r="F19" s="69">
        <v>60</v>
      </c>
      <c r="G19" s="19" t="s">
        <v>309</v>
      </c>
      <c r="H19" s="20">
        <v>0.13125000000000001</v>
      </c>
      <c r="I19" s="21">
        <v>0.13124999999999998</v>
      </c>
      <c r="J19" s="21">
        <f t="shared" si="0"/>
        <v>4.3999999845400449E-3</v>
      </c>
      <c r="K19" s="21">
        <v>8.9999998454004526E-4</v>
      </c>
      <c r="L19" s="21">
        <v>8.9999999999999998E-4</v>
      </c>
      <c r="M19" s="21">
        <v>2.5999999999999999E-3</v>
      </c>
      <c r="N19" s="22">
        <f t="shared" si="1"/>
        <v>6.8571427393527267E-3</v>
      </c>
      <c r="O19" s="22">
        <f t="shared" si="2"/>
        <v>1.3714285596495585E-2</v>
      </c>
      <c r="P19" s="23">
        <f t="shared" si="3"/>
        <v>3.3523809406019393E-2</v>
      </c>
      <c r="Q19" s="70">
        <v>0</v>
      </c>
      <c r="R19" s="21">
        <v>0</v>
      </c>
      <c r="S19" s="23">
        <f t="shared" si="4"/>
        <v>0</v>
      </c>
    </row>
    <row r="20" spans="1:19" ht="38.25" x14ac:dyDescent="0.25">
      <c r="A20" s="17"/>
      <c r="B20" s="19">
        <v>5005122</v>
      </c>
      <c r="C20" s="19" t="s">
        <v>903</v>
      </c>
      <c r="D20" s="68">
        <v>3000676</v>
      </c>
      <c r="E20" s="19" t="s">
        <v>891</v>
      </c>
      <c r="F20" s="69">
        <v>59</v>
      </c>
      <c r="G20" s="19" t="s">
        <v>577</v>
      </c>
      <c r="H20" s="20">
        <v>1E-3</v>
      </c>
      <c r="I20" s="21">
        <v>1E-3</v>
      </c>
      <c r="J20" s="21">
        <f t="shared" si="0"/>
        <v>0</v>
      </c>
      <c r="K20" s="21">
        <v>0</v>
      </c>
      <c r="L20" s="21">
        <v>0</v>
      </c>
      <c r="M20" s="21">
        <v>0</v>
      </c>
      <c r="N20" s="22">
        <f t="shared" si="1"/>
        <v>0</v>
      </c>
      <c r="O20" s="22">
        <f t="shared" si="2"/>
        <v>0</v>
      </c>
      <c r="P20" s="23">
        <f t="shared" si="3"/>
        <v>0</v>
      </c>
      <c r="Q20" s="70">
        <v>0</v>
      </c>
      <c r="R20" s="21">
        <v>0</v>
      </c>
      <c r="S20" s="23">
        <f t="shared" si="4"/>
        <v>0</v>
      </c>
    </row>
    <row r="21" spans="1:19" ht="15.75" thickBot="1" x14ac:dyDescent="0.3">
      <c r="A21" s="41" t="s">
        <v>293</v>
      </c>
      <c r="B21" s="43"/>
      <c r="C21" s="43"/>
      <c r="D21" s="65"/>
      <c r="E21" s="43"/>
      <c r="F21" s="66"/>
      <c r="G21" s="43"/>
      <c r="H21" s="44">
        <f t="shared" ref="H21:M21" ca="1" si="5">OFFSET(H21,-MATCH("PROYECTOS",$A$8:$A$40,0)-1,0)-(OFFSET(H21,-MATCH("PROYECTOS",$A$8:$A$40,0),0))</f>
        <v>21.57581200000002</v>
      </c>
      <c r="I21" s="45">
        <f t="shared" ca="1" si="5"/>
        <v>12.884352000000021</v>
      </c>
      <c r="J21" s="45">
        <f t="shared" ca="1" si="5"/>
        <v>1.0280779396945228</v>
      </c>
      <c r="K21" s="45">
        <f t="shared" ca="1" si="5"/>
        <v>9.4999996945261955E-3</v>
      </c>
      <c r="L21" s="45">
        <f t="shared" ca="1" si="5"/>
        <v>0.1125176100000016</v>
      </c>
      <c r="M21" s="45">
        <f t="shared" ca="1" si="5"/>
        <v>0.90606032999999941</v>
      </c>
      <c r="N21" s="46">
        <f t="shared" ca="1" si="1"/>
        <v>7.3732848144215403E-4</v>
      </c>
      <c r="O21" s="46">
        <f t="shared" ca="1" si="2"/>
        <v>9.4702170271758791E-3</v>
      </c>
      <c r="P21" s="47">
        <f t="shared" ca="1" si="3"/>
        <v>7.9792754784604264E-2</v>
      </c>
      <c r="Q21" s="67"/>
      <c r="R21" s="45"/>
      <c r="S21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58</v>
      </c>
      <c r="B1" s="50" t="s">
        <v>35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909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49.601283999999993</v>
      </c>
      <c r="E6" s="14">
        <v>50.946667000000005</v>
      </c>
      <c r="F6" s="14">
        <v>11.045909760138953</v>
      </c>
      <c r="G6" s="14">
        <v>3.516611880138953</v>
      </c>
      <c r="H6" s="14">
        <v>3.7849218000000002</v>
      </c>
      <c r="I6" s="14">
        <v>3.7443760799999994</v>
      </c>
      <c r="J6" s="15">
        <v>6.9025357049146169E-2</v>
      </c>
      <c r="K6" s="15">
        <v>0.14331720032124873</v>
      </c>
      <c r="L6" s="16">
        <v>0.21681319722326392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49.601283999999993</v>
      </c>
      <c r="E7" s="38">
        <f ca="1">SUM(E8:OFFSET(E6,MATCH("GOBIERNOS REGIONALES",$A$8:$A$50,0),0))</f>
        <v>50.946667000000019</v>
      </c>
      <c r="F7" s="38">
        <f ca="1">SUM(F8:OFFSET(F6,MATCH("GOBIERNOS REGIONALES",$A$8:$A$50,0),0))</f>
        <v>11.045909760138954</v>
      </c>
      <c r="G7" s="38">
        <f ca="1">SUM(G8:OFFSET(G6,MATCH("GOBIERNOS REGIONALES",$A$8:$A$50,0),0))</f>
        <v>3.516611880138953</v>
      </c>
      <c r="H7" s="38">
        <f ca="1">SUM(H8:OFFSET(H6,MATCH("GOBIERNOS REGIONALES",$A$8:$A$50,0),0))</f>
        <v>3.7849218000000007</v>
      </c>
      <c r="I7" s="38">
        <f ca="1">SUM(I8:OFFSET(I6,MATCH("GOBIERNOS REGIONALES",$A$8:$A$50,0),0))</f>
        <v>3.7443760799999999</v>
      </c>
      <c r="J7" s="39">
        <f ca="1">IFERROR(G7/E7,0)</f>
        <v>6.9025357049146155E-2</v>
      </c>
      <c r="K7" s="39">
        <f ca="1">IFERROR(SUM(G7,H7)/E7,0)</f>
        <v>0.14331720032124873</v>
      </c>
      <c r="L7" s="40">
        <f ca="1">IFERROR(SUM(G7,H7,I7)/E7,0)</f>
        <v>0.21681319722326389</v>
      </c>
      <c r="M7" s="4"/>
    </row>
    <row r="8" spans="1:13" ht="25.5" x14ac:dyDescent="0.25">
      <c r="A8" s="17"/>
      <c r="B8" s="18">
        <v>211</v>
      </c>
      <c r="C8" s="19" t="s">
        <v>154</v>
      </c>
      <c r="D8" s="20">
        <v>49.601283999999993</v>
      </c>
      <c r="E8" s="21">
        <v>50.946667000000019</v>
      </c>
      <c r="F8" s="21">
        <f t="shared" ref="F8:F10" si="0">SUM(G8,H8,I8)</f>
        <v>11.045909760138954</v>
      </c>
      <c r="G8" s="21">
        <v>3.516611880138953</v>
      </c>
      <c r="H8" s="21">
        <v>3.7849218000000007</v>
      </c>
      <c r="I8" s="21">
        <v>3.7443760799999999</v>
      </c>
      <c r="J8" s="22">
        <f t="shared" ref="J8:J10" si="1">IFERROR(G8/E8,0)</f>
        <v>6.9025357049146155E-2</v>
      </c>
      <c r="K8" s="22">
        <f t="shared" ref="K8:K10" si="2">IFERROR(SUM(G8,H8)/E8,0)</f>
        <v>0.14331720032124873</v>
      </c>
      <c r="L8" s="23">
        <f t="shared" ref="L8:L10" si="3">IFERROR(SUM(G8,H8,I8)/E8,0)</f>
        <v>0.21681319722326389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58</v>
      </c>
      <c r="B1" s="51" t="s">
        <v>35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910</v>
      </c>
      <c r="N2" s="72" t="s">
        <v>928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49.601283999999993</v>
      </c>
      <c r="E6" s="14">
        <f ca="1">SUM(E7:OFFSET(E7,50,0))</f>
        <v>50.946667000000005</v>
      </c>
      <c r="F6" s="14">
        <f ca="1">SUM(F7:OFFSET(F7,50,0))</f>
        <v>11.045909760138953</v>
      </c>
      <c r="G6" s="14">
        <f ca="1">SUM(G7:OFFSET(G7,50,0))</f>
        <v>3.516611880138953</v>
      </c>
      <c r="H6" s="14">
        <f ca="1">SUM(H7:OFFSET(H7,50,0))</f>
        <v>3.7849218000000002</v>
      </c>
      <c r="I6" s="14">
        <f ca="1">SUM(I7:OFFSET(I7,50,0))</f>
        <v>3.7443760799999994</v>
      </c>
      <c r="J6" s="15">
        <f ca="1">IFERROR(G6/E6,0)</f>
        <v>6.9025357049146169E-2</v>
      </c>
      <c r="K6" s="15">
        <f ca="1">IFERROR(SUM(G6,H6)/E6,0)</f>
        <v>0.14331720032124873</v>
      </c>
      <c r="L6" s="16">
        <f ca="1">IFERROR(SUM(G6,H6,I6)/E6,0)</f>
        <v>0.21681319722326392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0</v>
      </c>
      <c r="E7" s="21">
        <v>0.81374600000000008</v>
      </c>
      <c r="F7" s="21">
        <f t="shared" ref="F7:F30" si="0">SUM(G7,H7,I7)</f>
        <v>0.18005980152656986</v>
      </c>
      <c r="G7" s="21">
        <v>5.3390651526569854E-2</v>
      </c>
      <c r="H7" s="21">
        <v>5.67386E-2</v>
      </c>
      <c r="I7" s="21">
        <v>6.9930550000000008E-2</v>
      </c>
      <c r="J7" s="22">
        <f t="shared" ref="J7:J30" si="1">IFERROR(G7/E7,0)</f>
        <v>6.5610954187879073E-2</v>
      </c>
      <c r="K7" s="22">
        <f t="shared" ref="K7:K30" si="2">IFERROR(SUM(G7,H7)/E7,0)</f>
        <v>0.13533615099376198</v>
      </c>
      <c r="L7" s="23">
        <f t="shared" ref="L7:L30" si="3">IFERROR(SUM(G7,H7,I7)/E7,0)</f>
        <v>0.22127273317051002</v>
      </c>
      <c r="M7" s="4"/>
      <c r="N7" t="s">
        <v>250</v>
      </c>
      <c r="O7" s="5">
        <v>0.36630828001351889</v>
      </c>
      <c r="P7" s="71">
        <v>0.24950619597374282</v>
      </c>
    </row>
    <row r="8" spans="1:16" x14ac:dyDescent="0.25">
      <c r="A8" s="17"/>
      <c r="B8" s="55">
        <v>2</v>
      </c>
      <c r="C8" s="19" t="s">
        <v>250</v>
      </c>
      <c r="D8" s="20">
        <v>0</v>
      </c>
      <c r="E8" s="21">
        <v>1.4681329999999997</v>
      </c>
      <c r="F8" s="21">
        <f t="shared" si="0"/>
        <v>0.36630828001351889</v>
      </c>
      <c r="G8" s="21">
        <v>0.12094455001351889</v>
      </c>
      <c r="H8" s="21">
        <v>0.13084140999999999</v>
      </c>
      <c r="I8" s="21">
        <v>0.11452232</v>
      </c>
      <c r="J8" s="22">
        <f t="shared" si="1"/>
        <v>8.2379832081643095E-2</v>
      </c>
      <c r="K8" s="22">
        <f t="shared" si="2"/>
        <v>0.17150078365755619</v>
      </c>
      <c r="L8" s="23">
        <f t="shared" si="3"/>
        <v>0.24950619597374282</v>
      </c>
      <c r="M8" s="4"/>
      <c r="N8" t="s">
        <v>252</v>
      </c>
      <c r="O8" s="5">
        <v>0.60296641585128585</v>
      </c>
      <c r="P8" s="71">
        <v>0.23942725487171695</v>
      </c>
    </row>
    <row r="9" spans="1:16" x14ac:dyDescent="0.25">
      <c r="A9" s="17"/>
      <c r="B9" s="55">
        <v>3</v>
      </c>
      <c r="C9" s="19" t="s">
        <v>251</v>
      </c>
      <c r="D9" s="20">
        <v>0</v>
      </c>
      <c r="E9" s="21">
        <v>1.2191920000000001</v>
      </c>
      <c r="F9" s="21">
        <f t="shared" si="0"/>
        <v>0.25551260090503025</v>
      </c>
      <c r="G9" s="21">
        <v>7.7578800905030221E-2</v>
      </c>
      <c r="H9" s="21">
        <v>9.0041750000000004E-2</v>
      </c>
      <c r="I9" s="21">
        <v>8.7892049999999999E-2</v>
      </c>
      <c r="J9" s="22">
        <f t="shared" si="1"/>
        <v>6.3631323782497112E-2</v>
      </c>
      <c r="K9" s="22">
        <f t="shared" si="2"/>
        <v>0.13748494979054179</v>
      </c>
      <c r="L9" s="23">
        <f t="shared" si="3"/>
        <v>0.20957535884834402</v>
      </c>
      <c r="M9" s="4"/>
      <c r="N9" t="s">
        <v>254</v>
      </c>
      <c r="O9" s="5">
        <v>0.3189050196796217</v>
      </c>
      <c r="P9" s="71">
        <v>0.22385221892361817</v>
      </c>
    </row>
    <row r="10" spans="1:16" x14ac:dyDescent="0.25">
      <c r="A10" s="17"/>
      <c r="B10" s="55">
        <v>4</v>
      </c>
      <c r="C10" s="19" t="s">
        <v>252</v>
      </c>
      <c r="D10" s="20">
        <v>0</v>
      </c>
      <c r="E10" s="21">
        <v>2.51837</v>
      </c>
      <c r="F10" s="21">
        <f t="shared" si="0"/>
        <v>0.60296641585128585</v>
      </c>
      <c r="G10" s="21">
        <v>0.21217019585128583</v>
      </c>
      <c r="H10" s="21">
        <v>0.19657759999999999</v>
      </c>
      <c r="I10" s="21">
        <v>0.19421861999999998</v>
      </c>
      <c r="J10" s="22">
        <f t="shared" si="1"/>
        <v>8.4249016566781618E-2</v>
      </c>
      <c r="K10" s="22">
        <f t="shared" si="2"/>
        <v>0.1623064902501562</v>
      </c>
      <c r="L10" s="23">
        <f t="shared" si="3"/>
        <v>0.23942725487171695</v>
      </c>
      <c r="M10" s="4"/>
      <c r="N10" t="s">
        <v>258</v>
      </c>
      <c r="O10" s="5">
        <v>0.32701694963145006</v>
      </c>
      <c r="P10" s="71">
        <v>0.22339893746277736</v>
      </c>
    </row>
    <row r="11" spans="1:16" x14ac:dyDescent="0.25">
      <c r="A11" s="17"/>
      <c r="B11" s="55">
        <v>5</v>
      </c>
      <c r="C11" s="19" t="s">
        <v>253</v>
      </c>
      <c r="D11" s="20">
        <v>0</v>
      </c>
      <c r="E11" s="21">
        <v>2.051272</v>
      </c>
      <c r="F11" s="21">
        <f t="shared" si="0"/>
        <v>0.43539436926812075</v>
      </c>
      <c r="G11" s="21">
        <v>0.14124314926812076</v>
      </c>
      <c r="H11" s="21">
        <v>0.14589754999999999</v>
      </c>
      <c r="I11" s="21">
        <v>0.14825367</v>
      </c>
      <c r="J11" s="22">
        <f t="shared" si="1"/>
        <v>6.8856372664434923E-2</v>
      </c>
      <c r="K11" s="22">
        <f t="shared" si="2"/>
        <v>0.13998177680391521</v>
      </c>
      <c r="L11" s="23">
        <f t="shared" si="3"/>
        <v>0.21225579507160472</v>
      </c>
      <c r="M11" s="4"/>
      <c r="N11" t="s">
        <v>249</v>
      </c>
      <c r="O11" s="5">
        <v>0.18005980152656986</v>
      </c>
      <c r="P11" s="71">
        <v>0.22127273317051002</v>
      </c>
    </row>
    <row r="12" spans="1:16" x14ac:dyDescent="0.25">
      <c r="A12" s="17"/>
      <c r="B12" s="55">
        <v>6</v>
      </c>
      <c r="C12" s="19" t="s">
        <v>254</v>
      </c>
      <c r="D12" s="20">
        <v>0</v>
      </c>
      <c r="E12" s="21">
        <v>1.424623</v>
      </c>
      <c r="F12" s="21">
        <f t="shared" si="0"/>
        <v>0.3189050196796217</v>
      </c>
      <c r="G12" s="21">
        <v>9.6738899679621682E-2</v>
      </c>
      <c r="H12" s="21">
        <v>0.11249521</v>
      </c>
      <c r="I12" s="21">
        <v>0.10967091</v>
      </c>
      <c r="J12" s="22">
        <f t="shared" si="1"/>
        <v>6.7904912162461001E-2</v>
      </c>
      <c r="K12" s="22">
        <f t="shared" si="2"/>
        <v>0.14686981024426932</v>
      </c>
      <c r="L12" s="23">
        <f t="shared" si="3"/>
        <v>0.22385221892361817</v>
      </c>
      <c r="M12" s="4"/>
      <c r="N12" t="s">
        <v>263</v>
      </c>
      <c r="O12" s="5">
        <v>4.1285872124807952</v>
      </c>
      <c r="P12" s="71">
        <v>0.2206709330316641</v>
      </c>
    </row>
    <row r="13" spans="1:16" x14ac:dyDescent="0.25">
      <c r="A13" s="17"/>
      <c r="B13" s="55">
        <v>8</v>
      </c>
      <c r="C13" s="19" t="s">
        <v>256</v>
      </c>
      <c r="D13" s="20">
        <v>0</v>
      </c>
      <c r="E13" s="21">
        <v>1.6996519999999999</v>
      </c>
      <c r="F13" s="21">
        <f t="shared" si="0"/>
        <v>0.36720677808860375</v>
      </c>
      <c r="G13" s="21">
        <v>0.11489639808860375</v>
      </c>
      <c r="H13" s="21">
        <v>0.12943583</v>
      </c>
      <c r="I13" s="21">
        <v>0.12287454999999999</v>
      </c>
      <c r="J13" s="22">
        <f t="shared" si="1"/>
        <v>6.7599954631067855E-2</v>
      </c>
      <c r="K13" s="22">
        <f t="shared" si="2"/>
        <v>0.1437542673962692</v>
      </c>
      <c r="L13" s="23">
        <f t="shared" si="3"/>
        <v>0.21604821345110867</v>
      </c>
      <c r="M13" s="4"/>
      <c r="N13" t="s">
        <v>262</v>
      </c>
      <c r="O13" s="5">
        <v>0.44537838706749133</v>
      </c>
      <c r="P13" s="71">
        <v>0.21902544539588592</v>
      </c>
    </row>
    <row r="14" spans="1:16" x14ac:dyDescent="0.25">
      <c r="A14" s="17"/>
      <c r="B14" s="55">
        <v>9</v>
      </c>
      <c r="C14" s="19" t="s">
        <v>257</v>
      </c>
      <c r="D14" s="20">
        <v>0</v>
      </c>
      <c r="E14" s="21">
        <v>0.79950600000000005</v>
      </c>
      <c r="F14" s="21">
        <f t="shared" si="0"/>
        <v>0.16519832032851089</v>
      </c>
      <c r="G14" s="21">
        <v>5.4628400328510907E-2</v>
      </c>
      <c r="H14" s="21">
        <v>5.8693749999999996E-2</v>
      </c>
      <c r="I14" s="21">
        <v>5.1876169999999992E-2</v>
      </c>
      <c r="J14" s="22">
        <f t="shared" si="1"/>
        <v>6.832769276091849E-2</v>
      </c>
      <c r="K14" s="22">
        <f t="shared" si="2"/>
        <v>0.14174021249185234</v>
      </c>
      <c r="L14" s="23">
        <f t="shared" si="3"/>
        <v>0.20662549165173355</v>
      </c>
      <c r="M14" s="4"/>
      <c r="N14" t="s">
        <v>268</v>
      </c>
      <c r="O14" s="5">
        <v>0.46707665958887312</v>
      </c>
      <c r="P14" s="71">
        <v>0.21827276888421249</v>
      </c>
    </row>
    <row r="15" spans="1:16" x14ac:dyDescent="0.25">
      <c r="A15" s="17"/>
      <c r="B15" s="55">
        <v>10</v>
      </c>
      <c r="C15" s="19" t="s">
        <v>258</v>
      </c>
      <c r="D15" s="20">
        <v>0</v>
      </c>
      <c r="E15" s="21">
        <v>1.4638249999999999</v>
      </c>
      <c r="F15" s="21">
        <f t="shared" si="0"/>
        <v>0.32701694963145006</v>
      </c>
      <c r="G15" s="21">
        <v>0.10357347963145003</v>
      </c>
      <c r="H15" s="21">
        <v>0.11607906999999999</v>
      </c>
      <c r="I15" s="21">
        <v>0.10736440000000003</v>
      </c>
      <c r="J15" s="22">
        <f t="shared" si="1"/>
        <v>7.0755370096459644E-2</v>
      </c>
      <c r="K15" s="22">
        <f t="shared" si="2"/>
        <v>0.15005383131962499</v>
      </c>
      <c r="L15" s="23">
        <f t="shared" si="3"/>
        <v>0.22339893746277736</v>
      </c>
      <c r="M15" s="4"/>
      <c r="N15" t="s">
        <v>256</v>
      </c>
      <c r="O15" s="5">
        <v>0.36720677808860375</v>
      </c>
      <c r="P15" s="71">
        <v>0.21604821345110867</v>
      </c>
    </row>
    <row r="16" spans="1:16" x14ac:dyDescent="0.25">
      <c r="A16" s="17"/>
      <c r="B16" s="55">
        <v>11</v>
      </c>
      <c r="C16" s="19" t="s">
        <v>259</v>
      </c>
      <c r="D16" s="20">
        <v>0</v>
      </c>
      <c r="E16" s="21">
        <v>1.4641699999999995</v>
      </c>
      <c r="F16" s="21">
        <f t="shared" si="0"/>
        <v>0.30575306179239103</v>
      </c>
      <c r="G16" s="21">
        <v>9.383155179239111E-2</v>
      </c>
      <c r="H16" s="21">
        <v>0.10099735</v>
      </c>
      <c r="I16" s="21">
        <v>0.11092415999999997</v>
      </c>
      <c r="J16" s="22">
        <f t="shared" si="1"/>
        <v>6.4085148440680487E-2</v>
      </c>
      <c r="K16" s="22">
        <f t="shared" si="2"/>
        <v>0.13306439948393367</v>
      </c>
      <c r="L16" s="23">
        <f t="shared" si="3"/>
        <v>0.20882347117642838</v>
      </c>
      <c r="M16" s="4"/>
      <c r="N16" t="s">
        <v>260</v>
      </c>
      <c r="O16" s="5">
        <v>0.29801357873012413</v>
      </c>
      <c r="P16" s="71">
        <v>0.21364328268028679</v>
      </c>
    </row>
    <row r="17" spans="1:16" x14ac:dyDescent="0.25">
      <c r="A17" s="17"/>
      <c r="B17" s="55">
        <v>12</v>
      </c>
      <c r="C17" s="19" t="s">
        <v>260</v>
      </c>
      <c r="D17" s="20">
        <v>0</v>
      </c>
      <c r="E17" s="21">
        <v>1.3949119999999997</v>
      </c>
      <c r="F17" s="21">
        <f t="shared" si="0"/>
        <v>0.29801357873012413</v>
      </c>
      <c r="G17" s="21">
        <v>9.4733698730124161E-2</v>
      </c>
      <c r="H17" s="21">
        <v>9.8116229999999985E-2</v>
      </c>
      <c r="I17" s="21">
        <v>0.10516365000000001</v>
      </c>
      <c r="J17" s="22">
        <f t="shared" si="1"/>
        <v>6.7913745619884391E-2</v>
      </c>
      <c r="K17" s="22">
        <f t="shared" si="2"/>
        <v>0.13825239780726251</v>
      </c>
      <c r="L17" s="23">
        <f t="shared" si="3"/>
        <v>0.21364328268028679</v>
      </c>
      <c r="M17" s="4"/>
      <c r="N17" t="s">
        <v>253</v>
      </c>
      <c r="O17" s="5">
        <v>0.43539436926812075</v>
      </c>
      <c r="P17" s="71">
        <v>0.21225579507160472</v>
      </c>
    </row>
    <row r="18" spans="1:16" x14ac:dyDescent="0.25">
      <c r="A18" s="17"/>
      <c r="B18" s="55">
        <v>13</v>
      </c>
      <c r="C18" s="19" t="s">
        <v>261</v>
      </c>
      <c r="D18" s="20">
        <v>0</v>
      </c>
      <c r="E18" s="21">
        <v>2.3775270000000002</v>
      </c>
      <c r="F18" s="21">
        <f t="shared" si="0"/>
        <v>0.49695442283469926</v>
      </c>
      <c r="G18" s="21">
        <v>0.1519439528346993</v>
      </c>
      <c r="H18" s="21">
        <v>0.17366850000000003</v>
      </c>
      <c r="I18" s="21">
        <v>0.17134196999999998</v>
      </c>
      <c r="J18" s="22">
        <f t="shared" si="1"/>
        <v>6.3908402653134661E-2</v>
      </c>
      <c r="K18" s="22">
        <f t="shared" si="2"/>
        <v>0.13695426080742693</v>
      </c>
      <c r="L18" s="23">
        <f t="shared" si="3"/>
        <v>0.20902156856039877</v>
      </c>
      <c r="M18" s="4"/>
      <c r="N18" t="s">
        <v>264</v>
      </c>
      <c r="O18" s="5">
        <v>0.21656575082453788</v>
      </c>
      <c r="P18" s="71">
        <v>0.21183090640458263</v>
      </c>
    </row>
    <row r="19" spans="1:16" x14ac:dyDescent="0.25">
      <c r="A19" s="17"/>
      <c r="B19" s="55">
        <v>14</v>
      </c>
      <c r="C19" s="19" t="s">
        <v>262</v>
      </c>
      <c r="D19" s="20">
        <v>0</v>
      </c>
      <c r="E19" s="21">
        <v>2.0334550000000005</v>
      </c>
      <c r="F19" s="21">
        <f t="shared" si="0"/>
        <v>0.44537838706749133</v>
      </c>
      <c r="G19" s="21">
        <v>0.15304029706749134</v>
      </c>
      <c r="H19" s="21">
        <v>0.14901948999999998</v>
      </c>
      <c r="I19" s="21">
        <v>0.14331859999999999</v>
      </c>
      <c r="J19" s="22">
        <f t="shared" si="1"/>
        <v>7.5261216534170311E-2</v>
      </c>
      <c r="K19" s="22">
        <f t="shared" si="2"/>
        <v>0.1485451052850893</v>
      </c>
      <c r="L19" s="23">
        <f t="shared" si="3"/>
        <v>0.21902544539588592</v>
      </c>
      <c r="M19" s="4"/>
      <c r="N19" t="s">
        <v>270</v>
      </c>
      <c r="O19" s="5">
        <v>0.29558721224433981</v>
      </c>
      <c r="P19" s="71">
        <v>0.21001330206515365</v>
      </c>
    </row>
    <row r="20" spans="1:16" x14ac:dyDescent="0.25">
      <c r="A20" s="17"/>
      <c r="B20" s="55">
        <v>15</v>
      </c>
      <c r="C20" s="19" t="s">
        <v>263</v>
      </c>
      <c r="D20" s="20">
        <v>49.601283999999993</v>
      </c>
      <c r="E20" s="21">
        <v>18.709247999999999</v>
      </c>
      <c r="F20" s="21">
        <f t="shared" si="0"/>
        <v>4.1285872124807952</v>
      </c>
      <c r="G20" s="21">
        <v>1.2712213724807953</v>
      </c>
      <c r="H20" s="21">
        <v>1.4618134799999998</v>
      </c>
      <c r="I20" s="21">
        <v>1.3955523600000002</v>
      </c>
      <c r="J20" s="22">
        <f t="shared" si="1"/>
        <v>6.7946150079404327E-2</v>
      </c>
      <c r="K20" s="22">
        <f t="shared" si="2"/>
        <v>0.14607935350906651</v>
      </c>
      <c r="L20" s="23">
        <f t="shared" si="3"/>
        <v>0.2206709330316641</v>
      </c>
      <c r="M20" s="4"/>
      <c r="N20" t="s">
        <v>251</v>
      </c>
      <c r="O20" s="5">
        <v>0.25551260090503025</v>
      </c>
      <c r="P20" s="71">
        <v>0.20957535884834402</v>
      </c>
    </row>
    <row r="21" spans="1:16" x14ac:dyDescent="0.25">
      <c r="A21" s="17"/>
      <c r="B21" s="55">
        <v>16</v>
      </c>
      <c r="C21" s="19" t="s">
        <v>264</v>
      </c>
      <c r="D21" s="20">
        <v>0</v>
      </c>
      <c r="E21" s="21">
        <v>1.0223520000000001</v>
      </c>
      <c r="F21" s="21">
        <f t="shared" si="0"/>
        <v>0.21656575082453788</v>
      </c>
      <c r="G21" s="21">
        <v>7.5519550824537873E-2</v>
      </c>
      <c r="H21" s="21">
        <v>7.4418499999999999E-2</v>
      </c>
      <c r="I21" s="21">
        <v>6.6627699999999998E-2</v>
      </c>
      <c r="J21" s="22">
        <f t="shared" si="1"/>
        <v>7.3868443378149462E-2</v>
      </c>
      <c r="K21" s="22">
        <f t="shared" si="2"/>
        <v>0.14665990854865824</v>
      </c>
      <c r="L21" s="23">
        <f t="shared" si="3"/>
        <v>0.21183090640458263</v>
      </c>
      <c r="M21" s="4"/>
      <c r="N21" t="s">
        <v>266</v>
      </c>
      <c r="O21" s="5">
        <v>0.13321258864333113</v>
      </c>
      <c r="P21" s="71">
        <v>0.20955919431684361</v>
      </c>
    </row>
    <row r="22" spans="1:16" x14ac:dyDescent="0.25">
      <c r="A22" s="17"/>
      <c r="B22" s="55">
        <v>17</v>
      </c>
      <c r="C22" s="19" t="s">
        <v>265</v>
      </c>
      <c r="D22" s="20">
        <v>0</v>
      </c>
      <c r="E22" s="21">
        <v>0.67288400000000004</v>
      </c>
      <c r="F22" s="21">
        <f t="shared" si="0"/>
        <v>0.13738722902478306</v>
      </c>
      <c r="G22" s="21">
        <v>4.2741299024783075E-2</v>
      </c>
      <c r="H22" s="21">
        <v>4.3934579999999994E-2</v>
      </c>
      <c r="I22" s="21">
        <v>5.0711350000000002E-2</v>
      </c>
      <c r="J22" s="22">
        <f t="shared" si="1"/>
        <v>6.3519565073301004E-2</v>
      </c>
      <c r="K22" s="22">
        <f t="shared" si="2"/>
        <v>0.12881251304055835</v>
      </c>
      <c r="L22" s="23">
        <f t="shared" si="3"/>
        <v>0.20417669171028446</v>
      </c>
      <c r="M22" s="4"/>
      <c r="N22" t="s">
        <v>261</v>
      </c>
      <c r="O22" s="5">
        <v>0.49695442283469926</v>
      </c>
      <c r="P22" s="71">
        <v>0.20902156856039877</v>
      </c>
    </row>
    <row r="23" spans="1:16" x14ac:dyDescent="0.25">
      <c r="A23" s="17"/>
      <c r="B23" s="55">
        <v>18</v>
      </c>
      <c r="C23" s="19" t="s">
        <v>266</v>
      </c>
      <c r="D23" s="20">
        <v>0</v>
      </c>
      <c r="E23" s="21">
        <v>0.63567999999999991</v>
      </c>
      <c r="F23" s="21">
        <f t="shared" si="0"/>
        <v>0.13321258864333113</v>
      </c>
      <c r="G23" s="21">
        <v>5.0080398643331137E-2</v>
      </c>
      <c r="H23" s="21">
        <v>3.64173E-2</v>
      </c>
      <c r="I23" s="21">
        <v>4.6714889999999995E-2</v>
      </c>
      <c r="J23" s="22">
        <f t="shared" si="1"/>
        <v>7.8782404107933468E-2</v>
      </c>
      <c r="K23" s="22">
        <f t="shared" si="2"/>
        <v>0.13607113428663975</v>
      </c>
      <c r="L23" s="23">
        <f t="shared" si="3"/>
        <v>0.20955919431684361</v>
      </c>
      <c r="M23" s="4"/>
      <c r="N23" t="s">
        <v>259</v>
      </c>
      <c r="O23" s="5">
        <v>0.30575306179239103</v>
      </c>
      <c r="P23" s="71">
        <v>0.20882347117642838</v>
      </c>
    </row>
    <row r="24" spans="1:16" x14ac:dyDescent="0.25">
      <c r="A24" s="17"/>
      <c r="B24" s="55">
        <v>19</v>
      </c>
      <c r="C24" s="19" t="s">
        <v>267</v>
      </c>
      <c r="D24" s="20">
        <v>0</v>
      </c>
      <c r="E24" s="21">
        <v>0.89315200000000006</v>
      </c>
      <c r="F24" s="21">
        <f t="shared" si="0"/>
        <v>0.17280665911528381</v>
      </c>
      <c r="G24" s="21">
        <v>5.5664449115283787E-2</v>
      </c>
      <c r="H24" s="21">
        <v>5.3681730000000004E-2</v>
      </c>
      <c r="I24" s="21">
        <v>6.346048E-2</v>
      </c>
      <c r="J24" s="22">
        <f t="shared" si="1"/>
        <v>6.2323601263036731E-2</v>
      </c>
      <c r="K24" s="22">
        <f t="shared" si="2"/>
        <v>0.12242729022079533</v>
      </c>
      <c r="L24" s="23">
        <f t="shared" si="3"/>
        <v>0.19347956351806164</v>
      </c>
      <c r="M24" s="4"/>
      <c r="N24" t="s">
        <v>269</v>
      </c>
      <c r="O24" s="5">
        <v>0.38096469987025372</v>
      </c>
      <c r="P24" s="71">
        <v>0.20728080057535478</v>
      </c>
    </row>
    <row r="25" spans="1:16" x14ac:dyDescent="0.25">
      <c r="A25" s="17"/>
      <c r="B25" s="55">
        <v>20</v>
      </c>
      <c r="C25" s="19" t="s">
        <v>268</v>
      </c>
      <c r="D25" s="20">
        <v>0</v>
      </c>
      <c r="E25" s="21">
        <v>2.1398760000000001</v>
      </c>
      <c r="F25" s="21">
        <f t="shared" si="0"/>
        <v>0.46707665958887312</v>
      </c>
      <c r="G25" s="21">
        <v>0.15737394958887307</v>
      </c>
      <c r="H25" s="21">
        <v>0.15323496000000003</v>
      </c>
      <c r="I25" s="21">
        <v>0.15646774999999999</v>
      </c>
      <c r="J25" s="22">
        <f t="shared" si="1"/>
        <v>7.3543490178343537E-2</v>
      </c>
      <c r="K25" s="22">
        <f t="shared" si="2"/>
        <v>0.14515276099590493</v>
      </c>
      <c r="L25" s="23">
        <f t="shared" si="3"/>
        <v>0.21827276888421249</v>
      </c>
      <c r="M25" s="4"/>
      <c r="N25" t="s">
        <v>257</v>
      </c>
      <c r="O25" s="5">
        <v>0.16519832032851089</v>
      </c>
      <c r="P25" s="71">
        <v>0.20662549165173355</v>
      </c>
    </row>
    <row r="26" spans="1:16" x14ac:dyDescent="0.25">
      <c r="A26" s="17"/>
      <c r="B26" s="55">
        <v>21</v>
      </c>
      <c r="C26" s="19" t="s">
        <v>269</v>
      </c>
      <c r="D26" s="20">
        <v>0</v>
      </c>
      <c r="E26" s="21">
        <v>1.8379159999999999</v>
      </c>
      <c r="F26" s="21">
        <f t="shared" si="0"/>
        <v>0.38096469987025372</v>
      </c>
      <c r="G26" s="21">
        <v>0.11607349987025373</v>
      </c>
      <c r="H26" s="21">
        <v>0.11414616</v>
      </c>
      <c r="I26" s="21">
        <v>0.15074504</v>
      </c>
      <c r="J26" s="22">
        <f t="shared" si="1"/>
        <v>6.3154953692254559E-2</v>
      </c>
      <c r="K26" s="22">
        <f t="shared" si="2"/>
        <v>0.12526125234790586</v>
      </c>
      <c r="L26" s="23">
        <f t="shared" si="3"/>
        <v>0.20728080057535478</v>
      </c>
      <c r="M26" s="4"/>
      <c r="N26" t="s">
        <v>265</v>
      </c>
      <c r="O26" s="5">
        <v>0.13738722902478306</v>
      </c>
      <c r="P26" s="71">
        <v>0.20417669171028446</v>
      </c>
    </row>
    <row r="27" spans="1:16" x14ac:dyDescent="0.25">
      <c r="A27" s="17"/>
      <c r="B27" s="55">
        <v>22</v>
      </c>
      <c r="C27" s="19" t="s">
        <v>270</v>
      </c>
      <c r="D27" s="20">
        <v>0</v>
      </c>
      <c r="E27" s="21">
        <v>1.4074690000000003</v>
      </c>
      <c r="F27" s="21">
        <f t="shared" si="0"/>
        <v>0.29558721224433981</v>
      </c>
      <c r="G27" s="21">
        <v>0.11401650224433979</v>
      </c>
      <c r="H27" s="21">
        <v>8.8700199999999993E-2</v>
      </c>
      <c r="I27" s="21">
        <v>9.2870510000000003E-2</v>
      </c>
      <c r="J27" s="22">
        <f t="shared" si="1"/>
        <v>8.1008180105096292E-2</v>
      </c>
      <c r="K27" s="22">
        <f t="shared" si="2"/>
        <v>0.1440292484199224</v>
      </c>
      <c r="L27" s="23">
        <f t="shared" si="3"/>
        <v>0.21001330206515365</v>
      </c>
      <c r="M27" s="4"/>
      <c r="N27" t="s">
        <v>272</v>
      </c>
      <c r="O27" s="5">
        <v>0.16222781093130131</v>
      </c>
      <c r="P27" s="71">
        <v>0.20055806771729534</v>
      </c>
    </row>
    <row r="28" spans="1:16" x14ac:dyDescent="0.25">
      <c r="A28" s="17"/>
      <c r="B28" s="55">
        <v>23</v>
      </c>
      <c r="C28" s="19" t="s">
        <v>271</v>
      </c>
      <c r="D28" s="20">
        <v>0</v>
      </c>
      <c r="E28" s="21">
        <v>0.85742799999999997</v>
      </c>
      <c r="F28" s="21">
        <f t="shared" si="0"/>
        <v>0.15653092087246132</v>
      </c>
      <c r="G28" s="21">
        <v>4.9200700872461312E-2</v>
      </c>
      <c r="H28" s="21">
        <v>5.7515750000000004E-2</v>
      </c>
      <c r="I28" s="21">
        <v>4.981447E-2</v>
      </c>
      <c r="J28" s="22">
        <f t="shared" si="1"/>
        <v>5.7381728696125289E-2</v>
      </c>
      <c r="K28" s="22">
        <f t="shared" si="2"/>
        <v>0.12446112195130241</v>
      </c>
      <c r="L28" s="23">
        <f t="shared" si="3"/>
        <v>0.18255867649815649</v>
      </c>
      <c r="M28" s="4"/>
      <c r="N28" t="s">
        <v>267</v>
      </c>
      <c r="O28" s="5">
        <v>0.17280665911528381</v>
      </c>
      <c r="P28" s="71">
        <v>0.19347956351806164</v>
      </c>
    </row>
    <row r="29" spans="1:16" x14ac:dyDescent="0.25">
      <c r="A29" s="17"/>
      <c r="B29" s="55">
        <v>24</v>
      </c>
      <c r="C29" s="19" t="s">
        <v>272</v>
      </c>
      <c r="D29" s="20">
        <v>0</v>
      </c>
      <c r="E29" s="21">
        <v>0.8088820000000001</v>
      </c>
      <c r="F29" s="21">
        <f t="shared" si="0"/>
        <v>0.16222781093130131</v>
      </c>
      <c r="G29" s="21">
        <v>5.1668180931301322E-2</v>
      </c>
      <c r="H29" s="21">
        <v>5.8886300000000003E-2</v>
      </c>
      <c r="I29" s="21">
        <v>5.1673329999999996E-2</v>
      </c>
      <c r="J29" s="22">
        <f t="shared" si="1"/>
        <v>6.3876042403343519E-2</v>
      </c>
      <c r="K29" s="22">
        <f t="shared" si="2"/>
        <v>0.13667565965283107</v>
      </c>
      <c r="L29" s="23">
        <f t="shared" si="3"/>
        <v>0.20055806771729534</v>
      </c>
      <c r="M29" s="4"/>
      <c r="N29" t="s">
        <v>273</v>
      </c>
      <c r="O29" s="5">
        <v>0.23029503082557479</v>
      </c>
      <c r="P29" s="71">
        <v>0.18671606208347741</v>
      </c>
    </row>
    <row r="30" spans="1:16" ht="15.75" thickBot="1" x14ac:dyDescent="0.3">
      <c r="A30" s="24"/>
      <c r="B30" s="56">
        <v>25</v>
      </c>
      <c r="C30" s="26" t="s">
        <v>273</v>
      </c>
      <c r="D30" s="27">
        <v>0</v>
      </c>
      <c r="E30" s="28">
        <v>1.2333970000000001</v>
      </c>
      <c r="F30" s="28">
        <f t="shared" si="0"/>
        <v>0.23029503082557479</v>
      </c>
      <c r="G30" s="28">
        <v>6.4337950825574808E-2</v>
      </c>
      <c r="H30" s="28">
        <v>8.3570499999999978E-2</v>
      </c>
      <c r="I30" s="28">
        <v>8.2386580000000001E-2</v>
      </c>
      <c r="J30" s="29">
        <f t="shared" si="1"/>
        <v>5.2163213325129541E-2</v>
      </c>
      <c r="K30" s="29">
        <f t="shared" si="2"/>
        <v>0.11991958049644583</v>
      </c>
      <c r="L30" s="30">
        <f t="shared" si="3"/>
        <v>0.18671606208347741</v>
      </c>
      <c r="M30" s="4"/>
      <c r="N30" t="s">
        <v>271</v>
      </c>
      <c r="O30" s="5">
        <v>0.15653092087246132</v>
      </c>
      <c r="P30" s="71">
        <v>0.18255867649815649</v>
      </c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workbookViewId="0">
      <selection activeCell="D15" sqref="D15:G1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58</v>
      </c>
      <c r="B1" s="49" t="s">
        <v>35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911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49.601283999999993</v>
      </c>
      <c r="E6" s="14">
        <v>50.946667000000005</v>
      </c>
      <c r="F6" s="14">
        <v>11.045909760138953</v>
      </c>
      <c r="G6" s="14">
        <v>3.516611880138953</v>
      </c>
      <c r="H6" s="14">
        <v>3.7849218000000002</v>
      </c>
      <c r="I6" s="14">
        <v>3.7443760799999994</v>
      </c>
      <c r="J6" s="15">
        <v>6.9025357049146169E-2</v>
      </c>
      <c r="K6" s="15">
        <v>0.14331720032124873</v>
      </c>
      <c r="L6" s="16">
        <v>0.21681319722326392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49.601283999999993</v>
      </c>
      <c r="E7" s="38">
        <f ca="1">SUM(E8:OFFSET(E6,MATCH("PROYECTOS",$A$8:$A$50,0),0))</f>
        <v>50.946666999999998</v>
      </c>
      <c r="F7" s="38">
        <f ca="1">SUM(F8:OFFSET(F6,MATCH("PROYECTOS",$A$8:$A$50,0),0))</f>
        <v>11.045909760138951</v>
      </c>
      <c r="G7" s="38">
        <f ca="1">SUM(G8:OFFSET(G6,MATCH("PROYECTOS",$A$8:$A$50,0),0))</f>
        <v>3.516611880138953</v>
      </c>
      <c r="H7" s="38">
        <f ca="1">SUM(H8:OFFSET(H6,MATCH("PROYECTOS",$A$8:$A$50,0),0))</f>
        <v>3.784921799999998</v>
      </c>
      <c r="I7" s="38">
        <f ca="1">SUM(I8:OFFSET(I6,MATCH("PROYECTOS",$A$8:$A$50,0),0))</f>
        <v>3.7443760799999999</v>
      </c>
      <c r="J7" s="39">
        <f ca="1">IFERROR(G7/E7,0)</f>
        <v>6.9025357049146183E-2</v>
      </c>
      <c r="K7" s="39">
        <f ca="1">IFERROR(SUM(G7,H7)/E7,0)</f>
        <v>0.1433172003212487</v>
      </c>
      <c r="L7" s="40">
        <f ca="1">IFERROR(SUM(G7,H7,I7)/E7,0)</f>
        <v>0.21681319722326392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7.501284000000001</v>
      </c>
      <c r="E8" s="21">
        <v>8.1821300000000008</v>
      </c>
      <c r="F8" s="21">
        <f t="shared" ref="F8:F10" si="0">SUM(G8,H8,I8)</f>
        <v>1.6182342041673929</v>
      </c>
      <c r="G8" s="21">
        <v>0.54903525416739285</v>
      </c>
      <c r="H8" s="21">
        <v>0.52531813999999988</v>
      </c>
      <c r="I8" s="21">
        <v>0.54388080999999999</v>
      </c>
      <c r="J8" s="22">
        <f t="shared" ref="J8:J11" si="1">IFERROR(G8/E8,0)</f>
        <v>6.7101751520373398E-2</v>
      </c>
      <c r="K8" s="22">
        <f t="shared" ref="K8:K11" si="2">IFERROR(SUM(G8,H8)/E8,0)</f>
        <v>0.13130485511320314</v>
      </c>
      <c r="L8" s="23">
        <f t="shared" ref="L8:L11" si="3">IFERROR(SUM(G8,H8,I8)/E8,0)</f>
        <v>0.19777664302173062</v>
      </c>
      <c r="M8" s="4"/>
    </row>
    <row r="9" spans="1:13" x14ac:dyDescent="0.25">
      <c r="A9" s="17"/>
      <c r="B9" s="19">
        <v>3000253</v>
      </c>
      <c r="C9" s="19" t="s">
        <v>913</v>
      </c>
      <c r="D9" s="20">
        <v>38.949999999999996</v>
      </c>
      <c r="E9" s="21">
        <v>39.614536999999999</v>
      </c>
      <c r="F9" s="21">
        <f t="shared" si="0"/>
        <v>8.6596460253374499</v>
      </c>
      <c r="G9" s="21">
        <v>2.8077728253374516</v>
      </c>
      <c r="H9" s="21">
        <v>2.9441345399999981</v>
      </c>
      <c r="I9" s="21">
        <v>2.9077386599999997</v>
      </c>
      <c r="J9" s="22">
        <f t="shared" si="1"/>
        <v>7.0877335391738946E-2</v>
      </c>
      <c r="K9" s="22">
        <f t="shared" si="2"/>
        <v>0.14519688480361262</v>
      </c>
      <c r="L9" s="23">
        <f t="shared" si="3"/>
        <v>0.21859768360633497</v>
      </c>
      <c r="M9" s="4"/>
    </row>
    <row r="10" spans="1:13" ht="25.5" x14ac:dyDescent="0.25">
      <c r="A10" s="17"/>
      <c r="B10" s="19">
        <v>3000502</v>
      </c>
      <c r="C10" s="19" t="s">
        <v>914</v>
      </c>
      <c r="D10" s="20">
        <v>3.15</v>
      </c>
      <c r="E10" s="21">
        <v>3.1499999999999995</v>
      </c>
      <c r="F10" s="21">
        <f t="shared" si="0"/>
        <v>0.7680295306341085</v>
      </c>
      <c r="G10" s="21">
        <v>0.15980380063410848</v>
      </c>
      <c r="H10" s="21">
        <v>0.31546912000000005</v>
      </c>
      <c r="I10" s="21">
        <v>0.29275660999999997</v>
      </c>
      <c r="J10" s="22">
        <f t="shared" si="1"/>
        <v>5.073136528066937E-2</v>
      </c>
      <c r="K10" s="22">
        <f t="shared" si="2"/>
        <v>0.15088029226479638</v>
      </c>
      <c r="L10" s="23">
        <f t="shared" si="3"/>
        <v>0.24381889861400274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0</v>
      </c>
      <c r="F11" s="45">
        <f t="shared" ca="1" si="4"/>
        <v>0</v>
      </c>
      <c r="G11" s="45">
        <f t="shared" ca="1" si="4"/>
        <v>0</v>
      </c>
      <c r="H11" s="45">
        <f t="shared" ca="1" si="4"/>
        <v>0</v>
      </c>
      <c r="I11" s="45">
        <f t="shared" ca="1" si="4"/>
        <v>0</v>
      </c>
      <c r="J11" s="46">
        <f t="shared" ca="1" si="1"/>
        <v>0</v>
      </c>
      <c r="K11" s="46">
        <f t="shared" ca="1" si="2"/>
        <v>0</v>
      </c>
      <c r="L11" s="47">
        <f t="shared" ca="1" si="3"/>
        <v>0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929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  <c r="E15" s="6"/>
      <c r="F15" s="6"/>
      <c r="G15" s="6"/>
    </row>
    <row r="16" spans="1:13" ht="15.75" thickBot="1" x14ac:dyDescent="0.3">
      <c r="A16" s="90"/>
      <c r="B16" s="91"/>
      <c r="C16" s="91"/>
      <c r="D16" s="93"/>
      <c r="E16" s="7"/>
      <c r="F16" s="7"/>
      <c r="G16" s="7"/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topLeftCell="A10" workbookViewId="0">
      <selection activeCell="A17" sqref="A17:XFD3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58</v>
      </c>
      <c r="B1" s="49" t="s">
        <v>35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912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49.601283999999993</v>
      </c>
      <c r="I6" s="14">
        <v>50.946667000000005</v>
      </c>
      <c r="J6" s="14">
        <v>11.045909760138953</v>
      </c>
      <c r="K6" s="14">
        <v>3.516611880138953</v>
      </c>
      <c r="L6" s="14">
        <v>3.7849218000000002</v>
      </c>
      <c r="M6" s="14">
        <v>3.7443760799999994</v>
      </c>
      <c r="N6" s="15">
        <v>6.9025357049146169E-2</v>
      </c>
      <c r="O6" s="15">
        <v>0.14331720032124873</v>
      </c>
      <c r="P6" s="16">
        <v>0.21681319722326392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SUM(H8:OFFSET(H6,MATCH("PROYECTOS",$A$8:$A$36,0),0))</f>
        <v>49.601284</v>
      </c>
      <c r="I7" s="38">
        <f ca="1">SUM(I8:OFFSET(I6,MATCH("PROYECTOS",$A$8:$A$36,0),0))</f>
        <v>50.946667000000005</v>
      </c>
      <c r="J7" s="38">
        <f ca="1">SUM(J8:OFFSET(J6,MATCH("PROYECTOS",$A$8:$A$36,0),0))</f>
        <v>11.045909760138954</v>
      </c>
      <c r="K7" s="38">
        <f ca="1">SUM(K8:OFFSET(K6,MATCH("PROYECTOS",$A$8:$A$36,0),0))</f>
        <v>3.516611880138953</v>
      </c>
      <c r="L7" s="38">
        <f ca="1">SUM(L8:OFFSET(L6,MATCH("PROYECTOS",$A$8:$A$36,0),0))</f>
        <v>3.7849217999999998</v>
      </c>
      <c r="M7" s="38">
        <f ca="1">SUM(M8:OFFSET(M6,MATCH("PROYECTOS",$A$8:$A$36,0),0))</f>
        <v>3.7443760800000003</v>
      </c>
      <c r="N7" s="39">
        <f ca="1">IFERROR(K7/I7,0)</f>
        <v>6.9025357049146169E-2</v>
      </c>
      <c r="O7" s="39">
        <f ca="1">IFERROR(SUM(K7,L7)/I7,0)</f>
        <v>0.14331720032124873</v>
      </c>
      <c r="P7" s="40">
        <f ca="1">IFERROR(SUM(K7,L7,M7)/I7,0)</f>
        <v>0.21681319722326392</v>
      </c>
      <c r="Q7" s="64"/>
      <c r="R7" s="38"/>
      <c r="S7" s="40"/>
    </row>
    <row r="8" spans="1:19" ht="51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15</v>
      </c>
      <c r="G8" s="19" t="s">
        <v>923</v>
      </c>
      <c r="H8" s="20">
        <v>7.1012840000000006</v>
      </c>
      <c r="I8" s="21">
        <v>7.7821300000000004</v>
      </c>
      <c r="J8" s="21">
        <f t="shared" ref="J8:J16" si="0">SUM(K8,L8,M8)</f>
        <v>1.5921743237375447</v>
      </c>
      <c r="K8" s="21">
        <v>0.53611340373754501</v>
      </c>
      <c r="L8" s="21">
        <v>0.51700628999999987</v>
      </c>
      <c r="M8" s="21">
        <v>0.53905462999999998</v>
      </c>
      <c r="N8" s="22">
        <f t="shared" ref="N8:N17" si="1">IFERROR(K8/I8,0)</f>
        <v>6.8890317141649518E-2</v>
      </c>
      <c r="O8" s="22">
        <f t="shared" ref="O8:O17" si="2">IFERROR(SUM(K8,L8)/I8,0)</f>
        <v>0.13532537926474433</v>
      </c>
      <c r="P8" s="23">
        <f t="shared" ref="P8:P17" si="3">IFERROR(SUM(K8,L8,M8)/I8,0)</f>
        <v>0.20459364258082874</v>
      </c>
      <c r="Q8" s="70">
        <v>0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5001419</v>
      </c>
      <c r="C9" s="19" t="s">
        <v>915</v>
      </c>
      <c r="D9" s="68">
        <v>3000253</v>
      </c>
      <c r="E9" s="19" t="s">
        <v>913</v>
      </c>
      <c r="F9" s="69">
        <v>422</v>
      </c>
      <c r="G9" s="19" t="s">
        <v>924</v>
      </c>
      <c r="H9" s="20">
        <v>0.15000000000000002</v>
      </c>
      <c r="I9" s="21">
        <v>0.251272</v>
      </c>
      <c r="J9" s="21">
        <f t="shared" si="0"/>
        <v>4.8479079604762346E-2</v>
      </c>
      <c r="K9" s="21">
        <v>2.3714299604762346E-2</v>
      </c>
      <c r="L9" s="21">
        <v>1.425293E-2</v>
      </c>
      <c r="M9" s="21">
        <v>1.0511850000000001E-2</v>
      </c>
      <c r="N9" s="22">
        <f t="shared" si="1"/>
        <v>9.4377008201321069E-2</v>
      </c>
      <c r="O9" s="22">
        <f t="shared" si="2"/>
        <v>0.15110012100338416</v>
      </c>
      <c r="P9" s="23">
        <f t="shared" si="3"/>
        <v>0.19293466683419699</v>
      </c>
      <c r="Q9" s="70">
        <v>0</v>
      </c>
      <c r="R9" s="21">
        <v>0</v>
      </c>
      <c r="S9" s="23">
        <f t="shared" ref="S9:S16" si="4">IFERROR(R9/Q9,0)</f>
        <v>0</v>
      </c>
    </row>
    <row r="10" spans="1:19" ht="25.5" x14ac:dyDescent="0.25">
      <c r="A10" s="17"/>
      <c r="B10" s="19">
        <v>5001420</v>
      </c>
      <c r="C10" s="19" t="s">
        <v>916</v>
      </c>
      <c r="D10" s="68">
        <v>3000001</v>
      </c>
      <c r="E10" s="19" t="s">
        <v>275</v>
      </c>
      <c r="F10" s="69">
        <v>117</v>
      </c>
      <c r="G10" s="19" t="s">
        <v>687</v>
      </c>
      <c r="H10" s="20">
        <v>0.39999999999999997</v>
      </c>
      <c r="I10" s="21">
        <v>0.4</v>
      </c>
      <c r="J10" s="21">
        <f t="shared" si="0"/>
        <v>2.6059880429847838E-2</v>
      </c>
      <c r="K10" s="21">
        <v>1.2921850429847836E-2</v>
      </c>
      <c r="L10" s="21">
        <v>8.3118500000000008E-3</v>
      </c>
      <c r="M10" s="21">
        <v>4.8261799999999994E-3</v>
      </c>
      <c r="N10" s="22">
        <f t="shared" si="1"/>
        <v>3.2304626074619591E-2</v>
      </c>
      <c r="O10" s="22">
        <f t="shared" si="2"/>
        <v>5.3084251074619594E-2</v>
      </c>
      <c r="P10" s="23">
        <f t="shared" si="3"/>
        <v>6.5149701074619593E-2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5001424</v>
      </c>
      <c r="C11" s="19" t="s">
        <v>917</v>
      </c>
      <c r="D11" s="68">
        <v>3000502</v>
      </c>
      <c r="E11" s="19" t="s">
        <v>914</v>
      </c>
      <c r="F11" s="69">
        <v>197</v>
      </c>
      <c r="G11" s="19" t="s">
        <v>925</v>
      </c>
      <c r="H11" s="20">
        <v>1.1499999999999999</v>
      </c>
      <c r="I11" s="21">
        <v>1.1499999999999999</v>
      </c>
      <c r="J11" s="21">
        <f t="shared" si="0"/>
        <v>0.2288744704242569</v>
      </c>
      <c r="K11" s="21">
        <v>4.3047400424256921E-2</v>
      </c>
      <c r="L11" s="21">
        <v>9.7241589999999989E-2</v>
      </c>
      <c r="M11" s="21">
        <v>8.8585480000000008E-2</v>
      </c>
      <c r="N11" s="22">
        <f t="shared" si="1"/>
        <v>3.7432522108049503E-2</v>
      </c>
      <c r="O11" s="22">
        <f t="shared" si="2"/>
        <v>0.12199042645587559</v>
      </c>
      <c r="P11" s="23">
        <f t="shared" si="3"/>
        <v>0.19902127862978863</v>
      </c>
      <c r="Q11" s="70">
        <v>0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5002710</v>
      </c>
      <c r="C12" s="19" t="s">
        <v>918</v>
      </c>
      <c r="D12" s="68">
        <v>3000253</v>
      </c>
      <c r="E12" s="19" t="s">
        <v>913</v>
      </c>
      <c r="F12" s="69">
        <v>110</v>
      </c>
      <c r="G12" s="19" t="s">
        <v>926</v>
      </c>
      <c r="H12" s="20">
        <v>35</v>
      </c>
      <c r="I12" s="21">
        <v>35.563265000000008</v>
      </c>
      <c r="J12" s="21">
        <f t="shared" si="0"/>
        <v>7.7540676851880326</v>
      </c>
      <c r="K12" s="21">
        <v>2.5037250251880323</v>
      </c>
      <c r="L12" s="21">
        <v>2.6222113599999997</v>
      </c>
      <c r="M12" s="21">
        <v>2.6281313000000006</v>
      </c>
      <c r="N12" s="22">
        <f t="shared" si="1"/>
        <v>7.0402001199497063E-2</v>
      </c>
      <c r="O12" s="22">
        <f t="shared" si="2"/>
        <v>0.14413570815806789</v>
      </c>
      <c r="P12" s="23">
        <f t="shared" si="3"/>
        <v>0.21803587733544799</v>
      </c>
      <c r="Q12" s="70">
        <v>0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5002711</v>
      </c>
      <c r="C13" s="19" t="s">
        <v>919</v>
      </c>
      <c r="D13" s="68">
        <v>3000253</v>
      </c>
      <c r="E13" s="19" t="s">
        <v>913</v>
      </c>
      <c r="F13" s="69">
        <v>110</v>
      </c>
      <c r="G13" s="19" t="s">
        <v>926</v>
      </c>
      <c r="H13" s="20">
        <v>1</v>
      </c>
      <c r="I13" s="21">
        <v>0.99999999999999989</v>
      </c>
      <c r="J13" s="21">
        <f t="shared" si="0"/>
        <v>0.22348329953105114</v>
      </c>
      <c r="K13" s="21">
        <v>7.2188749531051144E-2</v>
      </c>
      <c r="L13" s="21">
        <v>7.5845799999999991E-2</v>
      </c>
      <c r="M13" s="21">
        <v>7.5448750000000009E-2</v>
      </c>
      <c r="N13" s="22">
        <f t="shared" si="1"/>
        <v>7.2188749531051158E-2</v>
      </c>
      <c r="O13" s="22">
        <f t="shared" si="2"/>
        <v>0.14803454953105116</v>
      </c>
      <c r="P13" s="23">
        <f t="shared" si="3"/>
        <v>0.22348329953105117</v>
      </c>
      <c r="Q13" s="70">
        <v>0</v>
      </c>
      <c r="R13" s="21">
        <v>0</v>
      </c>
      <c r="S13" s="23">
        <f t="shared" si="4"/>
        <v>0</v>
      </c>
    </row>
    <row r="14" spans="1:19" x14ac:dyDescent="0.25">
      <c r="A14" s="17"/>
      <c r="B14" s="19">
        <v>5002712</v>
      </c>
      <c r="C14" s="19" t="s">
        <v>920</v>
      </c>
      <c r="D14" s="68">
        <v>3000253</v>
      </c>
      <c r="E14" s="19" t="s">
        <v>913</v>
      </c>
      <c r="F14" s="69">
        <v>110</v>
      </c>
      <c r="G14" s="19" t="s">
        <v>926</v>
      </c>
      <c r="H14" s="20">
        <v>1.2999999999999998</v>
      </c>
      <c r="I14" s="21">
        <v>1.5454509999999999</v>
      </c>
      <c r="J14" s="21">
        <f t="shared" si="0"/>
        <v>0.40707690113366307</v>
      </c>
      <c r="K14" s="21">
        <v>0.13324900113366311</v>
      </c>
      <c r="L14" s="21">
        <v>0.14257159999999997</v>
      </c>
      <c r="M14" s="21">
        <v>0.13125629999999999</v>
      </c>
      <c r="N14" s="22">
        <f t="shared" si="1"/>
        <v>8.6220139709161356E-2</v>
      </c>
      <c r="O14" s="22">
        <f t="shared" si="2"/>
        <v>0.17847256311177973</v>
      </c>
      <c r="P14" s="23">
        <f t="shared" si="3"/>
        <v>0.26340330501171705</v>
      </c>
      <c r="Q14" s="70">
        <v>0</v>
      </c>
      <c r="R14" s="21">
        <v>0</v>
      </c>
      <c r="S14" s="23">
        <f t="shared" si="4"/>
        <v>0</v>
      </c>
    </row>
    <row r="15" spans="1:19" x14ac:dyDescent="0.25">
      <c r="A15" s="17"/>
      <c r="B15" s="19">
        <v>5002713</v>
      </c>
      <c r="C15" s="19" t="s">
        <v>921</v>
      </c>
      <c r="D15" s="68">
        <v>3000253</v>
      </c>
      <c r="E15" s="19" t="s">
        <v>913</v>
      </c>
      <c r="F15" s="69">
        <v>110</v>
      </c>
      <c r="G15" s="19" t="s">
        <v>926</v>
      </c>
      <c r="H15" s="20">
        <v>1.5000000000000002</v>
      </c>
      <c r="I15" s="21">
        <v>1.2545490000000001</v>
      </c>
      <c r="J15" s="21">
        <f t="shared" si="0"/>
        <v>0.22653905987994274</v>
      </c>
      <c r="K15" s="21">
        <v>7.4895749879942741E-2</v>
      </c>
      <c r="L15" s="21">
        <v>8.9252849999999995E-2</v>
      </c>
      <c r="M15" s="21">
        <v>6.2390460000000002E-2</v>
      </c>
      <c r="N15" s="22">
        <f t="shared" si="1"/>
        <v>5.9699342058335492E-2</v>
      </c>
      <c r="O15" s="22">
        <f t="shared" si="2"/>
        <v>0.1308427170879278</v>
      </c>
      <c r="P15" s="23">
        <f t="shared" si="3"/>
        <v>0.18057410262966431</v>
      </c>
      <c r="Q15" s="70">
        <v>0</v>
      </c>
      <c r="R15" s="21">
        <v>0</v>
      </c>
      <c r="S15" s="23">
        <f t="shared" si="4"/>
        <v>0</v>
      </c>
    </row>
    <row r="16" spans="1:19" ht="25.5" x14ac:dyDescent="0.25">
      <c r="A16" s="17"/>
      <c r="B16" s="19">
        <v>5004108</v>
      </c>
      <c r="C16" s="19" t="s">
        <v>922</v>
      </c>
      <c r="D16" s="68">
        <v>3000502</v>
      </c>
      <c r="E16" s="19" t="s">
        <v>914</v>
      </c>
      <c r="F16" s="69">
        <v>576</v>
      </c>
      <c r="G16" s="19" t="s">
        <v>927</v>
      </c>
      <c r="H16" s="20">
        <v>2</v>
      </c>
      <c r="I16" s="21">
        <v>1.9999999999999998</v>
      </c>
      <c r="J16" s="21">
        <f t="shared" si="0"/>
        <v>0.5391550602098516</v>
      </c>
      <c r="K16" s="21">
        <v>0.11675640020985156</v>
      </c>
      <c r="L16" s="21">
        <v>0.21822753000000003</v>
      </c>
      <c r="M16" s="21">
        <v>0.20417112999999998</v>
      </c>
      <c r="N16" s="22">
        <f t="shared" si="1"/>
        <v>5.8378200104925788E-2</v>
      </c>
      <c r="O16" s="22">
        <f t="shared" si="2"/>
        <v>0.16749196510492584</v>
      </c>
      <c r="P16" s="23">
        <f t="shared" si="3"/>
        <v>0.26957753010492586</v>
      </c>
      <c r="Q16" s="70">
        <v>0</v>
      </c>
      <c r="R16" s="21">
        <v>0</v>
      </c>
      <c r="S16" s="23">
        <f t="shared" si="4"/>
        <v>0</v>
      </c>
    </row>
    <row r="17" spans="1:19" ht="15.75" thickBot="1" x14ac:dyDescent="0.3">
      <c r="A17" s="41" t="s">
        <v>293</v>
      </c>
      <c r="B17" s="43"/>
      <c r="C17" s="43"/>
      <c r="D17" s="65"/>
      <c r="E17" s="43"/>
      <c r="F17" s="66"/>
      <c r="G17" s="43"/>
      <c r="H17" s="44">
        <f t="shared" ref="H17:M17" ca="1" si="5">OFFSET(H17,-MATCH("PROYECTOS",$A$8:$A$36,0)-1,0)-(OFFSET(H17,-MATCH("PROYECTOS",$A$8:$A$36,0),0))</f>
        <v>0</v>
      </c>
      <c r="I17" s="45">
        <f t="shared" ca="1" si="5"/>
        <v>0</v>
      </c>
      <c r="J17" s="45">
        <f t="shared" ca="1" si="5"/>
        <v>0</v>
      </c>
      <c r="K17" s="45">
        <f t="shared" ca="1" si="5"/>
        <v>0</v>
      </c>
      <c r="L17" s="45">
        <f t="shared" ca="1" si="5"/>
        <v>0</v>
      </c>
      <c r="M17" s="45">
        <f t="shared" ca="1" si="5"/>
        <v>0</v>
      </c>
      <c r="N17" s="46">
        <f t="shared" ca="1" si="1"/>
        <v>0</v>
      </c>
      <c r="O17" s="46">
        <f t="shared" ca="1" si="2"/>
        <v>0</v>
      </c>
      <c r="P17" s="47">
        <f t="shared" ca="1" si="3"/>
        <v>0</v>
      </c>
      <c r="Q17" s="67"/>
      <c r="R17" s="45"/>
      <c r="S17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workbookViewId="0">
      <selection activeCell="A10" sqref="A10:L10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59</v>
      </c>
      <c r="B1" s="50" t="s">
        <v>36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930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867.22154899999998</v>
      </c>
      <c r="E6" s="14">
        <v>867.36205900000016</v>
      </c>
      <c r="F6" s="14">
        <v>671.25750938981071</v>
      </c>
      <c r="G6" s="14">
        <v>529.03347562981071</v>
      </c>
      <c r="H6" s="14">
        <v>74.450189570000006</v>
      </c>
      <c r="I6" s="14">
        <v>67.773844189999991</v>
      </c>
      <c r="J6" s="15">
        <v>0.60993384497327963</v>
      </c>
      <c r="K6" s="15">
        <v>0.69576903778288346</v>
      </c>
      <c r="L6" s="16">
        <v>0.77390693128048227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867.15536599999996</v>
      </c>
      <c r="E7" s="38">
        <f ca="1">SUM(E8:OFFSET(E6,MATCH("GOBIERNOS REGIONALES",$A$8:$A$50,0),0))</f>
        <v>867.29587600000013</v>
      </c>
      <c r="F7" s="38">
        <f ca="1">SUM(F8:OFFSET(F6,MATCH("GOBIERNOS REGIONALES",$A$8:$A$50,0),0))</f>
        <v>671.23927138981071</v>
      </c>
      <c r="G7" s="38">
        <f ca="1">SUM(G8:OFFSET(G6,MATCH("GOBIERNOS REGIONALES",$A$8:$A$50,0),0))</f>
        <v>529.03347562981071</v>
      </c>
      <c r="H7" s="38">
        <f ca="1">SUM(H8:OFFSET(H6,MATCH("GOBIERNOS REGIONALES",$A$8:$A$50,0),0))</f>
        <v>74.447820570000005</v>
      </c>
      <c r="I7" s="38">
        <f ca="1">SUM(I8:OFFSET(I6,MATCH("GOBIERNOS REGIONALES",$A$8:$A$50,0),0))</f>
        <v>67.757975189999996</v>
      </c>
      <c r="J7" s="39">
        <f ca="1">IFERROR(G7/E7,0)</f>
        <v>0.60998038878004612</v>
      </c>
      <c r="K7" s="39">
        <f ca="1">IFERROR(SUM(G7,H7)/E7,0)</f>
        <v>0.69581940016028698</v>
      </c>
      <c r="L7" s="40">
        <f ca="1">IFERROR(SUM(G7,H7,I7)/E7,0)</f>
        <v>0.77394495922843587</v>
      </c>
      <c r="M7" s="4"/>
    </row>
    <row r="8" spans="1:13" ht="25.5" x14ac:dyDescent="0.25">
      <c r="A8" s="17"/>
      <c r="B8" s="18">
        <v>37</v>
      </c>
      <c r="C8" s="19" t="s">
        <v>124</v>
      </c>
      <c r="D8" s="20">
        <v>867.15536599999996</v>
      </c>
      <c r="E8" s="21">
        <v>867.29587600000013</v>
      </c>
      <c r="F8" s="21">
        <f t="shared" ref="F8:F11" si="0">SUM(G8,H8,I8)</f>
        <v>671.23927138981071</v>
      </c>
      <c r="G8" s="21">
        <v>529.03347562981071</v>
      </c>
      <c r="H8" s="21">
        <v>74.447820570000005</v>
      </c>
      <c r="I8" s="21">
        <v>67.757975189999996</v>
      </c>
      <c r="J8" s="22">
        <f t="shared" ref="J8:J11" si="1">IFERROR(G8/E8,0)</f>
        <v>0.60998038878004612</v>
      </c>
      <c r="K8" s="22">
        <f t="shared" ref="K8:K11" si="2">IFERROR(SUM(G8,H8)/E8,0)</f>
        <v>0.69581940016028698</v>
      </c>
      <c r="L8" s="23">
        <f t="shared" ref="L8:L11" si="3">IFERROR(SUM(G8,H8,I8)/E8,0)</f>
        <v>0.77394495922843587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6.6182999999999992E-2</v>
      </c>
      <c r="E9" s="38">
        <f ca="1">SUM(E10:OFFSET(E8,(MATCH("GOBIERNOS LOCALES",$A$8:$A$50,0)-MATCH("GOBIERNOS REGIONALES",$A$8:$A$50,0)),0))</f>
        <v>6.6182999999999992E-2</v>
      </c>
      <c r="F9" s="38">
        <f ca="1">SUM(F10:OFFSET(F8,(MATCH("GOBIERNOS LOCALES",$A$8:$A$50,0)-MATCH("GOBIERNOS REGIONALES",$A$8:$A$50,0)),0))</f>
        <v>1.8237999999999997E-2</v>
      </c>
      <c r="G9" s="38">
        <f ca="1">SUM(G10:OFFSET(G8,(MATCH("GOBIERNOS LOCALES",$A$8:$A$50,0)-MATCH("GOBIERNOS REGIONALES",$A$8:$A$50,0)),0))</f>
        <v>0</v>
      </c>
      <c r="H9" s="38">
        <f ca="1">SUM(H10:OFFSET(H8,(MATCH("GOBIERNOS LOCALES",$A$8:$A$50,0)-MATCH("GOBIERNOS REGIONALES",$A$8:$A$50,0)),0))</f>
        <v>2.3690000000000004E-3</v>
      </c>
      <c r="I9" s="38">
        <f ca="1">SUM(I10:OFFSET(I8,(MATCH("GOBIERNOS LOCALES",$A$8:$A$50,0)-MATCH("GOBIERNOS REGIONALES",$A$8:$A$50,0)),0))</f>
        <v>1.5868999999999998E-2</v>
      </c>
      <c r="J9" s="39">
        <f t="shared" ca="1" si="1"/>
        <v>0</v>
      </c>
      <c r="K9" s="39">
        <f t="shared" ca="1" si="2"/>
        <v>3.5794690479428265E-2</v>
      </c>
      <c r="L9" s="40">
        <f t="shared" ca="1" si="3"/>
        <v>0.27556925494462325</v>
      </c>
      <c r="M9" s="4"/>
    </row>
    <row r="10" spans="1:13" ht="15.75" thickBot="1" x14ac:dyDescent="0.3">
      <c r="A10" s="24"/>
      <c r="B10" s="25">
        <v>457</v>
      </c>
      <c r="C10" s="26" t="s">
        <v>223</v>
      </c>
      <c r="D10" s="27">
        <v>6.6182999999999992E-2</v>
      </c>
      <c r="E10" s="28">
        <v>6.6182999999999992E-2</v>
      </c>
      <c r="F10" s="28">
        <f t="shared" si="0"/>
        <v>1.8237999999999997E-2</v>
      </c>
      <c r="G10" s="28">
        <v>0</v>
      </c>
      <c r="H10" s="28">
        <v>2.3690000000000004E-3</v>
      </c>
      <c r="I10" s="28">
        <v>1.5868999999999998E-2</v>
      </c>
      <c r="J10" s="29">
        <f t="shared" si="1"/>
        <v>0</v>
      </c>
      <c r="K10" s="29">
        <f t="shared" si="2"/>
        <v>3.5794690479428265E-2</v>
      </c>
      <c r="L10" s="30">
        <f t="shared" si="3"/>
        <v>0.27556925494462325</v>
      </c>
      <c r="M10" s="4"/>
    </row>
    <row r="11" spans="1:13" x14ac:dyDescent="0.25">
      <c r="A11" t="s">
        <v>232</v>
      </c>
      <c r="D11" s="5"/>
      <c r="E11" s="5"/>
      <c r="F11" s="5">
        <f t="shared" si="0"/>
        <v>0</v>
      </c>
      <c r="G11" s="5"/>
      <c r="H11" s="5"/>
      <c r="I11" s="5"/>
      <c r="J11" s="4">
        <f t="shared" si="1"/>
        <v>0</v>
      </c>
      <c r="K11" s="4">
        <f t="shared" si="2"/>
        <v>0</v>
      </c>
      <c r="L11" s="4">
        <f t="shared" si="3"/>
        <v>0</v>
      </c>
      <c r="M11" s="4"/>
    </row>
    <row r="12" spans="1:13" x14ac:dyDescent="0.25">
      <c r="D12" s="5"/>
      <c r="E12" s="5"/>
      <c r="F12" s="5"/>
      <c r="G12" s="5"/>
      <c r="H12" s="5"/>
      <c r="I12" s="5"/>
      <c r="J12" s="4"/>
      <c r="K12" s="4"/>
      <c r="L12" s="4"/>
      <c r="M12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59</v>
      </c>
      <c r="B1" s="51" t="s">
        <v>36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931</v>
      </c>
      <c r="N2" s="72" t="s">
        <v>941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867.22154899999998</v>
      </c>
      <c r="E6" s="14">
        <f ca="1">SUM(E7:OFFSET(E7,50,0))</f>
        <v>867.36205900000016</v>
      </c>
      <c r="F6" s="14">
        <f ca="1">SUM(F7:OFFSET(F7,50,0))</f>
        <v>671.25750938981071</v>
      </c>
      <c r="G6" s="14">
        <f ca="1">SUM(G7:OFFSET(G7,50,0))</f>
        <v>529.03347562981071</v>
      </c>
      <c r="H6" s="14">
        <f ca="1">SUM(H7:OFFSET(H7,50,0))</f>
        <v>74.450189570000006</v>
      </c>
      <c r="I6" s="14">
        <f ca="1">SUM(I7:OFFSET(I7,50,0))</f>
        <v>67.773844189999991</v>
      </c>
      <c r="J6" s="15">
        <f ca="1">IFERROR(G6/E6,0)</f>
        <v>0.60993384497327963</v>
      </c>
      <c r="K6" s="15">
        <f ca="1">IFERROR(SUM(G6,H6)/E6,0)</f>
        <v>0.69576903778288346</v>
      </c>
      <c r="L6" s="16">
        <f ca="1">IFERROR(SUM(G6,H6,I6)/E6,0)</f>
        <v>0.77390693128048227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15</v>
      </c>
      <c r="C7" s="19" t="s">
        <v>263</v>
      </c>
      <c r="D7" s="20">
        <v>867.15536599999996</v>
      </c>
      <c r="E7" s="21">
        <v>867.29587600000013</v>
      </c>
      <c r="F7" s="21">
        <f t="shared" ref="F7:F8" si="0">SUM(G7,H7,I7)</f>
        <v>671.23927138981071</v>
      </c>
      <c r="G7" s="21">
        <v>529.03347562981071</v>
      </c>
      <c r="H7" s="21">
        <v>74.447820570000005</v>
      </c>
      <c r="I7" s="21">
        <v>67.757975189999996</v>
      </c>
      <c r="J7" s="22">
        <f t="shared" ref="J7:J8" si="1">IFERROR(G7/E7,0)</f>
        <v>0.60998038878004612</v>
      </c>
      <c r="K7" s="22">
        <f t="shared" ref="K7:K8" si="2">IFERROR(SUM(G7,H7)/E7,0)</f>
        <v>0.69581940016028698</v>
      </c>
      <c r="L7" s="23">
        <f t="shared" ref="L7:L8" si="3">IFERROR(SUM(G7,H7,I7)/E7,0)</f>
        <v>0.77394495922843587</v>
      </c>
      <c r="M7" s="4"/>
      <c r="N7" t="s">
        <v>263</v>
      </c>
      <c r="O7" s="5">
        <v>671.23927138981071</v>
      </c>
      <c r="P7" s="71">
        <v>0.77394495922843587</v>
      </c>
    </row>
    <row r="8" spans="1:16" ht="15.75" thickBot="1" x14ac:dyDescent="0.3">
      <c r="A8" s="24"/>
      <c r="B8" s="56">
        <v>20</v>
      </c>
      <c r="C8" s="26" t="s">
        <v>268</v>
      </c>
      <c r="D8" s="27">
        <v>6.6183000000000006E-2</v>
      </c>
      <c r="E8" s="28">
        <v>6.6183000000000006E-2</v>
      </c>
      <c r="F8" s="28">
        <f t="shared" si="0"/>
        <v>1.8237999999999997E-2</v>
      </c>
      <c r="G8" s="28">
        <v>0</v>
      </c>
      <c r="H8" s="28">
        <v>2.3690000000000004E-3</v>
      </c>
      <c r="I8" s="28">
        <v>1.5868999999999998E-2</v>
      </c>
      <c r="J8" s="29">
        <f t="shared" si="1"/>
        <v>0</v>
      </c>
      <c r="K8" s="29">
        <f t="shared" si="2"/>
        <v>3.5794690479428258E-2</v>
      </c>
      <c r="L8" s="30">
        <f t="shared" si="3"/>
        <v>0.2755692549446232</v>
      </c>
      <c r="M8" s="4"/>
      <c r="N8" t="s">
        <v>268</v>
      </c>
      <c r="O8" s="5">
        <v>1.8237999999999997E-2</v>
      </c>
      <c r="P8" s="71">
        <v>0.2755692549446232</v>
      </c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workbookViewId="0">
      <selection activeCell="D14" sqref="D14:G1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59</v>
      </c>
      <c r="B1" s="49" t="s">
        <v>36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932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867.22154899999998</v>
      </c>
      <c r="E6" s="14">
        <v>867.36205900000016</v>
      </c>
      <c r="F6" s="14">
        <v>671.25750938981071</v>
      </c>
      <c r="G6" s="14">
        <v>529.03347562981071</v>
      </c>
      <c r="H6" s="14">
        <v>74.450189570000006</v>
      </c>
      <c r="I6" s="14">
        <v>67.773844189999991</v>
      </c>
      <c r="J6" s="15">
        <v>0.60993384497327963</v>
      </c>
      <c r="K6" s="15">
        <v>0.69576903778288346</v>
      </c>
      <c r="L6" s="16">
        <v>0.77390693128048227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867.2215490000001</v>
      </c>
      <c r="E7" s="38">
        <f ca="1">SUM(E8:OFFSET(E6,MATCH("PROYECTOS",$A$8:$A$50,0),0))</f>
        <v>867.36205900000004</v>
      </c>
      <c r="F7" s="38">
        <f ca="1">SUM(F8:OFFSET(F6,MATCH("PROYECTOS",$A$8:$A$50,0),0))</f>
        <v>671.25750938981071</v>
      </c>
      <c r="G7" s="38">
        <f ca="1">SUM(G8:OFFSET(G6,MATCH("PROYECTOS",$A$8:$A$50,0),0))</f>
        <v>529.03347562981071</v>
      </c>
      <c r="H7" s="38">
        <f ca="1">SUM(H8:OFFSET(H6,MATCH("PROYECTOS",$A$8:$A$50,0),0))</f>
        <v>74.450189570000006</v>
      </c>
      <c r="I7" s="38">
        <f ca="1">SUM(I8:OFFSET(I6,MATCH("PROYECTOS",$A$8:$A$50,0),0))</f>
        <v>67.773844190000005</v>
      </c>
      <c r="J7" s="39">
        <f ca="1">IFERROR(G7/E7,0)</f>
        <v>0.60993384497327974</v>
      </c>
      <c r="K7" s="39">
        <f ca="1">IFERROR(SUM(G7,H7)/E7,0)</f>
        <v>0.69576903778288357</v>
      </c>
      <c r="L7" s="40">
        <f ca="1">IFERROR(SUM(G7,H7,I7)/E7,0)</f>
        <v>0.77390693128048238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1.1561110000000001</v>
      </c>
      <c r="E8" s="21">
        <v>508.32085600000005</v>
      </c>
      <c r="F8" s="21">
        <f t="shared" ref="F8:F9" si="0">SUM(G8,H8,I8)</f>
        <v>507.2922433178523</v>
      </c>
      <c r="G8" s="21">
        <v>507.0573362778523</v>
      </c>
      <c r="H8" s="21">
        <v>0.10789379</v>
      </c>
      <c r="I8" s="21">
        <v>0.12701325000000002</v>
      </c>
      <c r="J8" s="22">
        <f t="shared" ref="J8:J10" si="1">IFERROR(G8/E8,0)</f>
        <v>0.99751432641955629</v>
      </c>
      <c r="K8" s="22">
        <f t="shared" ref="K8:K10" si="2">IFERROR(SUM(G8,H8)/E8,0)</f>
        <v>0.99772658170817263</v>
      </c>
      <c r="L8" s="23">
        <f t="shared" ref="L8:L10" si="3">IFERROR(SUM(G8,H8,I8)/E8,0)</f>
        <v>0.99797644997248003</v>
      </c>
      <c r="M8" s="4"/>
    </row>
    <row r="9" spans="1:13" ht="38.25" x14ac:dyDescent="0.25">
      <c r="A9" s="17"/>
      <c r="B9" s="19">
        <v>3000129</v>
      </c>
      <c r="C9" s="19" t="s">
        <v>934</v>
      </c>
      <c r="D9" s="20">
        <v>866.06543800000009</v>
      </c>
      <c r="E9" s="21">
        <v>359.041203</v>
      </c>
      <c r="F9" s="21">
        <f t="shared" si="0"/>
        <v>163.96526607195841</v>
      </c>
      <c r="G9" s="21">
        <v>21.976139351958409</v>
      </c>
      <c r="H9" s="21">
        <v>74.342295780000001</v>
      </c>
      <c r="I9" s="21">
        <v>67.646830940000001</v>
      </c>
      <c r="J9" s="22">
        <f t="shared" si="1"/>
        <v>6.12078479247921E-2</v>
      </c>
      <c r="K9" s="22">
        <f t="shared" si="2"/>
        <v>0.26826568741181056</v>
      </c>
      <c r="L9" s="23">
        <f t="shared" si="3"/>
        <v>0.45667534729143167</v>
      </c>
      <c r="M9" s="4"/>
    </row>
    <row r="10" spans="1:13" ht="15.75" thickBot="1" x14ac:dyDescent="0.3">
      <c r="A10" s="41" t="s">
        <v>293</v>
      </c>
      <c r="B10" s="43"/>
      <c r="C10" s="43"/>
      <c r="D10" s="44">
        <f ca="1">OFFSET(D10,-MATCH("PROYECTOS",$A$8:$A$50,0)-1,0)-(OFFSET(D10,-MATCH("PROYECTOS",$A$8:$A$50,0),0))</f>
        <v>0</v>
      </c>
      <c r="E10" s="45">
        <f t="shared" ref="E10:I10" ca="1" si="4">OFFSET(E10,-MATCH("PROYECTOS",$A$8:$A$50,0)-1,0)-(OFFSET(E10,-MATCH("PROYECTOS",$A$8:$A$50,0),0))</f>
        <v>0</v>
      </c>
      <c r="F10" s="45">
        <f t="shared" ca="1" si="4"/>
        <v>0</v>
      </c>
      <c r="G10" s="45">
        <f t="shared" ca="1" si="4"/>
        <v>0</v>
      </c>
      <c r="H10" s="45">
        <f t="shared" ca="1" si="4"/>
        <v>0</v>
      </c>
      <c r="I10" s="45">
        <f t="shared" ca="1" si="4"/>
        <v>0</v>
      </c>
      <c r="J10" s="46">
        <f t="shared" ca="1" si="1"/>
        <v>0</v>
      </c>
      <c r="K10" s="46">
        <f t="shared" ca="1" si="2"/>
        <v>0</v>
      </c>
      <c r="L10" s="47">
        <f t="shared" ca="1" si="3"/>
        <v>0</v>
      </c>
      <c r="M10" s="4"/>
    </row>
    <row r="11" spans="1:13" ht="15.75" thickBot="1" x14ac:dyDescent="0.3"/>
    <row r="12" spans="1:13" ht="15.75" thickBot="1" x14ac:dyDescent="0.3">
      <c r="A12" s="87" t="s">
        <v>315</v>
      </c>
      <c r="B12" s="88"/>
      <c r="C12" s="88"/>
      <c r="D12" s="89"/>
    </row>
    <row r="13" spans="1:13" ht="15.75" thickBot="1" x14ac:dyDescent="0.3">
      <c r="A13" s="1" t="s">
        <v>942</v>
      </c>
    </row>
    <row r="14" spans="1:13" ht="45" customHeight="1" x14ac:dyDescent="0.25">
      <c r="A14" s="80" t="s">
        <v>317</v>
      </c>
      <c r="B14" s="81"/>
      <c r="C14" s="81"/>
      <c r="D14" s="92" t="s">
        <v>318</v>
      </c>
      <c r="E14" s="6"/>
      <c r="F14" s="6"/>
      <c r="G14" s="6"/>
    </row>
    <row r="15" spans="1:13" ht="15.75" thickBot="1" x14ac:dyDescent="0.3">
      <c r="A15" s="90"/>
      <c r="B15" s="91"/>
      <c r="C15" s="91"/>
      <c r="D15" s="93"/>
      <c r="E15" s="7"/>
      <c r="F15" s="7"/>
      <c r="G15" s="7"/>
    </row>
  </sheetData>
  <mergeCells count="10">
    <mergeCell ref="A12:D12"/>
    <mergeCell ref="A14:C15"/>
    <mergeCell ref="D14:D1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"/>
  <sheetViews>
    <sheetView workbookViewId="0">
      <selection activeCell="A14" sqref="A14:XFD3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59</v>
      </c>
      <c r="B1" s="49" t="s">
        <v>36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933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45" customHeight="1" x14ac:dyDescent="0.25">
      <c r="A4" s="98" t="s">
        <v>247</v>
      </c>
      <c r="B4" s="94"/>
      <c r="C4" s="94"/>
      <c r="D4" s="94" t="s">
        <v>235</v>
      </c>
      <c r="E4" s="94"/>
      <c r="F4" s="94" t="s">
        <v>236</v>
      </c>
      <c r="G4" s="96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100" t="s">
        <v>238</v>
      </c>
      <c r="R4" s="76" t="s">
        <v>239</v>
      </c>
      <c r="S4" s="85" t="s">
        <v>240</v>
      </c>
    </row>
    <row r="5" spans="1:19" ht="15.75" thickBot="1" x14ac:dyDescent="0.3">
      <c r="A5" s="99"/>
      <c r="B5" s="95"/>
      <c r="C5" s="95"/>
      <c r="D5" s="95"/>
      <c r="E5" s="95"/>
      <c r="F5" s="95"/>
      <c r="G5" s="97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101"/>
      <c r="R5" s="77"/>
      <c r="S5" s="102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867.22154899999998</v>
      </c>
      <c r="I6" s="14">
        <v>867.36205900000016</v>
      </c>
      <c r="J6" s="14">
        <v>671.25750938981071</v>
      </c>
      <c r="K6" s="14">
        <v>529.03347562981071</v>
      </c>
      <c r="L6" s="14">
        <v>74.450189570000006</v>
      </c>
      <c r="M6" s="14">
        <v>67.773844189999991</v>
      </c>
      <c r="N6" s="15">
        <v>0.60993384497327963</v>
      </c>
      <c r="O6" s="15">
        <v>0.69576903778288346</v>
      </c>
      <c r="P6" s="16">
        <v>0.77390693128048227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SUM(H8:OFFSET(H6,MATCH("PROYECTOS",$A$8:$A$33,0),0))</f>
        <v>867.22154899999998</v>
      </c>
      <c r="I7" s="38">
        <f ca="1">SUM(I8:OFFSET(I6,MATCH("PROYECTOS",$A$8:$A$33,0),0))</f>
        <v>867.36205900000004</v>
      </c>
      <c r="J7" s="38">
        <f ca="1">SUM(J8:OFFSET(J6,MATCH("PROYECTOS",$A$8:$A$33,0),0))</f>
        <v>671.25750938981071</v>
      </c>
      <c r="K7" s="38">
        <f ca="1">SUM(K8:OFFSET(K6,MATCH("PROYECTOS",$A$8:$A$33,0),0))</f>
        <v>529.03347562981071</v>
      </c>
      <c r="L7" s="38">
        <f ca="1">SUM(L8:OFFSET(L6,MATCH("PROYECTOS",$A$8:$A$33,0),0))</f>
        <v>74.450189569999992</v>
      </c>
      <c r="M7" s="38">
        <f ca="1">SUM(M8:OFFSET(M6,MATCH("PROYECTOS",$A$8:$A$33,0),0))</f>
        <v>67.773844190000005</v>
      </c>
      <c r="N7" s="39">
        <f ca="1">IFERROR(K7/I7,0)</f>
        <v>0.60993384497327974</v>
      </c>
      <c r="O7" s="39">
        <f ca="1">IFERROR(SUM(K7,L7)/I7,0)</f>
        <v>0.69576903778288357</v>
      </c>
      <c r="P7" s="40">
        <f ca="1">IFERROR(SUM(K7,L7,M7)/I7,0)</f>
        <v>0.77390693128048238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1.1561110000000001</v>
      </c>
      <c r="I8" s="21">
        <v>508.32085600000005</v>
      </c>
      <c r="J8" s="21">
        <f t="shared" ref="J8:J13" si="0">SUM(K8,L8,M8)</f>
        <v>507.2922433178523</v>
      </c>
      <c r="K8" s="21">
        <v>507.0573362778523</v>
      </c>
      <c r="L8" s="21">
        <v>0.10789379</v>
      </c>
      <c r="M8" s="21">
        <v>0.12701325000000002</v>
      </c>
      <c r="N8" s="22">
        <f t="shared" ref="N8:N14" si="1">IFERROR(K8/I8,0)</f>
        <v>0.99751432641955629</v>
      </c>
      <c r="O8" s="22">
        <f t="shared" ref="O8:O14" si="2">IFERROR(SUM(K8,L8)/I8,0)</f>
        <v>0.99772658170817263</v>
      </c>
      <c r="P8" s="23">
        <f t="shared" ref="P8:P14" si="3">IFERROR(SUM(K8,L8,M8)/I8,0)</f>
        <v>0.99797644997248003</v>
      </c>
      <c r="Q8" s="70">
        <v>0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5004334</v>
      </c>
      <c r="C9" s="19" t="s">
        <v>935</v>
      </c>
      <c r="D9" s="68">
        <v>3000129</v>
      </c>
      <c r="E9" s="19" t="s">
        <v>934</v>
      </c>
      <c r="F9" s="69">
        <v>488</v>
      </c>
      <c r="G9" s="19" t="s">
        <v>940</v>
      </c>
      <c r="H9" s="20">
        <v>140.356424</v>
      </c>
      <c r="I9" s="21">
        <v>140.356424</v>
      </c>
      <c r="J9" s="21">
        <f t="shared" si="0"/>
        <v>14.747100037956237</v>
      </c>
      <c r="K9" s="21">
        <v>1.7764500379562378</v>
      </c>
      <c r="L9" s="21">
        <v>7.00305</v>
      </c>
      <c r="M9" s="21">
        <v>5.9676</v>
      </c>
      <c r="N9" s="22">
        <f t="shared" si="1"/>
        <v>1.2656706314747929E-2</v>
      </c>
      <c r="O9" s="22">
        <f t="shared" si="2"/>
        <v>6.2551465673963288E-2</v>
      </c>
      <c r="P9" s="23">
        <f t="shared" si="3"/>
        <v>0.10506893534104457</v>
      </c>
      <c r="Q9" s="70">
        <v>0</v>
      </c>
      <c r="R9" s="21">
        <v>0</v>
      </c>
      <c r="S9" s="23">
        <f t="shared" ref="S9:S13" si="4">IFERROR(R9/Q9,0)</f>
        <v>0</v>
      </c>
    </row>
    <row r="10" spans="1:19" ht="38.25" x14ac:dyDescent="0.25">
      <c r="A10" s="17"/>
      <c r="B10" s="19">
        <v>5004335</v>
      </c>
      <c r="C10" s="19" t="s">
        <v>936</v>
      </c>
      <c r="D10" s="68">
        <v>3000129</v>
      </c>
      <c r="E10" s="19" t="s">
        <v>934</v>
      </c>
      <c r="F10" s="69">
        <v>488</v>
      </c>
      <c r="G10" s="19" t="s">
        <v>940</v>
      </c>
      <c r="H10" s="20">
        <v>0.98613200000000001</v>
      </c>
      <c r="I10" s="21">
        <v>0.98613200000000001</v>
      </c>
      <c r="J10" s="21">
        <f t="shared" si="0"/>
        <v>0.75209999941766259</v>
      </c>
      <c r="K10" s="21">
        <v>2.6219999417662621E-2</v>
      </c>
      <c r="L10" s="21">
        <v>0.45448</v>
      </c>
      <c r="M10" s="21">
        <v>0.27139999999999997</v>
      </c>
      <c r="N10" s="22">
        <f t="shared" si="1"/>
        <v>2.6588731952378201E-2</v>
      </c>
      <c r="O10" s="22">
        <f t="shared" si="2"/>
        <v>0.48746009602939833</v>
      </c>
      <c r="P10" s="23">
        <f t="shared" si="3"/>
        <v>0.76267680129806414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5004336</v>
      </c>
      <c r="C11" s="19" t="s">
        <v>937</v>
      </c>
      <c r="D11" s="68">
        <v>3000129</v>
      </c>
      <c r="E11" s="19" t="s">
        <v>934</v>
      </c>
      <c r="F11" s="69">
        <v>488</v>
      </c>
      <c r="G11" s="19" t="s">
        <v>940</v>
      </c>
      <c r="H11" s="20">
        <v>723.65744400000005</v>
      </c>
      <c r="I11" s="21">
        <v>216.63320899999999</v>
      </c>
      <c r="J11" s="21">
        <f t="shared" si="0"/>
        <v>148.29945385412597</v>
      </c>
      <c r="K11" s="21">
        <v>20.138147354125977</v>
      </c>
      <c r="L11" s="21">
        <v>66.833699600000003</v>
      </c>
      <c r="M11" s="21">
        <v>61.327606899999999</v>
      </c>
      <c r="N11" s="22">
        <f t="shared" si="1"/>
        <v>9.2959650309782274E-2</v>
      </c>
      <c r="O11" s="22">
        <f t="shared" si="2"/>
        <v>0.40147051948127666</v>
      </c>
      <c r="P11" s="23">
        <f t="shared" si="3"/>
        <v>0.6845647282736137</v>
      </c>
      <c r="Q11" s="70">
        <v>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5004337</v>
      </c>
      <c r="C12" s="19" t="s">
        <v>938</v>
      </c>
      <c r="D12" s="68">
        <v>3000129</v>
      </c>
      <c r="E12" s="19" t="s">
        <v>934</v>
      </c>
      <c r="F12" s="69">
        <v>103</v>
      </c>
      <c r="G12" s="19" t="s">
        <v>754</v>
      </c>
      <c r="H12" s="20">
        <v>0.46763600000000005</v>
      </c>
      <c r="I12" s="21">
        <v>0.48686000000000007</v>
      </c>
      <c r="J12" s="21">
        <f t="shared" si="0"/>
        <v>7.9458650574327411E-2</v>
      </c>
      <c r="K12" s="21">
        <v>2.0530110574327409E-2</v>
      </c>
      <c r="L12" s="21">
        <v>2.3253360000000001E-2</v>
      </c>
      <c r="M12" s="21">
        <v>3.5675180000000001E-2</v>
      </c>
      <c r="N12" s="22">
        <f t="shared" si="1"/>
        <v>4.2168406881500649E-2</v>
      </c>
      <c r="O12" s="22">
        <f t="shared" si="2"/>
        <v>8.9930309687235352E-2</v>
      </c>
      <c r="P12" s="23">
        <f t="shared" si="3"/>
        <v>0.1632063644052241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5004338</v>
      </c>
      <c r="C13" s="19" t="s">
        <v>939</v>
      </c>
      <c r="D13" s="68">
        <v>3000129</v>
      </c>
      <c r="E13" s="19" t="s">
        <v>934</v>
      </c>
      <c r="F13" s="69">
        <v>56</v>
      </c>
      <c r="G13" s="19" t="s">
        <v>419</v>
      </c>
      <c r="H13" s="20">
        <v>0.59780200000000006</v>
      </c>
      <c r="I13" s="21">
        <v>0.57857799999999993</v>
      </c>
      <c r="J13" s="21">
        <f t="shared" si="0"/>
        <v>8.7153529884204578E-2</v>
      </c>
      <c r="K13" s="21">
        <v>1.4791849884204566E-2</v>
      </c>
      <c r="L13" s="21">
        <v>2.7812819999999999E-2</v>
      </c>
      <c r="M13" s="21">
        <v>4.4548860000000003E-2</v>
      </c>
      <c r="N13" s="22">
        <f t="shared" si="1"/>
        <v>2.5565869915905148E-2</v>
      </c>
      <c r="O13" s="22">
        <f t="shared" si="2"/>
        <v>7.3636864665100596E-2</v>
      </c>
      <c r="P13" s="23">
        <f t="shared" si="3"/>
        <v>0.15063401975914154</v>
      </c>
      <c r="Q13" s="70">
        <v>0</v>
      </c>
      <c r="R13" s="21">
        <v>0</v>
      </c>
      <c r="S13" s="23">
        <f t="shared" si="4"/>
        <v>0</v>
      </c>
    </row>
    <row r="14" spans="1:19" ht="15.75" thickBot="1" x14ac:dyDescent="0.3">
      <c r="A14" s="41" t="s">
        <v>293</v>
      </c>
      <c r="B14" s="43"/>
      <c r="C14" s="43"/>
      <c r="D14" s="65"/>
      <c r="E14" s="43"/>
      <c r="F14" s="66"/>
      <c r="G14" s="43"/>
      <c r="H14" s="44">
        <f t="shared" ref="H14:M14" ca="1" si="5">OFFSET(H14,-MATCH("PROYECTOS",$A$8:$A$33,0)-1,0)-(OFFSET(H14,-MATCH("PROYECTOS",$A$8:$A$33,0),0))</f>
        <v>0</v>
      </c>
      <c r="I14" s="45">
        <f t="shared" ca="1" si="5"/>
        <v>0</v>
      </c>
      <c r="J14" s="45">
        <f t="shared" ca="1" si="5"/>
        <v>0</v>
      </c>
      <c r="K14" s="45">
        <f t="shared" ca="1" si="5"/>
        <v>0</v>
      </c>
      <c r="L14" s="45">
        <f t="shared" ca="1" si="5"/>
        <v>0</v>
      </c>
      <c r="M14" s="45">
        <f t="shared" ca="1" si="5"/>
        <v>0</v>
      </c>
      <c r="N14" s="46">
        <f t="shared" ca="1" si="1"/>
        <v>0</v>
      </c>
      <c r="O14" s="46">
        <f t="shared" ca="1" si="2"/>
        <v>0</v>
      </c>
      <c r="P14" s="47">
        <f t="shared" ca="1" si="3"/>
        <v>0</v>
      </c>
      <c r="Q14" s="67"/>
      <c r="R14" s="45"/>
      <c r="S14" s="47"/>
    </row>
  </sheetData>
  <mergeCells count="14">
    <mergeCell ref="Q3:S3"/>
    <mergeCell ref="K4:M4"/>
    <mergeCell ref="N4:P4"/>
    <mergeCell ref="Q4:Q5"/>
    <mergeCell ref="H4:H5"/>
    <mergeCell ref="R4:R5"/>
    <mergeCell ref="I4:I5"/>
    <mergeCell ref="S4:S5"/>
    <mergeCell ref="J4:J5"/>
    <mergeCell ref="D4:E5"/>
    <mergeCell ref="F4:G5"/>
    <mergeCell ref="A4:C5"/>
    <mergeCell ref="A3:G3"/>
    <mergeCell ref="H3:P3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workbookViewId="0">
      <selection activeCell="A11" sqref="A11:L11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60</v>
      </c>
      <c r="B1" s="50" t="s">
        <v>37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943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6.7568009999999994</v>
      </c>
      <c r="E6" s="14">
        <v>13.032100999999999</v>
      </c>
      <c r="F6" s="14">
        <v>1.8984029778591918</v>
      </c>
      <c r="G6" s="14">
        <v>0.32683479785919189</v>
      </c>
      <c r="H6" s="14">
        <v>0.28903460000000003</v>
      </c>
      <c r="I6" s="14">
        <v>1.28253358</v>
      </c>
      <c r="J6" s="15">
        <v>2.5079210010664581E-2</v>
      </c>
      <c r="K6" s="15">
        <v>4.7257874832246312E-2</v>
      </c>
      <c r="L6" s="16">
        <v>0.14567129105730472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6.3039799999999993</v>
      </c>
      <c r="E7" s="38">
        <f ca="1">SUM(E8:OFFSET(E6,MATCH("GOBIERNOS REGIONALES",$A$8:$A$50,0),0))</f>
        <v>7.7791229999999993</v>
      </c>
      <c r="F7" s="38">
        <f ca="1">SUM(F8:OFFSET(F6,MATCH("GOBIERNOS REGIONALES",$A$8:$A$50,0),0))</f>
        <v>0.94987918785919201</v>
      </c>
      <c r="G7" s="38">
        <f ca="1">SUM(G8:OFFSET(G6,MATCH("GOBIERNOS REGIONALES",$A$8:$A$50,0),0))</f>
        <v>0.32683479785919189</v>
      </c>
      <c r="H7" s="38">
        <f ca="1">SUM(H8:OFFSET(H6,MATCH("GOBIERNOS REGIONALES",$A$8:$A$50,0),0))</f>
        <v>0.28410760000000002</v>
      </c>
      <c r="I7" s="38">
        <f ca="1">SUM(I8:OFFSET(I6,MATCH("GOBIERNOS REGIONALES",$A$8:$A$50,0),0))</f>
        <v>0.33893678999999999</v>
      </c>
      <c r="J7" s="39">
        <f ca="1">IFERROR(G7/E7,0)</f>
        <v>4.2014350185643284E-2</v>
      </c>
      <c r="K7" s="39">
        <f ca="1">IFERROR(SUM(G7,H7)/E7,0)</f>
        <v>7.85361534788937E-2</v>
      </c>
      <c r="L7" s="40">
        <f ca="1">IFERROR(SUM(G7,H7,I7)/E7,0)</f>
        <v>0.12210620501298051</v>
      </c>
      <c r="M7" s="4"/>
    </row>
    <row r="8" spans="1:13" ht="25.5" x14ac:dyDescent="0.25">
      <c r="A8" s="17"/>
      <c r="B8" s="18">
        <v>37</v>
      </c>
      <c r="C8" s="19" t="s">
        <v>124</v>
      </c>
      <c r="D8" s="20">
        <v>5.7039799999999996</v>
      </c>
      <c r="E8" s="21">
        <v>7.1791229999999997</v>
      </c>
      <c r="F8" s="21">
        <f t="shared" ref="F8:F12" si="0">SUM(G8,H8,I8)</f>
        <v>0.8176411374250675</v>
      </c>
      <c r="G8" s="21">
        <v>0.28298344742506742</v>
      </c>
      <c r="H8" s="21">
        <v>0.24025625</v>
      </c>
      <c r="I8" s="21">
        <v>0.29440144000000001</v>
      </c>
      <c r="J8" s="22">
        <f t="shared" ref="J8:J12" si="1">IFERROR(G8/E8,0)</f>
        <v>3.9417551060911958E-2</v>
      </c>
      <c r="K8" s="22">
        <f t="shared" ref="K8:K12" si="2">IFERROR(SUM(G8,H8)/E8,0)</f>
        <v>7.2883512014638482E-2</v>
      </c>
      <c r="L8" s="23">
        <f t="shared" ref="L8:L12" si="3">IFERROR(SUM(G8,H8,I8)/E8,0)</f>
        <v>0.1138915070023271</v>
      </c>
      <c r="M8" s="4"/>
    </row>
    <row r="9" spans="1:13" ht="25.5" x14ac:dyDescent="0.25">
      <c r="A9" s="17"/>
      <c r="B9" s="18">
        <v>211</v>
      </c>
      <c r="C9" s="19" t="s">
        <v>154</v>
      </c>
      <c r="D9" s="20">
        <v>0.6</v>
      </c>
      <c r="E9" s="21">
        <v>0.6</v>
      </c>
      <c r="F9" s="21">
        <f t="shared" si="0"/>
        <v>0.13223805043412448</v>
      </c>
      <c r="G9" s="21">
        <v>4.385135043412447E-2</v>
      </c>
      <c r="H9" s="21">
        <v>4.3851350000000004E-2</v>
      </c>
      <c r="I9" s="21">
        <v>4.4535350000000001E-2</v>
      </c>
      <c r="J9" s="22">
        <f t="shared" si="1"/>
        <v>7.3085584056874126E-2</v>
      </c>
      <c r="K9" s="22">
        <f t="shared" si="2"/>
        <v>0.14617116739020747</v>
      </c>
      <c r="L9" s="23">
        <f t="shared" si="3"/>
        <v>0.22039675072354081</v>
      </c>
      <c r="M9" s="4"/>
    </row>
    <row r="10" spans="1:13" x14ac:dyDescent="0.25">
      <c r="A10" s="34" t="s">
        <v>205</v>
      </c>
      <c r="B10" s="57"/>
      <c r="C10" s="36"/>
      <c r="D10" s="37">
        <f ca="1">SUM(D11:OFFSET(D9,(MATCH("GOBIERNOS LOCALES",$A$8:$A$50,0)-MATCH("GOBIERNOS REGIONALES",$A$8:$A$50,0)),0))</f>
        <v>1.3436E-2</v>
      </c>
      <c r="E10" s="38">
        <f ca="1">SUM(E11:OFFSET(E9,(MATCH("GOBIERNOS LOCALES",$A$8:$A$50,0)-MATCH("GOBIERNOS REGIONALES",$A$8:$A$50,0)),0))</f>
        <v>4.2883999999999999E-2</v>
      </c>
      <c r="F10" s="38">
        <f ca="1">SUM(F11:OFFSET(F9,(MATCH("GOBIERNOS LOCALES",$A$8:$A$50,0)-MATCH("GOBIERNOS REGIONALES",$A$8:$A$50,0)),0))</f>
        <v>7.45E-3</v>
      </c>
      <c r="G10" s="38">
        <f ca="1">SUM(G11:OFFSET(G9,(MATCH("GOBIERNOS LOCALES",$A$8:$A$50,0)-MATCH("GOBIERNOS REGIONALES",$A$8:$A$50,0)),0))</f>
        <v>0</v>
      </c>
      <c r="H10" s="38">
        <f ca="1">SUM(H11:OFFSET(H9,(MATCH("GOBIERNOS LOCALES",$A$8:$A$50,0)-MATCH("GOBIERNOS REGIONALES",$A$8:$A$50,0)),0))</f>
        <v>4.927E-3</v>
      </c>
      <c r="I10" s="38">
        <f ca="1">SUM(I11:OFFSET(I9,(MATCH("GOBIERNOS LOCALES",$A$8:$A$50,0)-MATCH("GOBIERNOS REGIONALES",$A$8:$A$50,0)),0))</f>
        <v>2.5230000000000001E-3</v>
      </c>
      <c r="J10" s="39">
        <f t="shared" ca="1" si="1"/>
        <v>0</v>
      </c>
      <c r="K10" s="39">
        <f t="shared" ca="1" si="2"/>
        <v>0.11489133476354818</v>
      </c>
      <c r="L10" s="40">
        <f t="shared" ca="1" si="3"/>
        <v>0.17372446600130587</v>
      </c>
      <c r="M10" s="4"/>
    </row>
    <row r="11" spans="1:13" x14ac:dyDescent="0.25">
      <c r="A11" s="17"/>
      <c r="B11" s="18">
        <v>457</v>
      </c>
      <c r="C11" s="19" t="s">
        <v>223</v>
      </c>
      <c r="D11" s="20">
        <v>1.3436E-2</v>
      </c>
      <c r="E11" s="21">
        <v>4.2883999999999999E-2</v>
      </c>
      <c r="F11" s="21">
        <f t="shared" si="0"/>
        <v>7.45E-3</v>
      </c>
      <c r="G11" s="21">
        <v>0</v>
      </c>
      <c r="H11" s="21">
        <v>4.927E-3</v>
      </c>
      <c r="I11" s="21">
        <v>2.5230000000000001E-3</v>
      </c>
      <c r="J11" s="22">
        <f t="shared" si="1"/>
        <v>0</v>
      </c>
      <c r="K11" s="22">
        <f t="shared" si="2"/>
        <v>0.11489133476354818</v>
      </c>
      <c r="L11" s="23">
        <f t="shared" si="3"/>
        <v>0.17372446600130587</v>
      </c>
      <c r="M11" s="4"/>
    </row>
    <row r="12" spans="1:13" ht="15.75" thickBot="1" x14ac:dyDescent="0.3">
      <c r="A12" s="41" t="s">
        <v>232</v>
      </c>
      <c r="B12" s="58"/>
      <c r="C12" s="43"/>
      <c r="D12" s="44">
        <v>0.43938499999999997</v>
      </c>
      <c r="E12" s="45">
        <v>5.2100940000000007</v>
      </c>
      <c r="F12" s="45">
        <f t="shared" si="0"/>
        <v>0.94107378999999991</v>
      </c>
      <c r="G12" s="45">
        <v>0</v>
      </c>
      <c r="H12" s="45">
        <v>0</v>
      </c>
      <c r="I12" s="45">
        <v>0.94107378999999991</v>
      </c>
      <c r="J12" s="46">
        <f t="shared" si="1"/>
        <v>0</v>
      </c>
      <c r="K12" s="46">
        <f t="shared" si="2"/>
        <v>0</v>
      </c>
      <c r="L12" s="47">
        <f t="shared" si="3"/>
        <v>0.18062510772358423</v>
      </c>
      <c r="M12" s="4"/>
    </row>
    <row r="13" spans="1:13" x14ac:dyDescent="0.25">
      <c r="D13" s="5"/>
      <c r="E13" s="5"/>
      <c r="F13" s="5"/>
      <c r="G13" s="5"/>
      <c r="H13" s="5"/>
      <c r="I13" s="5"/>
      <c r="J13" s="4"/>
      <c r="K13" s="4"/>
      <c r="L13" s="4"/>
      <c r="M13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342</vt:i4>
      </vt:variant>
    </vt:vector>
  </HeadingPairs>
  <TitlesOfParts>
    <vt:vector size="342" baseType="lpstr">
      <vt:lpstr>PpR</vt:lpstr>
      <vt:lpstr>Pliegos</vt:lpstr>
      <vt:lpstr>PAN Pliego</vt:lpstr>
      <vt:lpstr>PAN Dpto</vt:lpstr>
      <vt:lpstr>PAN Prod</vt:lpstr>
      <vt:lpstr>PAN Act</vt:lpstr>
      <vt:lpstr>SMN Pliego</vt:lpstr>
      <vt:lpstr>SMN Dpto</vt:lpstr>
      <vt:lpstr>SMN Prod</vt:lpstr>
      <vt:lpstr>SMN Act</vt:lpstr>
      <vt:lpstr>TBC Pliego</vt:lpstr>
      <vt:lpstr>TBC Dpto</vt:lpstr>
      <vt:lpstr>TBC Prod</vt:lpstr>
      <vt:lpstr>TBC Act</vt:lpstr>
      <vt:lpstr>EMZ Pliego</vt:lpstr>
      <vt:lpstr>EMZ Dpto</vt:lpstr>
      <vt:lpstr>EMZ Prod</vt:lpstr>
      <vt:lpstr>EMZ Act</vt:lpstr>
      <vt:lpstr>ENT Pliego</vt:lpstr>
      <vt:lpstr>ENT Dpto</vt:lpstr>
      <vt:lpstr>ENT Prod</vt:lpstr>
      <vt:lpstr>ENT Act</vt:lpstr>
      <vt:lpstr>CANCER Pliego</vt:lpstr>
      <vt:lpstr>CANCER Dpto</vt:lpstr>
      <vt:lpstr>CANCER Prod</vt:lpstr>
      <vt:lpstr>CANCER Act</vt:lpstr>
      <vt:lpstr>SC Pliego</vt:lpstr>
      <vt:lpstr>SC Dpto</vt:lpstr>
      <vt:lpstr>SC Prod</vt:lpstr>
      <vt:lpstr>SC Act</vt:lpstr>
      <vt:lpstr>RTID Pliego</vt:lpstr>
      <vt:lpstr>RTID Dpto</vt:lpstr>
      <vt:lpstr>RTID Prod</vt:lpstr>
      <vt:lpstr>RTID Act</vt:lpstr>
      <vt:lpstr>LCT Pliego</vt:lpstr>
      <vt:lpstr>LCT Dpto</vt:lpstr>
      <vt:lpstr>LCT Prod</vt:lpstr>
      <vt:lpstr>LCT Act</vt:lpstr>
      <vt:lpstr>OSCE Pliego</vt:lpstr>
      <vt:lpstr>OSCE Dpto</vt:lpstr>
      <vt:lpstr>OSCE Prod</vt:lpstr>
      <vt:lpstr>OSCE Act</vt:lpstr>
      <vt:lpstr>GSRN Pliego</vt:lpstr>
      <vt:lpstr>GSRN Dpto</vt:lpstr>
      <vt:lpstr>GSRN Prod</vt:lpstr>
      <vt:lpstr>GSRN Act</vt:lpstr>
      <vt:lpstr>GIRS Pliego</vt:lpstr>
      <vt:lpstr>GIRS Dpto</vt:lpstr>
      <vt:lpstr>GIRS Prod</vt:lpstr>
      <vt:lpstr>GIRS Act</vt:lpstr>
      <vt:lpstr>MSA Pliego</vt:lpstr>
      <vt:lpstr>MSA Dpto</vt:lpstr>
      <vt:lpstr>MSA Prod</vt:lpstr>
      <vt:lpstr>MSA Act</vt:lpstr>
      <vt:lpstr>MSV Pliego</vt:lpstr>
      <vt:lpstr>MSV Dpto</vt:lpstr>
      <vt:lpstr>MSV Prod</vt:lpstr>
      <vt:lpstr>MSV Act</vt:lpstr>
      <vt:lpstr>MIA Pliego</vt:lpstr>
      <vt:lpstr>MIA Dpto</vt:lpstr>
      <vt:lpstr>MIA Prod</vt:lpstr>
      <vt:lpstr>MIA Act</vt:lpstr>
      <vt:lpstr>RRHH Pliego</vt:lpstr>
      <vt:lpstr>RRHH Dpto</vt:lpstr>
      <vt:lpstr>RRHH Prod</vt:lpstr>
      <vt:lpstr>RRHH Act</vt:lpstr>
      <vt:lpstr>ER Pliego</vt:lpstr>
      <vt:lpstr>ER Dpto</vt:lpstr>
      <vt:lpstr>ER Prod</vt:lpstr>
      <vt:lpstr>ER Act</vt:lpstr>
      <vt:lpstr>TEL Pliego</vt:lpstr>
      <vt:lpstr>TEL Dpto</vt:lpstr>
      <vt:lpstr>TEL Prod</vt:lpstr>
      <vt:lpstr>TEL Act</vt:lpstr>
      <vt:lpstr>CGB Pliego</vt:lpstr>
      <vt:lpstr>CGB Dpto</vt:lpstr>
      <vt:lpstr>CGB Prod</vt:lpstr>
      <vt:lpstr>CGB Act</vt:lpstr>
      <vt:lpstr>JUNTOS Pliego</vt:lpstr>
      <vt:lpstr>JUNTOS Dpto</vt:lpstr>
      <vt:lpstr>JUNTOS Prod</vt:lpstr>
      <vt:lpstr>JUNTOS Act</vt:lpstr>
      <vt:lpstr>PTCD Pliego</vt:lpstr>
      <vt:lpstr>PTCD Dpto</vt:lpstr>
      <vt:lpstr>PTCD Prod</vt:lpstr>
      <vt:lpstr>PTCD Act</vt:lpstr>
      <vt:lpstr>CDB Pliego</vt:lpstr>
      <vt:lpstr>CDB Dpto</vt:lpstr>
      <vt:lpstr>CDB Prod</vt:lpstr>
      <vt:lpstr>CDB Act</vt:lpstr>
      <vt:lpstr>PPF Pliego</vt:lpstr>
      <vt:lpstr>PPF Dpto</vt:lpstr>
      <vt:lpstr>PPF Prod</vt:lpstr>
      <vt:lpstr>PPF Act</vt:lpstr>
      <vt:lpstr>BFH Pliego</vt:lpstr>
      <vt:lpstr>BFH Dpto</vt:lpstr>
      <vt:lpstr>BFH Prod</vt:lpstr>
      <vt:lpstr>BFH Act</vt:lpstr>
      <vt:lpstr>HU Pliego</vt:lpstr>
      <vt:lpstr>HU Dpto</vt:lpstr>
      <vt:lpstr>HU Prod</vt:lpstr>
      <vt:lpstr>HU Act</vt:lpstr>
      <vt:lpstr>TT Pliego</vt:lpstr>
      <vt:lpstr>TT Dpto</vt:lpstr>
      <vt:lpstr>TT Prod</vt:lpstr>
      <vt:lpstr>TT Act</vt:lpstr>
      <vt:lpstr>CPE Pliego</vt:lpstr>
      <vt:lpstr>CPE Dpto</vt:lpstr>
      <vt:lpstr>CPE Prod</vt:lpstr>
      <vt:lpstr>CPE Act</vt:lpstr>
      <vt:lpstr>OC Pliego</vt:lpstr>
      <vt:lpstr>OC Dpto</vt:lpstr>
      <vt:lpstr>OC Prod</vt:lpstr>
      <vt:lpstr>OC Act</vt:lpstr>
      <vt:lpstr>UNI Pliego</vt:lpstr>
      <vt:lpstr>UNI Dpto</vt:lpstr>
      <vt:lpstr>UNI Prod</vt:lpstr>
      <vt:lpstr>UNI Act</vt:lpstr>
      <vt:lpstr>PJF Pliego</vt:lpstr>
      <vt:lpstr>PJF Dpto</vt:lpstr>
      <vt:lpstr>PJF Prod</vt:lpstr>
      <vt:lpstr>PJF Act</vt:lpstr>
      <vt:lpstr>DES Pliego</vt:lpstr>
      <vt:lpstr>DES Dpto</vt:lpstr>
      <vt:lpstr>DES Prod</vt:lpstr>
      <vt:lpstr>DES Act</vt:lpstr>
      <vt:lpstr>PIRDAIS Pliego</vt:lpstr>
      <vt:lpstr>PIRDAIS Dpto</vt:lpstr>
      <vt:lpstr>PIRDAIS Prod</vt:lpstr>
      <vt:lpstr>PIRDAIS Act</vt:lpstr>
      <vt:lpstr>TRAB Pliego</vt:lpstr>
      <vt:lpstr>TRAB Dpto</vt:lpstr>
      <vt:lpstr>TRAB Prod</vt:lpstr>
      <vt:lpstr>TRAB Act</vt:lpstr>
      <vt:lpstr>GIECOD Pliego</vt:lpstr>
      <vt:lpstr>GIECOD Dpto</vt:lpstr>
      <vt:lpstr>GIECOD Prod</vt:lpstr>
      <vt:lpstr>GIECOD Act</vt:lpstr>
      <vt:lpstr>API Pliego</vt:lpstr>
      <vt:lpstr>API Dpto</vt:lpstr>
      <vt:lpstr>API Prod</vt:lpstr>
      <vt:lpstr>API Act</vt:lpstr>
      <vt:lpstr>LCVF Pliego</vt:lpstr>
      <vt:lpstr>LCVF Dpto</vt:lpstr>
      <vt:lpstr>LCVF Prod</vt:lpstr>
      <vt:lpstr>LCVF Act</vt:lpstr>
      <vt:lpstr>SU Pliego</vt:lpstr>
      <vt:lpstr>SU Dpto</vt:lpstr>
      <vt:lpstr>SU Prod</vt:lpstr>
      <vt:lpstr>SU Act</vt:lpstr>
      <vt:lpstr>SR Pliego</vt:lpstr>
      <vt:lpstr>SR Dpto</vt:lpstr>
      <vt:lpstr>SR Prod</vt:lpstr>
      <vt:lpstr>SR Act</vt:lpstr>
      <vt:lpstr>OPP Pliego</vt:lpstr>
      <vt:lpstr>OPP Dpto</vt:lpstr>
      <vt:lpstr>OPP Prod</vt:lpstr>
      <vt:lpstr>OPP Act</vt:lpstr>
      <vt:lpstr>CSA Pliego</vt:lpstr>
      <vt:lpstr>CSA Dpto</vt:lpstr>
      <vt:lpstr>CSA Prod</vt:lpstr>
      <vt:lpstr>CSA Act</vt:lpstr>
      <vt:lpstr>MGP Pliego</vt:lpstr>
      <vt:lpstr>MGP Dpto</vt:lpstr>
      <vt:lpstr>MGP Prod</vt:lpstr>
      <vt:lpstr>MGP Act</vt:lpstr>
      <vt:lpstr>DSA Pliego</vt:lpstr>
      <vt:lpstr>DSA Dpto</vt:lpstr>
      <vt:lpstr>DSA Prod</vt:lpstr>
      <vt:lpstr>DSA Act</vt:lpstr>
      <vt:lpstr>EBR Pliego</vt:lpstr>
      <vt:lpstr>EBR Dpto</vt:lpstr>
      <vt:lpstr>EBR Prod</vt:lpstr>
      <vt:lpstr>EBR Act</vt:lpstr>
      <vt:lpstr>AEBR Pliego</vt:lpstr>
      <vt:lpstr>AEBR Dpto</vt:lpstr>
      <vt:lpstr>AEBR Prod</vt:lpstr>
      <vt:lpstr>AEBR Act</vt:lpstr>
      <vt:lpstr>DPE Pliego</vt:lpstr>
      <vt:lpstr>DPE Dpto</vt:lpstr>
      <vt:lpstr>DPE Prod</vt:lpstr>
      <vt:lpstr>DPE Act</vt:lpstr>
      <vt:lpstr>ODA Pliego</vt:lpstr>
      <vt:lpstr>ODA Dpto</vt:lpstr>
      <vt:lpstr>ODA Prod</vt:lpstr>
      <vt:lpstr>ODA Act</vt:lpstr>
      <vt:lpstr>FPA Pliego</vt:lpstr>
      <vt:lpstr>FPA Dpto</vt:lpstr>
      <vt:lpstr>FPA Prod</vt:lpstr>
      <vt:lpstr>FPA Act</vt:lpstr>
      <vt:lpstr>GCA Pliego</vt:lpstr>
      <vt:lpstr>GCA Dpto</vt:lpstr>
      <vt:lpstr>GCA Prod</vt:lpstr>
      <vt:lpstr>GCA Act</vt:lpstr>
      <vt:lpstr>PENSION Pliego</vt:lpstr>
      <vt:lpstr>PENSION Dpto</vt:lpstr>
      <vt:lpstr>PENSION Prod</vt:lpstr>
      <vt:lpstr>PENSION Act</vt:lpstr>
      <vt:lpstr>CUNA Pliego</vt:lpstr>
      <vt:lpstr>CUNA Dpto</vt:lpstr>
      <vt:lpstr>CUNA Prod</vt:lpstr>
      <vt:lpstr>CUNA Act</vt:lpstr>
      <vt:lpstr>CPJL Pliego</vt:lpstr>
      <vt:lpstr>CPJL Dpto</vt:lpstr>
      <vt:lpstr>CPJL Prod</vt:lpstr>
      <vt:lpstr>CPJL Act</vt:lpstr>
      <vt:lpstr>IDPP Pliego</vt:lpstr>
      <vt:lpstr>IDPP Dpto</vt:lpstr>
      <vt:lpstr>IDPP Prod</vt:lpstr>
      <vt:lpstr>IDPP Act</vt:lpstr>
      <vt:lpstr>FCL Pliego</vt:lpstr>
      <vt:lpstr>FCL Dpto</vt:lpstr>
      <vt:lpstr>FCL Prod</vt:lpstr>
      <vt:lpstr>FCL Act</vt:lpstr>
      <vt:lpstr>RMEU Pliego</vt:lpstr>
      <vt:lpstr>RMEU Dpto</vt:lpstr>
      <vt:lpstr>RMEU Prod</vt:lpstr>
      <vt:lpstr>RMEU Act</vt:lpstr>
      <vt:lpstr>INJD Pliego</vt:lpstr>
      <vt:lpstr>INJD Dpto</vt:lpstr>
      <vt:lpstr>INJD Prod</vt:lpstr>
      <vt:lpstr>INJD Act</vt:lpstr>
      <vt:lpstr>CDNU Pliego</vt:lpstr>
      <vt:lpstr>CDNU Dpto</vt:lpstr>
      <vt:lpstr>CDNU Prod</vt:lpstr>
      <vt:lpstr>CDNU Act</vt:lpstr>
      <vt:lpstr>MIB Pliego</vt:lpstr>
      <vt:lpstr>MIB Dpto</vt:lpstr>
      <vt:lpstr>MIB Prod</vt:lpstr>
      <vt:lpstr>MIB Act</vt:lpstr>
      <vt:lpstr>UN Pliego</vt:lpstr>
      <vt:lpstr>UN Dpto</vt:lpstr>
      <vt:lpstr>UN Prod</vt:lpstr>
      <vt:lpstr>UN Act</vt:lpstr>
      <vt:lpstr>FA Pliego</vt:lpstr>
      <vt:lpstr>FA Dpto</vt:lpstr>
      <vt:lpstr>FA Prod</vt:lpstr>
      <vt:lpstr>FA Act</vt:lpstr>
      <vt:lpstr>AHR Pliego</vt:lpstr>
      <vt:lpstr>AHR Dpto</vt:lpstr>
      <vt:lpstr>AHR Prod</vt:lpstr>
      <vt:lpstr>AHR Act</vt:lpstr>
      <vt:lpstr>SRAO Pliego</vt:lpstr>
      <vt:lpstr>SRAO Dpto</vt:lpstr>
      <vt:lpstr>SRAO Prod</vt:lpstr>
      <vt:lpstr>SRAO Act</vt:lpstr>
      <vt:lpstr>PC Pliego</vt:lpstr>
      <vt:lpstr>PC Dpto</vt:lpstr>
      <vt:lpstr>PC Prod</vt:lpstr>
      <vt:lpstr>PC Act</vt:lpstr>
      <vt:lpstr>AEQW Pliego</vt:lpstr>
      <vt:lpstr>AEQW Dpto</vt:lpstr>
      <vt:lpstr>AEQW Prod</vt:lpstr>
      <vt:lpstr>AEQW Act</vt:lpstr>
      <vt:lpstr>PROE Pliego</vt:lpstr>
      <vt:lpstr>PROE Dpto</vt:lpstr>
      <vt:lpstr>PROE Prod</vt:lpstr>
      <vt:lpstr>PROE Act</vt:lpstr>
      <vt:lpstr>AONA Pliego</vt:lpstr>
      <vt:lpstr>AONA Dpto</vt:lpstr>
      <vt:lpstr>AONA Prod</vt:lpstr>
      <vt:lpstr>AONA Act</vt:lpstr>
      <vt:lpstr>AHRE Pliego</vt:lpstr>
      <vt:lpstr>AHRE Dpto</vt:lpstr>
      <vt:lpstr>AHRE Prod</vt:lpstr>
      <vt:lpstr>AHRE Act</vt:lpstr>
      <vt:lpstr>CPJCC Pliego</vt:lpstr>
      <vt:lpstr>CPJCC Dpto</vt:lpstr>
      <vt:lpstr>CPJCC Prod</vt:lpstr>
      <vt:lpstr>CPJCC Act</vt:lpstr>
      <vt:lpstr>RPAM Pliego</vt:lpstr>
      <vt:lpstr>RPAM Dpto</vt:lpstr>
      <vt:lpstr>RPAM Prod</vt:lpstr>
      <vt:lpstr>RPAM Act</vt:lpstr>
      <vt:lpstr>MAPP Pliego</vt:lpstr>
      <vt:lpstr>MAPP Dpto</vt:lpstr>
      <vt:lpstr>MAPP Prod</vt:lpstr>
      <vt:lpstr>MAPP Act</vt:lpstr>
      <vt:lpstr>AARES Pliego</vt:lpstr>
      <vt:lpstr>AARES Dpto</vt:lpstr>
      <vt:lpstr>AARES Prod</vt:lpstr>
      <vt:lpstr>AARES Act</vt:lpstr>
      <vt:lpstr>MCRS Pliego</vt:lpstr>
      <vt:lpstr>MCRS Dpto</vt:lpstr>
      <vt:lpstr>MCRS Prod</vt:lpstr>
      <vt:lpstr>MCRS Act</vt:lpstr>
      <vt:lpstr>MST Pliego</vt:lpstr>
      <vt:lpstr>MST Dpto</vt:lpstr>
      <vt:lpstr>MST Prod</vt:lpstr>
      <vt:lpstr>MST Act</vt:lpstr>
      <vt:lpstr>MPE Pliego</vt:lpstr>
      <vt:lpstr>MPE Dpto</vt:lpstr>
      <vt:lpstr>MPE Prod</vt:lpstr>
      <vt:lpstr>MPE Act</vt:lpstr>
      <vt:lpstr>FMIN Pliego</vt:lpstr>
      <vt:lpstr>FMIN Dpto</vt:lpstr>
      <vt:lpstr>FMIN Prod</vt:lpstr>
      <vt:lpstr>FMIN Act</vt:lpstr>
      <vt:lpstr>MCDT Pliego</vt:lpstr>
      <vt:lpstr>MCDT Dpto</vt:lpstr>
      <vt:lpstr>MCDT Prod</vt:lpstr>
      <vt:lpstr>MCDT Act</vt:lpstr>
      <vt:lpstr>RMI Pliego</vt:lpstr>
      <vt:lpstr>RMI Dpto</vt:lpstr>
      <vt:lpstr>RMI Prod</vt:lpstr>
      <vt:lpstr>RMI Act</vt:lpstr>
      <vt:lpstr>PCSD Pliego</vt:lpstr>
      <vt:lpstr>PCSD Dpto</vt:lpstr>
      <vt:lpstr>PCSD Prod</vt:lpstr>
      <vt:lpstr>PCSD Act</vt:lpstr>
      <vt:lpstr>CSRF Pliego</vt:lpstr>
      <vt:lpstr>CSRF Dpto</vt:lpstr>
      <vt:lpstr>CSRF Prod</vt:lpstr>
      <vt:lpstr>CSRF Act</vt:lpstr>
      <vt:lpstr>CPSM Pliego</vt:lpstr>
      <vt:lpstr>CPSM Dpto</vt:lpstr>
      <vt:lpstr>CPSM Prod</vt:lpstr>
      <vt:lpstr>CPSM Act</vt:lpstr>
      <vt:lpstr>PVPC Pliego</vt:lpstr>
      <vt:lpstr>PVPC Dpto</vt:lpstr>
      <vt:lpstr>PVPC Prod</vt:lpstr>
      <vt:lpstr>PVPC Act</vt:lpstr>
      <vt:lpstr>FPE Pliego</vt:lpstr>
      <vt:lpstr>FPE Dpto</vt:lpstr>
      <vt:lpstr>FPE Prod</vt:lpstr>
      <vt:lpstr>FPE Act</vt:lpstr>
      <vt:lpstr>PINP Pliego</vt:lpstr>
      <vt:lpstr>PINP Dpto</vt:lpstr>
      <vt:lpstr>PINP Prod</vt:lpstr>
      <vt:lpstr>PINP Act</vt:lpstr>
      <vt:lpstr>MCM Pliego</vt:lpstr>
      <vt:lpstr>MCM Dpto</vt:lpstr>
      <vt:lpstr>MCM Prod</vt:lpstr>
      <vt:lpstr>MCM Act</vt:lpstr>
      <vt:lpstr>PARA Pliego</vt:lpstr>
      <vt:lpstr>PARA Dpto</vt:lpstr>
      <vt:lpstr>PARA Prod</vt:lpstr>
      <vt:lpstr>PARA Act</vt:lpstr>
      <vt:lpstr>DCTI Pliego</vt:lpstr>
      <vt:lpstr>DCTI Dpto</vt:lpstr>
      <vt:lpstr>DCTI Prod</vt:lpstr>
      <vt:lpstr>DCTI Act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Tablas Ejecución financiera y de metas físicas de PP 2015 - Marzo</dc:title>
  <dc:subject>Tablas</dc:subject>
  <dc:creator>Beltrán Arias, Dante</dc:creator>
  <cp:lastModifiedBy>Carlos Celso Castañeda Véliz</cp:lastModifiedBy>
  <dcterms:created xsi:type="dcterms:W3CDTF">2015-04-17T18:03:38Z</dcterms:created>
  <dcterms:modified xsi:type="dcterms:W3CDTF">2015-04-27T22:40:29Z</dcterms:modified>
</cp:coreProperties>
</file>