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06" yWindow="65461" windowWidth="11970" windowHeight="6180" tabRatio="871" activeTab="0"/>
  </bookViews>
  <sheets>
    <sheet name="ANEXO N° I GGG" sheetId="1" r:id="rId1"/>
    <sheet name="ANEXO N° II -ingresos-ENTID" sheetId="2" r:id="rId2"/>
    <sheet name="ANEXO N° III TF" sheetId="3" r:id="rId3"/>
    <sheet name="ANEXO N° III -1 RDR" sheetId="4" r:id="rId4"/>
    <sheet name="ANEXO N° III-2 DT" sheetId="5" r:id="rId5"/>
    <sheet name="ANEXO N° III-3 EE" sheetId="6" r:id="rId6"/>
  </sheets>
  <definedNames>
    <definedName name="_xlnm.Print_Area" localSheetId="0">'ANEXO N° I GGG'!$A$1:$E$37</definedName>
    <definedName name="_xlnm.Print_Area" localSheetId="1">'ANEXO N° II -ingresos-ENTID'!$A$1:$G$119</definedName>
    <definedName name="_xlnm.Print_Area" localSheetId="3">'ANEXO N° III -1 RDR'!$A$1:$L$118</definedName>
    <definedName name="_xlnm.Print_Area" localSheetId="2">'ANEXO N° III TF'!$A$1:$L$119</definedName>
    <definedName name="_xlnm.Print_Area" localSheetId="4">'ANEXO N° III-2 DT'!$A$1:$L$34</definedName>
    <definedName name="_xlnm.Print_Area" localSheetId="5">'ANEXO N° III-3 EE'!$A$1:$L$29</definedName>
    <definedName name="OLE_LINK1" localSheetId="3">'ANEXO N° III -1 RDR'!#REF!</definedName>
    <definedName name="_xlnm.Print_Titles" localSheetId="1">'ANEXO N° II -ingresos-ENTID'!$1:$14</definedName>
    <definedName name="_xlnm.Print_Titles" localSheetId="3">'ANEXO N° III -1 RDR'!$1:$14</definedName>
    <definedName name="_xlnm.Print_Titles" localSheetId="2">'ANEXO N° III TF'!$1:$14</definedName>
    <definedName name="Z_1D544038_8F75_467F_B12F_0256C0E343C6_.wvu.PrintArea" localSheetId="0" hidden="1">'ANEXO N° I GGG'!$A$1:$E$35</definedName>
    <definedName name="Z_1D544038_8F75_467F_B12F_0256C0E343C6_.wvu.PrintArea" localSheetId="1" hidden="1">'ANEXO N° II -ingresos-ENTID'!$A$1:$G$119</definedName>
    <definedName name="Z_1D544038_8F75_467F_B12F_0256C0E343C6_.wvu.PrintArea" localSheetId="3" hidden="1">'ANEXO N° III -1 RDR'!$A$1:$L$44</definedName>
    <definedName name="Z_1D544038_8F75_467F_B12F_0256C0E343C6_.wvu.PrintArea" localSheetId="2" hidden="1">'ANEXO N° III TF'!$A$1:$L$96</definedName>
    <definedName name="Z_1D544038_8F75_467F_B12F_0256C0E343C6_.wvu.PrintArea" localSheetId="4" hidden="1">'ANEXO N° III-2 DT'!$A$1:$L$34</definedName>
    <definedName name="Z_1D544038_8F75_467F_B12F_0256C0E343C6_.wvu.PrintTitles" localSheetId="1" hidden="1">'ANEXO N° II -ingresos-ENTID'!$1:$13</definedName>
    <definedName name="Z_1D544038_8F75_467F_B12F_0256C0E343C6_.wvu.PrintTitles" localSheetId="2" hidden="1">'ANEXO N° III TF'!$1:$13</definedName>
    <definedName name="Z_2BD059E5_E60A_4EF8_BB54_0C500552DC59_.wvu.PrintArea" localSheetId="1" hidden="1">'ANEXO N° II -ingresos-ENTID'!$A$1:$G$125</definedName>
    <definedName name="Z_2BD059E5_E60A_4EF8_BB54_0C500552DC59_.wvu.PrintArea" localSheetId="3" hidden="1">'ANEXO N° III -1 RDR'!$A$1:$L$51</definedName>
    <definedName name="Z_2BD059E5_E60A_4EF8_BB54_0C500552DC59_.wvu.PrintArea" localSheetId="2" hidden="1">'ANEXO N° III TF'!$A$1:$L$101</definedName>
    <definedName name="Z_3F9DAA0F_D7AB_4E8B_BBC4_4D42E027AA3D_.wvu.PrintArea" localSheetId="0" hidden="1">'ANEXO N° I GGG'!$A$1:$E$35</definedName>
    <definedName name="Z_3F9DAA0F_D7AB_4E8B_BBC4_4D42E027AA3D_.wvu.PrintArea" localSheetId="1" hidden="1">'ANEXO N° II -ingresos-ENTID'!$A$1:$G$119</definedName>
    <definedName name="Z_3F9DAA0F_D7AB_4E8B_BBC4_4D42E027AA3D_.wvu.PrintArea" localSheetId="3" hidden="1">'ANEXO N° III -1 RDR'!$A$1:$L$44</definedName>
    <definedName name="Z_3F9DAA0F_D7AB_4E8B_BBC4_4D42E027AA3D_.wvu.PrintArea" localSheetId="2" hidden="1">'ANEXO N° III TF'!$A$1:$L$96</definedName>
    <definedName name="Z_3F9DAA0F_D7AB_4E8B_BBC4_4D42E027AA3D_.wvu.PrintArea" localSheetId="4" hidden="1">'ANEXO N° III-2 DT'!$A$1:$L$34</definedName>
    <definedName name="Z_3F9DAA0F_D7AB_4E8B_BBC4_4D42E027AA3D_.wvu.PrintTitles" localSheetId="1" hidden="1">'ANEXO N° II -ingresos-ENTID'!$1:$13</definedName>
    <definedName name="Z_3F9DAA0F_D7AB_4E8B_BBC4_4D42E027AA3D_.wvu.PrintTitles" localSheetId="2" hidden="1">'ANEXO N° III TF'!$1:$13</definedName>
    <definedName name="Z_873CC7EA_DB9F_43A1_9488_D01EE665F3CB_.wvu.PrintArea" localSheetId="0" hidden="1">'ANEXO N° I GGG'!$A$1:$E$35</definedName>
    <definedName name="Z_873CC7EA_DB9F_43A1_9488_D01EE665F3CB_.wvu.PrintTitles" localSheetId="1" hidden="1">'ANEXO N° II -ingresos-ENTID'!$1:$13</definedName>
    <definedName name="Z_873CC7EA_DB9F_43A1_9488_D01EE665F3CB_.wvu.PrintTitles" localSheetId="2" hidden="1">'ANEXO N° III TF'!$1:$13</definedName>
    <definedName name="Z_9C5A7D23_379C_4FD5_BB05_10415F31E070_.wvu.PrintArea" localSheetId="0" hidden="1">'ANEXO N° I GGG'!$A$1:$E$35</definedName>
    <definedName name="Z_9C5A7D23_379C_4FD5_BB05_10415F31E070_.wvu.PrintArea" localSheetId="1" hidden="1">'ANEXO N° II -ingresos-ENTID'!$A$14:$G$119</definedName>
    <definedName name="Z_9C5A7D23_379C_4FD5_BB05_10415F31E070_.wvu.PrintArea" localSheetId="3" hidden="1">'ANEXO N° III -1 RDR'!$A$1:$L$38</definedName>
    <definedName name="Z_9C5A7D23_379C_4FD5_BB05_10415F31E070_.wvu.PrintArea" localSheetId="2" hidden="1">'ANEXO N° III TF'!$A$1:$L$88</definedName>
    <definedName name="Z_9C5A7D23_379C_4FD5_BB05_10415F31E070_.wvu.PrintArea" localSheetId="4" hidden="1">'ANEXO N° III-2 DT'!$1:$33</definedName>
    <definedName name="Z_9C5A7D23_379C_4FD5_BB05_10415F31E070_.wvu.PrintTitles" localSheetId="0" hidden="1">'ANEXO N° I GGG'!$2:$15</definedName>
    <definedName name="Z_9C5A7D23_379C_4FD5_BB05_10415F31E070_.wvu.PrintTitles" localSheetId="1" hidden="1">'ANEXO N° II -ingresos-ENTID'!$2:$14</definedName>
    <definedName name="Z_9C5A7D23_379C_4FD5_BB05_10415F31E070_.wvu.PrintTitles" localSheetId="3" hidden="1">'ANEXO N° III -1 RDR'!$2:$14</definedName>
    <definedName name="Z_9C5A7D23_379C_4FD5_BB05_10415F31E070_.wvu.PrintTitles" localSheetId="2" hidden="1">'ANEXO N° III TF'!$2:$14</definedName>
    <definedName name="Z_9C5A7D23_379C_4FD5_BB05_10415F31E070_.wvu.PrintTitles" localSheetId="4" hidden="1">'ANEXO N° III-2 DT'!$2:$14</definedName>
    <definedName name="Z_A0626758_7244_4F8F_B2A9_DC0404FA9C0E_.wvu.PrintArea" localSheetId="0" hidden="1">'ANEXO N° I GGG'!$A$1:$E$35</definedName>
    <definedName name="Z_A0626758_7244_4F8F_B2A9_DC0404FA9C0E_.wvu.PrintArea" localSheetId="1" hidden="1">'ANEXO N° II -ingresos-ENTID'!$A$14:$G$119</definedName>
    <definedName name="Z_A0626758_7244_4F8F_B2A9_DC0404FA9C0E_.wvu.PrintArea" localSheetId="3" hidden="1">'ANEXO N° III -1 RDR'!$A$10:$L$43</definedName>
    <definedName name="Z_A0626758_7244_4F8F_B2A9_DC0404FA9C0E_.wvu.PrintArea" localSheetId="2" hidden="1">'ANEXO N° III TF'!$A$1:$L$88</definedName>
    <definedName name="Z_A0626758_7244_4F8F_B2A9_DC0404FA9C0E_.wvu.PrintArea" localSheetId="4" hidden="1">'ANEXO N° III-2 DT'!$1:$33</definedName>
    <definedName name="Z_A0626758_7244_4F8F_B2A9_DC0404FA9C0E_.wvu.PrintTitles" localSheetId="0" hidden="1">'ANEXO N° I GGG'!$2:$15</definedName>
    <definedName name="Z_A0626758_7244_4F8F_B2A9_DC0404FA9C0E_.wvu.PrintTitles" localSheetId="1" hidden="1">'ANEXO N° II -ingresos-ENTID'!$2:$14</definedName>
    <definedName name="Z_A0626758_7244_4F8F_B2A9_DC0404FA9C0E_.wvu.PrintTitles" localSheetId="3" hidden="1">'ANEXO N° III -1 RDR'!$1:$9</definedName>
    <definedName name="Z_A0626758_7244_4F8F_B2A9_DC0404FA9C0E_.wvu.PrintTitles" localSheetId="2" hidden="1">'ANEXO N° III TF'!$2:$14</definedName>
    <definedName name="Z_A0626758_7244_4F8F_B2A9_DC0404FA9C0E_.wvu.PrintTitles" localSheetId="4" hidden="1">'ANEXO N° III-2 DT'!$2:$14</definedName>
    <definedName name="Z_D4F01B04_257B_4333_91DC_26544C2B1E1A_.wvu.PrintArea" localSheetId="0" hidden="1">'ANEXO N° I GGG'!$A$1:$E$35</definedName>
    <definedName name="Z_D4F01B04_257B_4333_91DC_26544C2B1E1A_.wvu.PrintArea" localSheetId="1" hidden="1">'ANEXO N° II -ingresos-ENTID'!$A$1:$G$119</definedName>
    <definedName name="Z_D4F01B04_257B_4333_91DC_26544C2B1E1A_.wvu.PrintArea" localSheetId="3" hidden="1">'ANEXO N° III -1 RDR'!$A$1:$L$44</definedName>
    <definedName name="Z_D4F01B04_257B_4333_91DC_26544C2B1E1A_.wvu.PrintArea" localSheetId="2" hidden="1">'ANEXO N° III TF'!$A$1:$L$96</definedName>
    <definedName name="Z_D4F01B04_257B_4333_91DC_26544C2B1E1A_.wvu.PrintArea" localSheetId="4" hidden="1">'ANEXO N° III-2 DT'!$A$1:$L$34</definedName>
    <definedName name="Z_D4F01B04_257B_4333_91DC_26544C2B1E1A_.wvu.PrintTitles" localSheetId="1" hidden="1">'ANEXO N° II -ingresos-ENTID'!$1:$13</definedName>
    <definedName name="Z_D4F01B04_257B_4333_91DC_26544C2B1E1A_.wvu.PrintTitles" localSheetId="2" hidden="1">'ANEXO N° III TF'!$1:$13</definedName>
    <definedName name="Z_E07EAFF3_CFC4_420D_A095_94342B030F96_.wvu.PrintArea" localSheetId="0" hidden="1">'ANEXO N° I GGG'!$A$1:$E$35</definedName>
    <definedName name="Z_E07EAFF3_CFC4_420D_A095_94342B030F96_.wvu.PrintArea" localSheetId="1" hidden="1">'ANEXO N° II -ingresos-ENTID'!$A$1:$G$119</definedName>
    <definedName name="Z_E07EAFF3_CFC4_420D_A095_94342B030F96_.wvu.PrintArea" localSheetId="3" hidden="1">'ANEXO N° III -1 RDR'!$A$1:$L$44</definedName>
    <definedName name="Z_E07EAFF3_CFC4_420D_A095_94342B030F96_.wvu.PrintArea" localSheetId="2" hidden="1">'ANEXO N° III TF'!$A$1:$L$96</definedName>
    <definedName name="Z_E07EAFF3_CFC4_420D_A095_94342B030F96_.wvu.PrintArea" localSheetId="4" hidden="1">'ANEXO N° III-2 DT'!$A$1:$L$34</definedName>
    <definedName name="Z_E07EAFF3_CFC4_420D_A095_94342B030F96_.wvu.PrintTitles" localSheetId="1" hidden="1">'ANEXO N° II -ingresos-ENTID'!$1:$13</definedName>
    <definedName name="Z_E07EAFF3_CFC4_420D_A095_94342B030F96_.wvu.PrintTitles" localSheetId="2" hidden="1">'ANEXO N° III TF'!$1:$13</definedName>
    <definedName name="Z_E173D778_5FC6_486F_B6D6_824CF7945DBE_.wvu.PrintArea" localSheetId="0" hidden="1">'ANEXO N° I GGG'!$A$1:$E$37</definedName>
    <definedName name="Z_E173D778_5FC6_486F_B6D6_824CF7945DBE_.wvu.PrintArea" localSheetId="1" hidden="1">'ANEXO N° II -ingresos-ENTID'!$A$1:$G$121</definedName>
    <definedName name="Z_E173D778_5FC6_486F_B6D6_824CF7945DBE_.wvu.PrintArea" localSheetId="3" hidden="1">'ANEXO N° III -1 RDR'!$A$1:$L$45</definedName>
    <definedName name="Z_E173D778_5FC6_486F_B6D6_824CF7945DBE_.wvu.PrintArea" localSheetId="2" hidden="1">'ANEXO N° III TF'!$A$1:$L$98</definedName>
  </definedNames>
  <calcPr fullCalcOnLoad="1"/>
</workbook>
</file>

<file path=xl/sharedStrings.xml><?xml version="1.0" encoding="utf-8"?>
<sst xmlns="http://schemas.openxmlformats.org/spreadsheetml/2006/main" count="451" uniqueCount="146">
  <si>
    <t>ENTIDAD</t>
  </si>
  <si>
    <t>TOTAL</t>
  </si>
  <si>
    <t>TOTAL GENERAL</t>
  </si>
  <si>
    <t>DONACIONES Y TRANSFERENCIAS</t>
  </si>
  <si>
    <t>RECURSOS DIRECTAMENTE RECAUDADOS</t>
  </si>
  <si>
    <t>RECURSOS PUBLICOS</t>
  </si>
  <si>
    <t>PERSONAL Y OBLIGACIONES SOCIALES</t>
  </si>
  <si>
    <t>BIENES Y SERVICIOS</t>
  </si>
  <si>
    <t>GASTOS CORRIENTES</t>
  </si>
  <si>
    <t>GASTOS DE CAPITAL</t>
  </si>
  <si>
    <t>SERVICIO DE LA DEUDA</t>
  </si>
  <si>
    <t>ANEXO Nº III</t>
  </si>
  <si>
    <t>ANEXO Nº III-1</t>
  </si>
  <si>
    <t>EMPRESAS MUNICIPALES DE AGUA POTABLE Y ALCANTARILLADO</t>
  </si>
  <si>
    <t>EMPRESAS MUNICIPALES</t>
  </si>
  <si>
    <t>PENSIONES Y OTRAS PRESTACIONES SOCIALES</t>
  </si>
  <si>
    <t>OTROS GASTOS</t>
  </si>
  <si>
    <t>SERVICIO DE LA DEUDA PUBLICA</t>
  </si>
  <si>
    <t>RECURSOS
DIRECTAMENTE RECAUDADOS</t>
  </si>
  <si>
    <t xml:space="preserve">OTROS GASTOS </t>
  </si>
  <si>
    <t xml:space="preserve">DONACIONES Y TRANSFERENCIAS </t>
  </si>
  <si>
    <t>ANEXO Nº III-3</t>
  </si>
  <si>
    <t>ANEXO Nº III-2</t>
  </si>
  <si>
    <t>(EN NUEVOS SOLES)</t>
  </si>
  <si>
    <t>ANEXO Nº II</t>
  </si>
  <si>
    <t>ANEXO Nº I</t>
  </si>
  <si>
    <t>EMPRESAS MUNICIPALES DE SERVICIOS DIVERSOS</t>
  </si>
  <si>
    <t xml:space="preserve"> </t>
  </si>
  <si>
    <t xml:space="preserve">      </t>
  </si>
  <si>
    <t>DISTRIBUCIÓN DEL EGRESO DE LOS ORGANISMOS PÚBLICOS DESCENTRALIZADOS Y EMPRESAS DE LOS GOBIERNOS REGIONALES Y GOBIERNOS LOCALES</t>
  </si>
  <si>
    <t>POR FUENTE DE FINANCIAMIENTO Y GENÉRICA DEL GASTO</t>
  </si>
  <si>
    <t>RECURSOS POR OPERACIONES
 OFICIALES
DE CRÉDITO</t>
  </si>
  <si>
    <t>RECURSOS POR OPERACIONES OFICIALES
 DE CRÉDITO</t>
  </si>
  <si>
    <t xml:space="preserve">RECURSOS POR OPERACIONES OFICIALES DE CRÉDITO </t>
  </si>
  <si>
    <t>ADQUISICIÓN DE ACTIVOS NO FINANCIEROS</t>
  </si>
  <si>
    <t>ORGANISMOS PÚBLICOS DESCENTRALIZADOS DE LOS GOBIERNOS LOCALES</t>
  </si>
  <si>
    <t xml:space="preserve">ORGANISMOS PÚBLICOS DESCENTRALIZADOS DE LOS GOBIERNOS REGIONALES </t>
  </si>
  <si>
    <t>ADQUISICIÓN DE ACTIVOS FINANCIEROS</t>
  </si>
  <si>
    <t>GENÉRICA DEL GASTO</t>
  </si>
  <si>
    <t>DISTRIBUCIÓN DEL INGRESO DE LOS ORGANISMOS PÚBLICOS DESCENTRALIZADOS Y EMPRESAS DE LOS GOBIERNOS REGIONALES Y GOBIERNOS LOCALES</t>
  </si>
  <si>
    <t>POR FUENTE DE FINANCIAMIENTO</t>
  </si>
  <si>
    <t>POR GENÉRICA DEL GASTO</t>
  </si>
  <si>
    <t>FUENTE DE FINANCIAMIENTO</t>
  </si>
  <si>
    <t xml:space="preserve">      TOTAL GASTOS CORRIENTES</t>
  </si>
  <si>
    <t xml:space="preserve">      TOTAL GASTOS DE CAPITAL</t>
  </si>
  <si>
    <t xml:space="preserve">       TOTAL SERVICIO DE LA DEUDA</t>
  </si>
  <si>
    <t>.</t>
  </si>
  <si>
    <t>Total general</t>
  </si>
  <si>
    <t>PRESUPUESTO PARA EL AÑO FISCAL 2012</t>
  </si>
  <si>
    <t>SERVICIO DE AGUA POTABLE Y ALCANTARILLADO DE LA LIBERTAD S.A.</t>
  </si>
  <si>
    <t>SERVICIO DE AGUA POTABLE Y ALCANTARILLADO DE AREQUIPA S.A.</t>
  </si>
  <si>
    <t>ENTIDAD PRESTADORA DE SERVICIOS DE SANEAMIENTO AYACUCHO S.A.</t>
  </si>
  <si>
    <t>ENTIDAD PRESTADORA DE SERVICIOS DE SANEAMIENTO DE LAMBAYEQUE S.A.</t>
  </si>
  <si>
    <t>ENTIDAD PRESTADORA DE SERVICIO DE SANEAMIENTO GRAU S.A.</t>
  </si>
  <si>
    <t>ENTIDAD MUNICIPAL PRESTADORA DE SERVICIOS DE SANEAMIENTO DEL CUSCO S.A.</t>
  </si>
  <si>
    <t>SERVICIO DE AGUA POTABLE Y ALCANTARILLADO MUNICIPAL DE HUANCAYO S.A.</t>
  </si>
  <si>
    <t>ENTIDAD PRESTADORA DE SERVICIOS DE SANEAMIENTO TACNA S.A.</t>
  </si>
  <si>
    <t>ENTIDAD PRESTADORA DE SERVICIOS DE SANEAMIENTO DE AGUA POTABLE Y ALCANTARRILLADO DE LORETO S.A.</t>
  </si>
  <si>
    <t>EMPRESA MUNICIPAL DE SERVICIO DE AGUA POTABLE Y ALCANTARILLADO DEL SANTA, CASMA Y HUARMEY S.A.</t>
  </si>
  <si>
    <t>EMPRESA MUNICIPAL DE AGUA POTABLE Y ALCANTARILLADO DE PISCO S.A.</t>
  </si>
  <si>
    <t>EMPRESA MUNICIPAL DE SANEAMIENTO BASICO DE PUNO S.A.</t>
  </si>
  <si>
    <t>EMPRESA PRESTADORA DE SERVICIOS DE SANEAMIENTO DE CAJAMARCA S.A.</t>
  </si>
  <si>
    <t>EMPRESA MUNICIPAL DE SERVICIOS DE AGUA POTABLE Y ALCANTARILLADO DE SAN MARTIN S.A.</t>
  </si>
  <si>
    <t>EMPRESA MUNICIPAL DE AGUA POTABLE Y ALCANTARILLADO DE CORONEL PORTILLO S.A.</t>
  </si>
  <si>
    <t>EMPRESA MUNICIPAL DE AGUA POTABLE Y ALCANTARILLADO DE ICA S.A.</t>
  </si>
  <si>
    <t>EMPRESA MUNICIPAL DE SERVICIOS DE AGUA POTABLE Y ALCANTARILLADO DE HUANUCO S.A.</t>
  </si>
  <si>
    <t>EMPRESA DE SERVICIO MUNICIPAL DE AGUA POTABLE Y ALCANTARILLADO DE CHINCHA S.A.</t>
  </si>
  <si>
    <t>ENTIDAD PRESTADORA DE SANEAMIENTO DE JULIACA S.A.</t>
  </si>
  <si>
    <t>EMPRESA MUNICIPAL DE AGUA POTABLE Y ALCANTARILLADO CAÑETE S.A.</t>
  </si>
  <si>
    <t>ENTIDAD PRESTADORA DE SERVICIOS DE  ILO S.A.</t>
  </si>
  <si>
    <t>EMPRESA MUNICIPAL DE AGUA POTABLE Y ALCANTARILLADO DE HUACHO S.A.</t>
  </si>
  <si>
    <t>ENTIDAD PRESTADORA DE SERVICIOS DE SANEAMIENTO CHAVIN S.A.</t>
  </si>
  <si>
    <t>EMPRESA MUNICIPAL DE AGUA POTABLE Y ALCANTARILLADO DE TAMBOPATA S.R.L</t>
  </si>
  <si>
    <t>ENTIDAD PRESTADORA DE SERVICIOS DE SANEAMIENTO SELVA CENTRAL S.A.</t>
  </si>
  <si>
    <t>ENTIDAD PRESTADORA DE SERVICIOS DE SANEAMIENTO DE MOQUEGUA S.A.</t>
  </si>
  <si>
    <t>ENTIDAD PRESTADORA DE SERVICIOS DE SANEAMIENTO DE MOYOBAMBA S.R.LTDA.</t>
  </si>
  <si>
    <t>EMPRESA MUNICIPAL DE AGUA POTABLE Y ALCANTARILLADO DE HUARAL S.A.</t>
  </si>
  <si>
    <t>EMPRESA MUNICIPAL DE SERVICIOS DE ABASTECIMIENTO DE AGUA POTABLE Y ALCANTARILLADO ABANCAY S.A.</t>
  </si>
  <si>
    <t>ENTIDAD PRESTADORA DE SERVICIOS DE SANEAMIENTO MUNICIPAL MANTARO S.A.</t>
  </si>
  <si>
    <t>EMPRESA DE SERVICIO MUNICIPAL DE AGUA POTABLE Y ALCANTARILLADO DE BARRANCA S.A.</t>
  </si>
  <si>
    <t>EMPRESA MUNICIPAL DE SERVICIOS DE AGUA POTABLE Y ALCANTARILLADO DE AMAZONAS S.R.L</t>
  </si>
  <si>
    <t>ENTIDAD PRESTADORA DE SERVICIOS DE SANEAMIENTO "SIERRA CENTRAL S.R.L."</t>
  </si>
  <si>
    <t>EMPRESA MUNICIPAL DE AGUA POTABLE Y ALCANTARILLADO VIRGEN DE GUADALUPE DEL SUR S.A.</t>
  </si>
  <si>
    <t>EMPRESA MUNICIPAL PRESTADORA DE SERVICIO DE SANEAMIENTO DE LAS PROVINCIAS ALTO ANDINAS S.A.</t>
  </si>
  <si>
    <t>EMPRESA MUNICIPAL DE AGUA POTABLE Y ALCANTARILLADO DE CHANCAY S.A.C</t>
  </si>
  <si>
    <t>EMPRESA MUNICIPAL DE AGUA POTABLE Y ALCANTARILLADO DE BAGUA S.R.L</t>
  </si>
  <si>
    <t>EMPRESA MUNICIPAL DE AGUA POTABLE Y ALCANTARILLADO  HUANCAVELICA S.A.C.</t>
  </si>
  <si>
    <t>EMPRESA PRESTADORA DE SERVICIO DE SANEAMIENTO MUNICIPAL DE UTCUBAMBA S.R.LTDA.</t>
  </si>
  <si>
    <t>EMPRESA MUNICIPAL DE  AGUA POTABLE Y ALCANTARILLADO DE QUILLABAMBA S.R.LTDA.</t>
  </si>
  <si>
    <t>ENTIDAD PRESTADORA DE SERVICIOS DE SANEAMIENTO NOR PUNO S.A.</t>
  </si>
  <si>
    <t>EMPRESA MUNICIPAL DE SERVICIOS DE AGUA POTABLE Y ALCANTARILLADO  YAULI S.A. - LA OROYA</t>
  </si>
  <si>
    <t>ENTIDAD MUNICIPAL PRESTADORA DE SERVICIOS DE SANEAMIENTO AGUAS DEL ALTIPLANO S.R.LTDA.</t>
  </si>
  <si>
    <t>EMPRESA MUNICIPAL DE AGUA POTABLE Y ALCANTARILLADO DE PASCO S.A.</t>
  </si>
  <si>
    <t>EMPRESA MUNICIPAL DE AGUA POTABLE Y ALCANTARILLADO DE PATIVILCA S.A.</t>
  </si>
  <si>
    <t>EMPRESA MUNICIPAL DE AGUA POTABLE Y ALCANTARILLADO DE SALAS</t>
  </si>
  <si>
    <t>ENTIDAD PRESTADORA DE SERVICIOS DE SANEAMIENTO MUNICIPAL CHANKA S.R.LTDA.</t>
  </si>
  <si>
    <t>EMPRESA PRESTADORA DE SERVICIOS DE SANEAMIENTO JAEN-PERU</t>
  </si>
  <si>
    <t>EMPRESA MUNICIPAL DE AGUA POTABLE Y ALCANTARILLADO YUNGUYO S.R.LTDA.</t>
  </si>
  <si>
    <t>EMPRESA MUNICIPAL DE SERVICIO DE AGUA POTABLE Y ALCANTARILLADO CALCA S.R.LTDA</t>
  </si>
  <si>
    <t>EMPRESA PRESTADORA DE SERVICIO DE SANEAMIENTO JUCUSBAMBA S.R.L.</t>
  </si>
  <si>
    <t>SERVICIO DE AGUA POTABLE Y ALCANTARILLADO DE RIOJA SRL</t>
  </si>
  <si>
    <t>EMPRESA DE SERVICIOS ELECTRICOS MUNICIPALES  DE PARAMONGA S.A.</t>
  </si>
  <si>
    <t>EMPRESA MUNICIPAL DE SERVICIOS ELECTRICOS UTCUBAMBA S.A.C.</t>
  </si>
  <si>
    <t>EMPRESA MUNICIPAL DE SERVICIO ELECTRICO DE TOCACHE S.A.</t>
  </si>
  <si>
    <t>EMPRESA MUNICIPAL INMOBILIARIA DE LIMA S.A.</t>
  </si>
  <si>
    <t>FONDO MUNICIPAL DE INVERSIONES DEL CALLAO S.A.</t>
  </si>
  <si>
    <t>EMPRESA MUNICIPAL URBANIZADORA Y CONSTRUCTORA S.A.</t>
  </si>
  <si>
    <t>EMPRESA MUNICIPAL INMOBILIARIA S.A.C.</t>
  </si>
  <si>
    <t>EMPRESA MUNICIPAL DE MERCADOS S.A.</t>
  </si>
  <si>
    <t>EMPRESA MUNICIPAL MERCADOS DEL PUEBLO S.A. - CHIMBOTE</t>
  </si>
  <si>
    <t>EMPRESA DE SERVICIO DE LIMPIEZA MUNICIPAL PUBLICA DEL CALLAO</t>
  </si>
  <si>
    <t>EMPRESA MUNICIPAL ADMINISTRADORA DE PEAJE DE LIMA</t>
  </si>
  <si>
    <t>EMPRESA MUNICIPAL DE FESTEJOS Y ACTIVIDADES RECREACIONALES Y TURISTICAS DEL CUSCO</t>
  </si>
  <si>
    <t>EMPRESA MUNICIPAL DE SERVICIOS MULTIPLES DE HUANCAYO S.A.</t>
  </si>
  <si>
    <t>EMPRESA MUNICIPAL DE SERVICIOS MULTIPLES "EL TAMBO" S.A.</t>
  </si>
  <si>
    <t>EMPRESA MUNICIPAL SANTIAGO DE SURCO S.A.</t>
  </si>
  <si>
    <t>EMPRESA MUNICIPAL DE TRANSPORTES TURISTICOS MACHUPICCHU S.A.</t>
  </si>
  <si>
    <t>EMPRESA MUNICIPAL ADMINISTRADORA DEL TERMINAL TERRESTRE DE MOLLENDO S.A.</t>
  </si>
  <si>
    <t>COMPAÑIA NOR ANDINA DE TELECOMUNICACIONES S.A.</t>
  </si>
  <si>
    <t>SERVICIO DE ADMINISTRACION TRIBUTARIA DE LIMA</t>
  </si>
  <si>
    <t>SERVICIO DE PARQUES DE LIMA</t>
  </si>
  <si>
    <t>INSTITUTO CATASTRAL DE LIMA</t>
  </si>
  <si>
    <t>INSTITUTO METROPOLITANO DE PLANIFICACION DE LIMA</t>
  </si>
  <si>
    <t>FONDO METROPOLITANO DE INVERSIONES DE LIMA</t>
  </si>
  <si>
    <t>SERVICIO DE ADMINISTRACION TRIBUTARIA DE TRUJILLO</t>
  </si>
  <si>
    <t>SERVICIO DE ADMINISTRACION TRIBUTARIA DE PIURA</t>
  </si>
  <si>
    <t>SERVICIO DE ADMINISTRACION TRIBUTARIA DE ICA</t>
  </si>
  <si>
    <t>SERVICIO DE ADMINISTRACION TRIBUTARIA DE HUANCAYO</t>
  </si>
  <si>
    <t>SERVICIO DE ADMINISTRACION TRIBUTARIA DE CAJAMARCA</t>
  </si>
  <si>
    <t>AUTORIDAD MUNICIPAL DE PROTECCION DE LOS HUMEDALES DE LOS PANTANOS DE VILLA</t>
  </si>
  <si>
    <t>SISTEMA METROPOLITANO DE LA SOLIDARIDAD</t>
  </si>
  <si>
    <t>SERVICIO DE ADMINISTRACION TRIBUTARIA DE CHICLAYO</t>
  </si>
  <si>
    <t>INSTITUTO METROPOLITANO PROTRANSPORTE DE LIMA</t>
  </si>
  <si>
    <t>AUTORIDAD DEL PROYECTO COSTA VERDE</t>
  </si>
  <si>
    <t>SERVICIO DE ADMINISTRACION DE INMUEBLES DE TRUJILLO</t>
  </si>
  <si>
    <t>HOSPITAL MUNICIPAL DE LOS OLIVOS</t>
  </si>
  <si>
    <t>PATRONATO DEL PARQUE DE LAS LEYENDAS</t>
  </si>
  <si>
    <t>SERVICIO DE GESTION AMBIENTAL DE TRUJILLO</t>
  </si>
  <si>
    <t>SERVICIO DE ADMINISTRACION TRIBUTARIA DE TARAPOTO</t>
  </si>
  <si>
    <t>SERVICIO DE ADMINISTRACION TRIBUTARIA DE HUAMANGA</t>
  </si>
  <si>
    <t>SISTEMA DE HOSPITALES CHALACOS</t>
  </si>
  <si>
    <t>COMITE DE ADMINISTRACION DE LA ZONA FRANCA DE TACNA - ZOFRATACNA</t>
  </si>
  <si>
    <t>CENTRO DE EXPORTACION, TRANSFORMACION, INDUSTRIA, COMERCIALIZACION Y SERVICIOS DE ILO</t>
  </si>
  <si>
    <t>CENTRO DE EXPORTACION, TRANSFORMACION, INDUSTRIA, COMERCIALIZACION Y SERVICIOS DE PAITA</t>
  </si>
  <si>
    <t>CENTRO DE EXPORTACION, TRANSFORMACION, INDUSTRIA, COMERCIALIZACION Y SERVICIOS DE MATARANI</t>
  </si>
  <si>
    <t>ANEXOS DEL DECRETO SUPREMO Nº  227-2011-EF</t>
  </si>
</sst>
</file>

<file path=xl/styles.xml><?xml version="1.0" encoding="utf-8"?>
<styleSheet xmlns="http://schemas.openxmlformats.org/spreadsheetml/2006/main">
  <numFmts count="5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pta&quot;#,##0;&quot;pta&quot;\-#,##0"/>
    <numFmt numFmtId="195" formatCode="&quot;pta&quot;#,##0;[Red]&quot;pta&quot;\-#,##0"/>
    <numFmt numFmtId="196" formatCode="&quot;pta&quot;#,##0.00;&quot;pta&quot;\-#,##0.00"/>
    <numFmt numFmtId="197" formatCode="&quot;pta&quot;#,##0.00;[Red]&quot;pta&quot;\-#,##0.00"/>
    <numFmt numFmtId="198" formatCode="_ &quot;pta&quot;* #,##0_ ;_ &quot;pta&quot;* \-#,##0_ ;_ &quot;pta&quot;* &quot;-&quot;_ ;_ @_ "/>
    <numFmt numFmtId="199" formatCode="_ &quot;pta&quot;* #,##0.00_ ;_ &quot;pta&quot;* \-#,##0.00_ ;_ &quot;pta&quot;* &quot;-&quot;??_ ;_ @_ "/>
    <numFmt numFmtId="200" formatCode="#\ ###\ ###"/>
    <numFmt numFmtId="201" formatCode="##\ ###\ ###"/>
    <numFmt numFmtId="202" formatCode="#\ ###\ ###\ ###"/>
    <numFmt numFmtId="203" formatCode="###\ ###\ ###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_-* #,##0.000\ _p_t_a_-;\-* #,##0.000\ _p_t_a_-;_-* &quot;-&quot;??\ _p_t_a_-;_-@_-"/>
    <numFmt numFmtId="209" formatCode="#,##0_ ;\-#,##0\ "/>
    <numFmt numFmtId="210" formatCode="_-* #,##0.0\ _p_t_a_-;\-* #,##0.0\ _p_t_a_-;_-* &quot;-&quot;??\ _p_t_a_-;_-@_-"/>
    <numFmt numFmtId="211" formatCode="[$-280A]dddd\,\ dd&quot; de &quot;mmmm&quot; de &quot;yyyy"/>
    <numFmt numFmtId="212" formatCode="[$-280A]hh:mm:ss\ AM/PM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4"/>
      <name val="Arial Narrow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16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209" fontId="6" fillId="0" borderId="12" xfId="48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209" fontId="6" fillId="0" borderId="13" xfId="48" applyNumberFormat="1" applyFont="1" applyBorder="1" applyAlignment="1">
      <alignment/>
    </xf>
    <xf numFmtId="209" fontId="6" fillId="0" borderId="13" xfId="48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6" fillId="0" borderId="0" xfId="0" applyNumberFormat="1" applyFont="1" applyFill="1" applyBorder="1" applyAlignment="1">
      <alignment/>
    </xf>
    <xf numFmtId="209" fontId="8" fillId="0" borderId="13" xfId="48" applyNumberFormat="1" applyFont="1" applyFill="1" applyBorder="1" applyAlignment="1">
      <alignment/>
    </xf>
    <xf numFmtId="209" fontId="8" fillId="0" borderId="13" xfId="48" applyNumberFormat="1" applyFont="1" applyBorder="1" applyAlignment="1">
      <alignment/>
    </xf>
    <xf numFmtId="0" fontId="6" fillId="0" borderId="14" xfId="0" applyFont="1" applyFill="1" applyBorder="1" applyAlignment="1">
      <alignment/>
    </xf>
    <xf numFmtId="193" fontId="6" fillId="0" borderId="13" xfId="48" applyFont="1" applyBorder="1" applyAlignment="1">
      <alignment/>
    </xf>
    <xf numFmtId="0" fontId="6" fillId="0" borderId="15" xfId="0" applyFont="1" applyFill="1" applyBorder="1" applyAlignment="1">
      <alignment/>
    </xf>
    <xf numFmtId="193" fontId="6" fillId="0" borderId="12" xfId="48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16" xfId="0" applyFont="1" applyBorder="1" applyAlignment="1">
      <alignment horizontal="left" indent="2"/>
    </xf>
    <xf numFmtId="0" fontId="8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11" fillId="0" borderId="18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25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3" fontId="8" fillId="0" borderId="19" xfId="0" applyNumberFormat="1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6" fillId="0" borderId="23" xfId="0" applyFont="1" applyBorder="1" applyAlignment="1">
      <alignment/>
    </xf>
    <xf numFmtId="209" fontId="8" fillId="0" borderId="0" xfId="0" applyNumberFormat="1" applyFont="1" applyBorder="1" applyAlignment="1">
      <alignment/>
    </xf>
    <xf numFmtId="209" fontId="6" fillId="0" borderId="0" xfId="0" applyNumberFormat="1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4" fillId="0" borderId="21" xfId="0" applyFont="1" applyBorder="1" applyAlignment="1">
      <alignment/>
    </xf>
    <xf numFmtId="0" fontId="5" fillId="0" borderId="21" xfId="0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11" fillId="0" borderId="20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3" fontId="8" fillId="0" borderId="27" xfId="48" applyNumberFormat="1" applyFont="1" applyBorder="1" applyAlignment="1">
      <alignment/>
    </xf>
    <xf numFmtId="193" fontId="6" fillId="0" borderId="28" xfId="48" applyFont="1" applyFill="1" applyBorder="1" applyAlignment="1">
      <alignment/>
    </xf>
    <xf numFmtId="193" fontId="6" fillId="0" borderId="27" xfId="48" applyFont="1" applyBorder="1" applyAlignment="1">
      <alignment/>
    </xf>
    <xf numFmtId="209" fontId="6" fillId="0" borderId="28" xfId="48" applyNumberFormat="1" applyFont="1" applyFill="1" applyBorder="1" applyAlignment="1">
      <alignment/>
    </xf>
    <xf numFmtId="209" fontId="6" fillId="0" borderId="27" xfId="48" applyNumberFormat="1" applyFont="1" applyBorder="1" applyAlignment="1">
      <alignment/>
    </xf>
    <xf numFmtId="209" fontId="6" fillId="0" borderId="27" xfId="48" applyNumberFormat="1" applyFont="1" applyFill="1" applyBorder="1" applyAlignment="1">
      <alignment/>
    </xf>
    <xf numFmtId="209" fontId="8" fillId="0" borderId="27" xfId="48" applyNumberFormat="1" applyFont="1" applyBorder="1" applyAlignment="1">
      <alignment/>
    </xf>
    <xf numFmtId="3" fontId="8" fillId="0" borderId="13" xfId="48" applyNumberFormat="1" applyFont="1" applyBorder="1" applyAlignment="1">
      <alignment/>
    </xf>
    <xf numFmtId="3" fontId="31" fillId="0" borderId="0" xfId="0" applyNumberFormat="1" applyFont="1" applyAlignment="1">
      <alignment horizontal="left" indent="1"/>
    </xf>
    <xf numFmtId="0" fontId="3" fillId="0" borderId="0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209" fontId="53" fillId="0" borderId="13" xfId="48" applyNumberFormat="1" applyFont="1" applyBorder="1" applyAlignment="1">
      <alignment/>
    </xf>
    <xf numFmtId="209" fontId="53" fillId="0" borderId="13" xfId="48" applyNumberFormat="1" applyFont="1" applyFill="1" applyBorder="1" applyAlignment="1">
      <alignment/>
    </xf>
    <xf numFmtId="209" fontId="54" fillId="0" borderId="13" xfId="48" applyNumberFormat="1" applyFont="1" applyFill="1" applyBorder="1" applyAlignment="1">
      <alignment/>
    </xf>
    <xf numFmtId="209" fontId="8" fillId="0" borderId="27" xfId="48" applyNumberFormat="1" applyFont="1" applyFill="1" applyBorder="1" applyAlignment="1">
      <alignment/>
    </xf>
    <xf numFmtId="3" fontId="8" fillId="0" borderId="13" xfId="48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1" fillId="0" borderId="18" xfId="0" applyNumberFormat="1" applyFont="1" applyFill="1" applyBorder="1" applyAlignment="1">
      <alignment/>
    </xf>
    <xf numFmtId="3" fontId="11" fillId="0" borderId="19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" fontId="6" fillId="0" borderId="26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0" borderId="12" xfId="48" applyNumberFormat="1" applyFont="1" applyFill="1" applyBorder="1" applyAlignment="1">
      <alignment/>
    </xf>
    <xf numFmtId="3" fontId="6" fillId="0" borderId="27" xfId="48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left"/>
    </xf>
    <xf numFmtId="3" fontId="6" fillId="0" borderId="13" xfId="48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6" fillId="0" borderId="13" xfId="48" applyNumberFormat="1" applyFont="1" applyFill="1" applyBorder="1" applyAlignment="1">
      <alignment/>
    </xf>
    <xf numFmtId="3" fontId="8" fillId="0" borderId="27" xfId="48" applyNumberFormat="1" applyFont="1" applyFill="1" applyBorder="1" applyAlignment="1">
      <alignment/>
    </xf>
    <xf numFmtId="3" fontId="5" fillId="0" borderId="21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27" xfId="48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21" xfId="0" applyNumberFormat="1" applyFont="1" applyBorder="1" applyAlignment="1">
      <alignment/>
    </xf>
    <xf numFmtId="3" fontId="4" fillId="0" borderId="29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6" fillId="0" borderId="31" xfId="48" applyNumberFormat="1" applyFont="1" applyFill="1" applyBorder="1" applyAlignment="1">
      <alignment vertical="center"/>
    </xf>
    <xf numFmtId="3" fontId="6" fillId="0" borderId="32" xfId="48" applyNumberFormat="1" applyFont="1" applyFill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49" fontId="7" fillId="0" borderId="30" xfId="0" applyNumberFormat="1" applyFont="1" applyFill="1" applyBorder="1" applyAlignment="1">
      <alignment vertical="center"/>
    </xf>
    <xf numFmtId="209" fontId="6" fillId="0" borderId="31" xfId="48" applyNumberFormat="1" applyFont="1" applyFill="1" applyBorder="1" applyAlignment="1">
      <alignment vertical="center"/>
    </xf>
    <xf numFmtId="209" fontId="6" fillId="0" borderId="32" xfId="48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3" fontId="7" fillId="0" borderId="0" xfId="0" applyNumberFormat="1" applyFont="1" applyBorder="1" applyAlignment="1">
      <alignment/>
    </xf>
    <xf numFmtId="3" fontId="6" fillId="0" borderId="28" xfId="48" applyNumberFormat="1" applyFont="1" applyFill="1" applyBorder="1" applyAlignment="1">
      <alignment/>
    </xf>
    <xf numFmtId="3" fontId="8" fillId="0" borderId="0" xfId="0" applyNumberFormat="1" applyFont="1" applyBorder="1" applyAlignment="1">
      <alignment vertical="center"/>
    </xf>
    <xf numFmtId="3" fontId="7" fillId="0" borderId="30" xfId="0" applyNumberFormat="1" applyFont="1" applyFill="1" applyBorder="1" applyAlignment="1">
      <alignment horizontal="center" vertical="center"/>
    </xf>
    <xf numFmtId="3" fontId="7" fillId="0" borderId="33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209" fontId="53" fillId="0" borderId="31" xfId="48" applyNumberFormat="1" applyFont="1" applyFill="1" applyBorder="1" applyAlignment="1">
      <alignment vertical="center"/>
    </xf>
    <xf numFmtId="0" fontId="8" fillId="0" borderId="10" xfId="0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34" xfId="48" applyNumberFormat="1" applyFont="1" applyBorder="1" applyAlignment="1">
      <alignment vertical="center"/>
    </xf>
    <xf numFmtId="3" fontId="6" fillId="0" borderId="35" xfId="48" applyNumberFormat="1" applyFont="1" applyBorder="1" applyAlignment="1">
      <alignment vertical="center"/>
    </xf>
    <xf numFmtId="0" fontId="6" fillId="0" borderId="36" xfId="0" applyFont="1" applyBorder="1" applyAlignment="1">
      <alignment horizontal="left" vertical="center"/>
    </xf>
    <xf numFmtId="3" fontId="6" fillId="0" borderId="37" xfId="48" applyNumberFormat="1" applyFont="1" applyBorder="1" applyAlignment="1">
      <alignment vertical="center"/>
    </xf>
    <xf numFmtId="3" fontId="6" fillId="0" borderId="38" xfId="48" applyNumberFormat="1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49" fontId="6" fillId="0" borderId="1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0" xfId="48" applyNumberFormat="1" applyFont="1" applyFill="1" applyBorder="1" applyAlignment="1">
      <alignment/>
    </xf>
    <xf numFmtId="209" fontId="6" fillId="0" borderId="0" xfId="48" applyNumberFormat="1" applyFont="1" applyFill="1" applyBorder="1" applyAlignment="1">
      <alignment/>
    </xf>
    <xf numFmtId="3" fontId="55" fillId="0" borderId="0" xfId="0" applyNumberFormat="1" applyFont="1" applyFill="1" applyBorder="1" applyAlignment="1">
      <alignment/>
    </xf>
    <xf numFmtId="3" fontId="56" fillId="0" borderId="0" xfId="0" applyNumberFormat="1" applyFont="1" applyBorder="1" applyAlignment="1">
      <alignment/>
    </xf>
    <xf numFmtId="209" fontId="8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56" fillId="0" borderId="0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0" fontId="13" fillId="0" borderId="0" xfId="0" applyFont="1" applyAlignment="1">
      <alignment/>
    </xf>
    <xf numFmtId="209" fontId="8" fillId="0" borderId="39" xfId="48" applyNumberFormat="1" applyFont="1" applyFill="1" applyBorder="1" applyAlignment="1">
      <alignment/>
    </xf>
    <xf numFmtId="209" fontId="8" fillId="0" borderId="40" xfId="48" applyNumberFormat="1" applyFont="1" applyFill="1" applyBorder="1" applyAlignment="1">
      <alignment/>
    </xf>
    <xf numFmtId="3" fontId="8" fillId="0" borderId="41" xfId="0" applyNumberFormat="1" applyFont="1" applyBorder="1" applyAlignment="1">
      <alignment/>
    </xf>
    <xf numFmtId="3" fontId="8" fillId="0" borderId="42" xfId="0" applyNumberFormat="1" applyFont="1" applyBorder="1" applyAlignment="1">
      <alignment/>
    </xf>
    <xf numFmtId="3" fontId="8" fillId="0" borderId="43" xfId="0" applyNumberFormat="1" applyFont="1" applyBorder="1" applyAlignment="1">
      <alignment/>
    </xf>
    <xf numFmtId="3" fontId="8" fillId="0" borderId="39" xfId="0" applyNumberFormat="1" applyFont="1" applyBorder="1" applyAlignment="1">
      <alignment/>
    </xf>
    <xf numFmtId="3" fontId="8" fillId="0" borderId="40" xfId="48" applyNumberFormat="1" applyFont="1" applyFill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49" fontId="8" fillId="0" borderId="43" xfId="0" applyNumberFormat="1" applyFont="1" applyFill="1" applyBorder="1" applyAlignment="1">
      <alignment/>
    </xf>
    <xf numFmtId="0" fontId="9" fillId="33" borderId="37" xfId="0" applyFont="1" applyFill="1" applyBorder="1" applyAlignment="1">
      <alignment horizontal="center" vertical="top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top" wrapText="1"/>
    </xf>
    <xf numFmtId="3" fontId="9" fillId="33" borderId="28" xfId="0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top" wrapText="1"/>
    </xf>
    <xf numFmtId="193" fontId="9" fillId="33" borderId="38" xfId="48" applyFont="1" applyFill="1" applyBorder="1" applyAlignment="1">
      <alignment horizontal="center" vertical="center" wrapText="1"/>
    </xf>
    <xf numFmtId="3" fontId="6" fillId="33" borderId="18" xfId="0" applyNumberFormat="1" applyFont="1" applyFill="1" applyBorder="1" applyAlignment="1">
      <alignment horizontal="center" vertical="center"/>
    </xf>
    <xf numFmtId="3" fontId="6" fillId="33" borderId="19" xfId="0" applyNumberFormat="1" applyFont="1" applyFill="1" applyBorder="1" applyAlignment="1">
      <alignment horizontal="center" vertical="center"/>
    </xf>
    <xf numFmtId="3" fontId="6" fillId="33" borderId="44" xfId="0" applyNumberFormat="1" applyFont="1" applyFill="1" applyBorder="1" applyAlignment="1">
      <alignment horizontal="center" vertical="center"/>
    </xf>
    <xf numFmtId="3" fontId="9" fillId="33" borderId="37" xfId="0" applyNumberFormat="1" applyFont="1" applyFill="1" applyBorder="1" applyAlignment="1">
      <alignment horizontal="center" vertical="top" wrapText="1"/>
    </xf>
    <xf numFmtId="3" fontId="9" fillId="33" borderId="38" xfId="48" applyNumberFormat="1" applyFont="1" applyFill="1" applyBorder="1" applyAlignment="1">
      <alignment horizontal="center" vertical="center" wrapText="1"/>
    </xf>
    <xf numFmtId="3" fontId="9" fillId="33" borderId="45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7" fillId="33" borderId="46" xfId="0" applyFont="1" applyFill="1" applyBorder="1" applyAlignment="1">
      <alignment horizontal="center" vertical="top" wrapText="1"/>
    </xf>
    <xf numFmtId="0" fontId="7" fillId="33" borderId="47" xfId="0" applyFont="1" applyFill="1" applyBorder="1" applyAlignment="1">
      <alignment horizontal="center" vertical="top" wrapText="1"/>
    </xf>
    <xf numFmtId="0" fontId="7" fillId="33" borderId="48" xfId="0" applyFont="1" applyFill="1" applyBorder="1" applyAlignment="1">
      <alignment horizontal="center" vertical="top" wrapText="1"/>
    </xf>
    <xf numFmtId="0" fontId="6" fillId="33" borderId="49" xfId="0" applyFont="1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10" fillId="33" borderId="47" xfId="0" applyFont="1" applyFill="1" applyBorder="1" applyAlignment="1">
      <alignment horizontal="center" vertical="top" wrapText="1"/>
    </xf>
    <xf numFmtId="0" fontId="10" fillId="33" borderId="48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3" fontId="3" fillId="33" borderId="41" xfId="0" applyNumberFormat="1" applyFont="1" applyFill="1" applyBorder="1" applyAlignment="1">
      <alignment horizontal="center" vertical="center"/>
    </xf>
    <xf numFmtId="3" fontId="3" fillId="33" borderId="42" xfId="0" applyNumberFormat="1" applyFont="1" applyFill="1" applyBorder="1" applyAlignment="1">
      <alignment horizontal="center" vertical="center"/>
    </xf>
    <xf numFmtId="3" fontId="3" fillId="33" borderId="43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10" fillId="33" borderId="51" xfId="0" applyNumberFormat="1" applyFont="1" applyFill="1" applyBorder="1" applyAlignment="1">
      <alignment horizontal="center" vertical="top" wrapText="1"/>
    </xf>
    <xf numFmtId="3" fontId="10" fillId="33" borderId="52" xfId="0" applyNumberFormat="1" applyFont="1" applyFill="1" applyBorder="1" applyAlignment="1">
      <alignment horizontal="center" vertical="top" wrapText="1"/>
    </xf>
    <xf numFmtId="3" fontId="7" fillId="0" borderId="2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center"/>
    </xf>
    <xf numFmtId="3" fontId="10" fillId="0" borderId="21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25" xfId="0" applyNumberFormat="1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center"/>
    </xf>
    <xf numFmtId="3" fontId="10" fillId="33" borderId="46" xfId="0" applyNumberFormat="1" applyFont="1" applyFill="1" applyBorder="1" applyAlignment="1">
      <alignment horizontal="center" vertical="top" wrapText="1"/>
    </xf>
    <xf numFmtId="3" fontId="10" fillId="33" borderId="47" xfId="0" applyNumberFormat="1" applyFont="1" applyFill="1" applyBorder="1" applyAlignment="1">
      <alignment horizontal="center" vertical="top" wrapText="1"/>
    </xf>
    <xf numFmtId="3" fontId="10" fillId="33" borderId="48" xfId="0" applyNumberFormat="1" applyFont="1" applyFill="1" applyBorder="1" applyAlignment="1">
      <alignment horizontal="center" vertical="top" wrapText="1"/>
    </xf>
    <xf numFmtId="0" fontId="6" fillId="33" borderId="47" xfId="0" applyFont="1" applyFill="1" applyBorder="1" applyAlignment="1">
      <alignment horizontal="center" vertical="top" wrapText="1"/>
    </xf>
    <xf numFmtId="0" fontId="6" fillId="33" borderId="48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showZeros="0" tabSelected="1" zoomScale="60" zoomScaleNormal="60" zoomScalePageLayoutView="0" workbookViewId="0" topLeftCell="A1">
      <selection activeCell="A1" sqref="G1"/>
    </sheetView>
  </sheetViews>
  <sheetFormatPr defaultColWidth="11.421875" defaultRowHeight="12.75"/>
  <cols>
    <col min="1" max="1" width="80.7109375" style="14" customWidth="1"/>
    <col min="2" max="5" width="20.7109375" style="14" customWidth="1"/>
    <col min="6" max="6" width="2.8515625" style="14" customWidth="1"/>
    <col min="7" max="7" width="11.57421875" style="14" bestFit="1" customWidth="1"/>
    <col min="8" max="16384" width="11.421875" style="14" customWidth="1"/>
  </cols>
  <sheetData>
    <row r="1" spans="1:5" s="8" customFormat="1" ht="18">
      <c r="A1" s="172" t="s">
        <v>145</v>
      </c>
      <c r="B1" s="172"/>
      <c r="C1" s="172"/>
      <c r="D1" s="172"/>
      <c r="E1" s="172"/>
    </row>
    <row r="2" s="8" customFormat="1" ht="13.5" thickBot="1"/>
    <row r="3" spans="1:5" s="8" customFormat="1" ht="17.25" thickTop="1">
      <c r="A3" s="27"/>
      <c r="B3" s="28"/>
      <c r="C3" s="28"/>
      <c r="D3" s="28"/>
      <c r="E3" s="41"/>
    </row>
    <row r="4" spans="1:5" s="8" customFormat="1" ht="16.5">
      <c r="A4" s="178" t="s">
        <v>48</v>
      </c>
      <c r="B4" s="179"/>
      <c r="C4" s="179"/>
      <c r="D4" s="179"/>
      <c r="E4" s="180"/>
    </row>
    <row r="5" spans="1:5" s="8" customFormat="1" ht="16.5">
      <c r="A5" s="178" t="s">
        <v>29</v>
      </c>
      <c r="B5" s="179"/>
      <c r="C5" s="179"/>
      <c r="D5" s="179"/>
      <c r="E5" s="180"/>
    </row>
    <row r="6" spans="1:5" s="8" customFormat="1" ht="16.5">
      <c r="A6" s="178" t="s">
        <v>30</v>
      </c>
      <c r="B6" s="179"/>
      <c r="C6" s="179"/>
      <c r="D6" s="179"/>
      <c r="E6" s="180"/>
    </row>
    <row r="7" spans="1:5" s="8" customFormat="1" ht="16.5">
      <c r="A7" s="178" t="s">
        <v>23</v>
      </c>
      <c r="B7" s="179"/>
      <c r="C7" s="179"/>
      <c r="D7" s="179"/>
      <c r="E7" s="180"/>
    </row>
    <row r="8" spans="1:5" s="8" customFormat="1" ht="18">
      <c r="A8" s="31"/>
      <c r="D8" s="61"/>
      <c r="E8" s="62" t="s">
        <v>25</v>
      </c>
    </row>
    <row r="9" spans="1:5" s="8" customFormat="1" ht="13.5" thickBot="1">
      <c r="A9" s="33"/>
      <c r="B9" s="34"/>
      <c r="C9" s="34"/>
      <c r="D9" s="34"/>
      <c r="E9" s="35"/>
    </row>
    <row r="10" s="8" customFormat="1" ht="13.5" thickTop="1"/>
    <row r="11" s="8" customFormat="1" ht="12.75"/>
    <row r="12" s="8" customFormat="1" ht="13.5" thickBot="1"/>
    <row r="13" spans="1:5" s="8" customFormat="1" ht="16.5" customHeight="1" thickTop="1">
      <c r="A13" s="176" t="s">
        <v>38</v>
      </c>
      <c r="B13" s="173" t="s">
        <v>42</v>
      </c>
      <c r="C13" s="174"/>
      <c r="D13" s="174"/>
      <c r="E13" s="175"/>
    </row>
    <row r="14" spans="1:5" s="8" customFormat="1" ht="59.25" customHeight="1">
      <c r="A14" s="177"/>
      <c r="B14" s="157" t="s">
        <v>18</v>
      </c>
      <c r="C14" s="157" t="s">
        <v>3</v>
      </c>
      <c r="D14" s="157" t="s">
        <v>31</v>
      </c>
      <c r="E14" s="158" t="s">
        <v>1</v>
      </c>
    </row>
    <row r="15" spans="1:5" s="11" customFormat="1" ht="12.75">
      <c r="A15" s="20"/>
      <c r="B15" s="21"/>
      <c r="C15" s="21"/>
      <c r="D15" s="21"/>
      <c r="E15" s="53"/>
    </row>
    <row r="16" spans="1:5" s="23" customFormat="1" ht="13.5" customHeight="1">
      <c r="A16" s="22" t="s">
        <v>8</v>
      </c>
      <c r="B16" s="19"/>
      <c r="C16" s="19"/>
      <c r="D16" s="19"/>
      <c r="E16" s="54"/>
    </row>
    <row r="17" spans="1:8" ht="13.5" customHeight="1">
      <c r="A17" s="24" t="s">
        <v>6</v>
      </c>
      <c r="B17" s="59">
        <f>+'ANEXO N° III -1 RDR'!D118</f>
        <v>394753686</v>
      </c>
      <c r="C17" s="59">
        <f>+'ANEXO N° III-2 DT'!D34</f>
        <v>10513852</v>
      </c>
      <c r="D17" s="59"/>
      <c r="E17" s="52">
        <f>SUM(B17:D17)</f>
        <v>405267538</v>
      </c>
      <c r="G17" s="36"/>
      <c r="H17" s="36"/>
    </row>
    <row r="18" spans="1:8" ht="13.5" customHeight="1">
      <c r="A18" s="24" t="s">
        <v>15</v>
      </c>
      <c r="B18" s="59">
        <f>+'ANEXO N° III -1 RDR'!E118</f>
        <v>4479677</v>
      </c>
      <c r="C18" s="59">
        <f>+'ANEXO N° III-2 DT'!E34</f>
        <v>0</v>
      </c>
      <c r="D18" s="59"/>
      <c r="E18" s="52">
        <f>SUM(B18:D18)</f>
        <v>4479677</v>
      </c>
      <c r="H18" s="36"/>
    </row>
    <row r="19" spans="1:8" ht="13.5" customHeight="1">
      <c r="A19" s="24" t="s">
        <v>7</v>
      </c>
      <c r="B19" s="59">
        <f>+'ANEXO N° III -1 RDR'!F118</f>
        <v>614916218</v>
      </c>
      <c r="C19" s="59">
        <f>+'ANEXO N° III-2 DT'!F34</f>
        <v>20309432</v>
      </c>
      <c r="D19" s="59"/>
      <c r="E19" s="52">
        <f>SUM(B19:D19)</f>
        <v>635225650</v>
      </c>
      <c r="H19" s="36"/>
    </row>
    <row r="20" spans="1:8" ht="13.5" customHeight="1">
      <c r="A20" s="24" t="s">
        <v>3</v>
      </c>
      <c r="B20" s="59">
        <f>+'ANEXO N° III -1 RDR'!G118</f>
        <v>22254854</v>
      </c>
      <c r="C20" s="59">
        <f>+'ANEXO N° III-2 DT'!G34</f>
        <v>144145001</v>
      </c>
      <c r="D20" s="59"/>
      <c r="E20" s="52">
        <f>SUM(B20:D20)</f>
        <v>166399855</v>
      </c>
      <c r="H20" s="36"/>
    </row>
    <row r="21" spans="1:8" ht="13.5" customHeight="1">
      <c r="A21" s="24" t="s">
        <v>16</v>
      </c>
      <c r="B21" s="59">
        <f>+'ANEXO N° III -1 RDR'!H118</f>
        <v>47208997</v>
      </c>
      <c r="C21" s="59">
        <f>+'ANEXO N° III-2 DT'!H34</f>
        <v>397200</v>
      </c>
      <c r="D21" s="59"/>
      <c r="E21" s="52">
        <f>SUM(B21:D21)</f>
        <v>47606197</v>
      </c>
      <c r="H21" s="36"/>
    </row>
    <row r="22" spans="1:8" ht="13.5" customHeight="1">
      <c r="A22" s="24"/>
      <c r="B22" s="59"/>
      <c r="C22" s="59"/>
      <c r="D22" s="59"/>
      <c r="E22" s="52"/>
      <c r="H22" s="36"/>
    </row>
    <row r="23" spans="1:8" ht="18" customHeight="1">
      <c r="A23" s="130" t="s">
        <v>43</v>
      </c>
      <c r="B23" s="131">
        <f>SUM(B17:B21)</f>
        <v>1083613432</v>
      </c>
      <c r="C23" s="131">
        <f>SUM(C17:C21)</f>
        <v>175365485</v>
      </c>
      <c r="D23" s="131">
        <f>SUM(D17:D21)</f>
        <v>0</v>
      </c>
      <c r="E23" s="132">
        <f>SUM(E17:E21)</f>
        <v>1258978917</v>
      </c>
      <c r="G23" s="36"/>
      <c r="H23" s="36"/>
    </row>
    <row r="24" spans="1:5" ht="13.5" customHeight="1">
      <c r="A24" s="25"/>
      <c r="B24" s="59"/>
      <c r="C24" s="59"/>
      <c r="D24" s="59"/>
      <c r="E24" s="52"/>
    </row>
    <row r="25" spans="1:5" ht="13.5" customHeight="1">
      <c r="A25" s="22" t="s">
        <v>9</v>
      </c>
      <c r="B25" s="59"/>
      <c r="C25" s="59"/>
      <c r="D25" s="59"/>
      <c r="E25" s="52"/>
    </row>
    <row r="26" spans="1:8" ht="13.5" customHeight="1">
      <c r="A26" s="24" t="s">
        <v>34</v>
      </c>
      <c r="B26" s="59">
        <f>+'ANEXO N° III -1 RDR'!I118</f>
        <v>124646628</v>
      </c>
      <c r="C26" s="69">
        <f>+'ANEXO N° III-2 DT'!I34</f>
        <v>72926891</v>
      </c>
      <c r="D26" s="59">
        <f>+'ANEXO N° III-3 EE'!I28</f>
        <v>50212250</v>
      </c>
      <c r="E26" s="52">
        <f>SUM(B26:D26)</f>
        <v>247785769</v>
      </c>
      <c r="H26" s="36"/>
    </row>
    <row r="27" spans="1:5" ht="13.5" customHeight="1">
      <c r="A27" s="24" t="s">
        <v>37</v>
      </c>
      <c r="B27" s="59">
        <f>+'ANEXO N° III -1 RDR'!J118</f>
        <v>0</v>
      </c>
      <c r="C27" s="59">
        <f>+'ANEXO N° III-2 DT'!J34</f>
        <v>0</v>
      </c>
      <c r="E27" s="52">
        <f>SUM(B27:D27)</f>
        <v>0</v>
      </c>
    </row>
    <row r="28" spans="1:5" ht="13.5" customHeight="1">
      <c r="A28" s="24"/>
      <c r="B28" s="59"/>
      <c r="C28" s="59"/>
      <c r="D28" s="59"/>
      <c r="E28" s="52"/>
    </row>
    <row r="29" spans="1:5" ht="18" customHeight="1">
      <c r="A29" s="130" t="s">
        <v>44</v>
      </c>
      <c r="B29" s="131">
        <f>SUM(B25:B27)</f>
        <v>124646628</v>
      </c>
      <c r="C29" s="131">
        <f>SUM(C25:C27)</f>
        <v>72926891</v>
      </c>
      <c r="D29" s="131">
        <f>SUM(D25:D26)</f>
        <v>50212250</v>
      </c>
      <c r="E29" s="132">
        <f>SUM(E25:E27)</f>
        <v>247785769</v>
      </c>
    </row>
    <row r="30" spans="1:5" ht="13.5" customHeight="1">
      <c r="A30" s="25"/>
      <c r="B30" s="59"/>
      <c r="C30" s="59"/>
      <c r="D30" s="59"/>
      <c r="E30" s="52"/>
    </row>
    <row r="31" spans="1:5" ht="13.5" customHeight="1">
      <c r="A31" s="22" t="s">
        <v>10</v>
      </c>
      <c r="B31" s="59"/>
      <c r="C31" s="59"/>
      <c r="D31" s="59"/>
      <c r="E31" s="52"/>
    </row>
    <row r="32" spans="1:8" ht="13.5" customHeight="1">
      <c r="A32" s="24" t="s">
        <v>17</v>
      </c>
      <c r="B32" s="59">
        <f>+'ANEXO N° III -1 RDR'!K118</f>
        <v>28993413</v>
      </c>
      <c r="C32" s="59">
        <f>+'ANEXO N° III-2 DT'!K34</f>
        <v>0</v>
      </c>
      <c r="D32" s="59"/>
      <c r="E32" s="52">
        <f>SUM(B32:D32)</f>
        <v>28993413</v>
      </c>
      <c r="H32" s="36"/>
    </row>
    <row r="33" spans="1:5" ht="13.5" customHeight="1">
      <c r="A33" s="24"/>
      <c r="B33" s="59"/>
      <c r="C33" s="59"/>
      <c r="D33" s="59"/>
      <c r="E33" s="52"/>
    </row>
    <row r="34" spans="1:8" ht="18" customHeight="1">
      <c r="A34" s="130" t="s">
        <v>45</v>
      </c>
      <c r="B34" s="131">
        <f>+B32</f>
        <v>28993413</v>
      </c>
      <c r="C34" s="131">
        <f>+C32</f>
        <v>0</v>
      </c>
      <c r="D34" s="131">
        <f>+D32</f>
        <v>0</v>
      </c>
      <c r="E34" s="132">
        <f>+E32</f>
        <v>28993413</v>
      </c>
      <c r="H34" s="36"/>
    </row>
    <row r="35" spans="1:8" ht="18" customHeight="1" thickBot="1">
      <c r="A35" s="26" t="s">
        <v>2</v>
      </c>
      <c r="B35" s="128">
        <f>+B23+B29+B34</f>
        <v>1237253473</v>
      </c>
      <c r="C35" s="128">
        <f>+C23+C29+C34</f>
        <v>248292376</v>
      </c>
      <c r="D35" s="128">
        <f>+D23+D29+D34</f>
        <v>50212250</v>
      </c>
      <c r="E35" s="129">
        <f>+E23+E29+E34</f>
        <v>1535758099</v>
      </c>
      <c r="H35" s="36"/>
    </row>
    <row r="36" ht="13.5" thickTop="1"/>
    <row r="37" spans="2:5" s="36" customFormat="1" ht="12.75">
      <c r="B37" s="49"/>
      <c r="C37" s="49"/>
      <c r="D37" s="49"/>
      <c r="E37" s="49"/>
    </row>
    <row r="38" spans="2:5" s="36" customFormat="1" ht="12.75">
      <c r="B38" s="49"/>
      <c r="C38" s="49"/>
      <c r="D38" s="49"/>
      <c r="E38" s="49"/>
    </row>
    <row r="39" spans="2:5" s="36" customFormat="1" ht="12.75">
      <c r="B39" s="49"/>
      <c r="C39" s="49"/>
      <c r="D39" s="49"/>
      <c r="E39" s="49"/>
    </row>
    <row r="40" spans="2:5" s="36" customFormat="1" ht="12.75">
      <c r="B40" s="49"/>
      <c r="C40" s="49"/>
      <c r="D40" s="49"/>
      <c r="E40" s="49"/>
    </row>
    <row r="41" s="36" customFormat="1" ht="14.25">
      <c r="E41" s="146"/>
    </row>
    <row r="42" s="36" customFormat="1" ht="12.75"/>
    <row r="43" ht="12.75">
      <c r="E43" s="36"/>
    </row>
  </sheetData>
  <sheetProtection/>
  <mergeCells count="7">
    <mergeCell ref="A1:E1"/>
    <mergeCell ref="B13:E13"/>
    <mergeCell ref="A13:A14"/>
    <mergeCell ref="A5:E5"/>
    <mergeCell ref="A6:E6"/>
    <mergeCell ref="A7:E7"/>
    <mergeCell ref="A4:E4"/>
  </mergeCells>
  <printOptions horizontalCentered="1"/>
  <pageMargins left="0.5118110236220472" right="0.4330708661417323" top="0.98" bottom="0.3937007874015748" header="0" footer="0"/>
  <pageSetup fitToHeight="3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126"/>
  <sheetViews>
    <sheetView showZeros="0" view="pageBreakPreview" zoomScale="60" zoomScaleNormal="80" zoomScalePageLayoutView="0" workbookViewId="0" topLeftCell="A1">
      <pane xSplit="3" ySplit="13" topLeftCell="D80" activePane="bottomRight" state="frozen"/>
      <selection pane="topLeft" activeCell="G1" sqref="G1"/>
      <selection pane="topRight" activeCell="G1" sqref="G1"/>
      <selection pane="bottomLeft" activeCell="G1" sqref="G1"/>
      <selection pane="bottomRight" activeCell="I7" sqref="I7"/>
    </sheetView>
  </sheetViews>
  <sheetFormatPr defaultColWidth="11.421875" defaultRowHeight="12.75"/>
  <cols>
    <col min="1" max="1" width="2.7109375" style="14" customWidth="1"/>
    <col min="2" max="2" width="3.57421875" style="14" customWidth="1"/>
    <col min="3" max="3" width="114.421875" style="14" customWidth="1"/>
    <col min="4" max="4" width="19.8515625" style="14" customWidth="1"/>
    <col min="5" max="5" width="20.57421875" style="14" customWidth="1"/>
    <col min="6" max="6" width="20.28125" style="14" customWidth="1"/>
    <col min="7" max="7" width="19.57421875" style="36" customWidth="1"/>
    <col min="8" max="8" width="5.140625" style="14" customWidth="1"/>
    <col min="9" max="9" width="17.140625" style="14" customWidth="1"/>
    <col min="10" max="10" width="12.00390625" style="14" bestFit="1" customWidth="1"/>
    <col min="11" max="16384" width="11.421875" style="14" customWidth="1"/>
  </cols>
  <sheetData>
    <row r="1" spans="1:7" s="38" customFormat="1" ht="18">
      <c r="A1" s="172" t="s">
        <v>145</v>
      </c>
      <c r="B1" s="172"/>
      <c r="C1" s="172"/>
      <c r="D1" s="172"/>
      <c r="E1" s="172"/>
      <c r="F1" s="172"/>
      <c r="G1" s="172"/>
    </row>
    <row r="2" s="8" customFormat="1" ht="6.75" customHeight="1" thickBot="1">
      <c r="G2" s="49"/>
    </row>
    <row r="3" spans="1:7" s="8" customFormat="1" ht="17.25" thickTop="1">
      <c r="A3" s="27"/>
      <c r="B3" s="28"/>
      <c r="C3" s="28"/>
      <c r="D3" s="28"/>
      <c r="E3" s="28"/>
      <c r="F3" s="28"/>
      <c r="G3" s="50"/>
    </row>
    <row r="4" spans="1:7" s="8" customFormat="1" ht="16.5">
      <c r="A4" s="178" t="s">
        <v>48</v>
      </c>
      <c r="B4" s="179"/>
      <c r="C4" s="179"/>
      <c r="D4" s="179"/>
      <c r="E4" s="179"/>
      <c r="F4" s="179"/>
      <c r="G4" s="180"/>
    </row>
    <row r="5" spans="1:7" s="8" customFormat="1" ht="16.5">
      <c r="A5" s="178" t="s">
        <v>39</v>
      </c>
      <c r="B5" s="179"/>
      <c r="C5" s="179"/>
      <c r="D5" s="179"/>
      <c r="E5" s="179"/>
      <c r="F5" s="179"/>
      <c r="G5" s="180"/>
    </row>
    <row r="6" spans="1:7" s="8" customFormat="1" ht="16.5">
      <c r="A6" s="178" t="s">
        <v>40</v>
      </c>
      <c r="B6" s="179"/>
      <c r="C6" s="179"/>
      <c r="D6" s="179"/>
      <c r="E6" s="179"/>
      <c r="F6" s="179"/>
      <c r="G6" s="180"/>
    </row>
    <row r="7" spans="1:7" s="8" customFormat="1" ht="16.5">
      <c r="A7" s="178" t="s">
        <v>23</v>
      </c>
      <c r="B7" s="179"/>
      <c r="C7" s="179"/>
      <c r="D7" s="179"/>
      <c r="E7" s="179"/>
      <c r="F7" s="179"/>
      <c r="G7" s="180"/>
    </row>
    <row r="8" spans="1:7" s="8" customFormat="1" ht="18">
      <c r="A8" s="31"/>
      <c r="F8" s="61"/>
      <c r="G8" s="63" t="s">
        <v>24</v>
      </c>
    </row>
    <row r="9" spans="1:7" s="8" customFormat="1" ht="13.5" thickBot="1">
      <c r="A9" s="33"/>
      <c r="B9" s="34"/>
      <c r="C9" s="34"/>
      <c r="D9" s="34"/>
      <c r="E9" s="34"/>
      <c r="F9" s="34"/>
      <c r="G9" s="51"/>
    </row>
    <row r="10" s="8" customFormat="1" ht="6.75" customHeight="1" thickTop="1">
      <c r="G10" s="49"/>
    </row>
    <row r="11" ht="5.25" customHeight="1" thickBot="1"/>
    <row r="12" spans="1:7" s="8" customFormat="1" ht="16.5" thickTop="1">
      <c r="A12" s="181" t="s">
        <v>0</v>
      </c>
      <c r="B12" s="182"/>
      <c r="C12" s="183"/>
      <c r="D12" s="173" t="s">
        <v>42</v>
      </c>
      <c r="E12" s="174"/>
      <c r="F12" s="174"/>
      <c r="G12" s="175"/>
    </row>
    <row r="13" spans="1:7" s="8" customFormat="1" ht="62.25" customHeight="1">
      <c r="A13" s="184"/>
      <c r="B13" s="185"/>
      <c r="C13" s="186"/>
      <c r="D13" s="159" t="s">
        <v>4</v>
      </c>
      <c r="E13" s="159" t="s">
        <v>3</v>
      </c>
      <c r="F13" s="159" t="s">
        <v>32</v>
      </c>
      <c r="G13" s="160" t="s">
        <v>1</v>
      </c>
    </row>
    <row r="14" spans="1:7" s="11" customFormat="1" ht="13.5" customHeight="1">
      <c r="A14" s="45"/>
      <c r="B14" s="9"/>
      <c r="C14" s="18"/>
      <c r="D14" s="10"/>
      <c r="E14" s="10"/>
      <c r="F14" s="10"/>
      <c r="G14" s="55"/>
    </row>
    <row r="15" spans="1:10" s="11" customFormat="1" ht="18">
      <c r="A15" s="46" t="s">
        <v>14</v>
      </c>
      <c r="B15" s="1"/>
      <c r="C15" s="5"/>
      <c r="D15" s="12">
        <f>+D16+D70</f>
        <v>761678085</v>
      </c>
      <c r="E15" s="12">
        <f>+E16+E70</f>
        <v>71500688</v>
      </c>
      <c r="F15" s="12">
        <f>+F16+F70</f>
        <v>50212250</v>
      </c>
      <c r="G15" s="56">
        <f>+G16+G70</f>
        <v>883391023</v>
      </c>
      <c r="J15" s="44"/>
    </row>
    <row r="16" spans="1:10" ht="13.5" customHeight="1">
      <c r="A16" s="47"/>
      <c r="B16" s="23" t="s">
        <v>13</v>
      </c>
      <c r="C16" s="134"/>
      <c r="D16" s="13">
        <f>SUM(D17:D68)</f>
        <v>646089868</v>
      </c>
      <c r="E16" s="13">
        <f>SUM(E17:E68)</f>
        <v>71500688</v>
      </c>
      <c r="F16" s="13">
        <f>SUM(F17:F68)</f>
        <v>50212250</v>
      </c>
      <c r="G16" s="57">
        <f>SUM(G17:G68)</f>
        <v>767802806</v>
      </c>
      <c r="H16" s="15"/>
      <c r="J16" s="44"/>
    </row>
    <row r="17" spans="1:10" ht="13.5" customHeight="1">
      <c r="A17" s="47"/>
      <c r="B17" s="11"/>
      <c r="C17" s="14" t="s">
        <v>49</v>
      </c>
      <c r="D17" s="16">
        <v>96178175</v>
      </c>
      <c r="E17" s="16"/>
      <c r="F17" s="16"/>
      <c r="G17" s="68">
        <f>SUM(D17:F17)</f>
        <v>96178175</v>
      </c>
      <c r="H17" s="3"/>
      <c r="J17" s="44"/>
    </row>
    <row r="18" spans="1:10" ht="13.5" customHeight="1">
      <c r="A18" s="47"/>
      <c r="B18" s="11"/>
      <c r="C18" s="14" t="s">
        <v>50</v>
      </c>
      <c r="D18" s="16">
        <v>82100211</v>
      </c>
      <c r="E18" s="16">
        <v>51369997</v>
      </c>
      <c r="F18" s="16"/>
      <c r="G18" s="68">
        <f aca="true" t="shared" si="0" ref="G18:G68">SUM(D18:F18)</f>
        <v>133470208</v>
      </c>
      <c r="H18" s="3"/>
      <c r="J18" s="44"/>
    </row>
    <row r="19" spans="1:10" ht="13.5" customHeight="1">
      <c r="A19" s="47"/>
      <c r="B19" s="11"/>
      <c r="C19" s="14" t="s">
        <v>51</v>
      </c>
      <c r="D19" s="16">
        <v>12587170</v>
      </c>
      <c r="E19" s="16"/>
      <c r="F19" s="16"/>
      <c r="G19" s="68">
        <f t="shared" si="0"/>
        <v>12587170</v>
      </c>
      <c r="H19" s="3"/>
      <c r="J19" s="44"/>
    </row>
    <row r="20" spans="1:10" ht="13.5" customHeight="1">
      <c r="A20" s="47"/>
      <c r="B20" s="11"/>
      <c r="C20" s="14" t="s">
        <v>52</v>
      </c>
      <c r="D20" s="16">
        <v>56078749</v>
      </c>
      <c r="E20" s="16"/>
      <c r="F20" s="16"/>
      <c r="G20" s="68">
        <f t="shared" si="0"/>
        <v>56078749</v>
      </c>
      <c r="H20" s="3"/>
      <c r="J20" s="44"/>
    </row>
    <row r="21" spans="1:10" ht="13.5" customHeight="1">
      <c r="A21" s="47"/>
      <c r="B21" s="11"/>
      <c r="C21" s="14" t="s">
        <v>53</v>
      </c>
      <c r="D21" s="16">
        <v>76146797</v>
      </c>
      <c r="E21" s="16"/>
      <c r="F21" s="16"/>
      <c r="G21" s="68">
        <f t="shared" si="0"/>
        <v>76146797</v>
      </c>
      <c r="H21" s="3"/>
      <c r="J21" s="44"/>
    </row>
    <row r="22" spans="1:10" ht="13.5" customHeight="1">
      <c r="A22" s="47"/>
      <c r="B22" s="11"/>
      <c r="C22" s="14" t="s">
        <v>54</v>
      </c>
      <c r="D22" s="16">
        <v>31564627</v>
      </c>
      <c r="E22" s="16"/>
      <c r="F22" s="16"/>
      <c r="G22" s="68">
        <f t="shared" si="0"/>
        <v>31564627</v>
      </c>
      <c r="H22" s="3"/>
      <c r="J22" s="44"/>
    </row>
    <row r="23" spans="1:10" ht="13.5" customHeight="1">
      <c r="A23" s="47"/>
      <c r="B23" s="11"/>
      <c r="C23" s="14" t="s">
        <v>55</v>
      </c>
      <c r="D23" s="16">
        <v>23066652</v>
      </c>
      <c r="E23" s="16"/>
      <c r="F23" s="16"/>
      <c r="G23" s="68">
        <f t="shared" si="0"/>
        <v>23066652</v>
      </c>
      <c r="H23" s="3"/>
      <c r="J23" s="44"/>
    </row>
    <row r="24" spans="1:10" ht="13.5" customHeight="1">
      <c r="A24" s="47"/>
      <c r="B24" s="11"/>
      <c r="C24" s="14" t="s">
        <v>56</v>
      </c>
      <c r="D24" s="16">
        <v>22914874</v>
      </c>
      <c r="E24" s="16"/>
      <c r="F24" s="16"/>
      <c r="G24" s="68">
        <f t="shared" si="0"/>
        <v>22914874</v>
      </c>
      <c r="H24" s="3"/>
      <c r="J24" s="44"/>
    </row>
    <row r="25" spans="1:10" ht="13.5" customHeight="1">
      <c r="A25" s="47"/>
      <c r="B25" s="11"/>
      <c r="C25" s="14" t="s">
        <v>57</v>
      </c>
      <c r="D25" s="16">
        <v>28643531</v>
      </c>
      <c r="E25" s="16"/>
      <c r="F25" s="16"/>
      <c r="G25" s="68">
        <f t="shared" si="0"/>
        <v>28643531</v>
      </c>
      <c r="H25" s="3"/>
      <c r="J25" s="44"/>
    </row>
    <row r="26" spans="1:10" ht="13.5" customHeight="1">
      <c r="A26" s="47"/>
      <c r="B26" s="11"/>
      <c r="C26" s="14" t="s">
        <v>58</v>
      </c>
      <c r="D26" s="16">
        <v>21725245</v>
      </c>
      <c r="E26" s="16"/>
      <c r="F26" s="16"/>
      <c r="G26" s="68">
        <f t="shared" si="0"/>
        <v>21725245</v>
      </c>
      <c r="H26" s="3"/>
      <c r="J26" s="44"/>
    </row>
    <row r="27" spans="1:10" ht="13.5" customHeight="1">
      <c r="A27" s="47"/>
      <c r="B27" s="11"/>
      <c r="C27" s="14" t="s">
        <v>59</v>
      </c>
      <c r="D27" s="16">
        <v>4858594</v>
      </c>
      <c r="E27" s="16"/>
      <c r="F27" s="16">
        <v>4686000</v>
      </c>
      <c r="G27" s="68">
        <f t="shared" si="0"/>
        <v>9544594</v>
      </c>
      <c r="H27" s="3"/>
      <c r="J27" s="44"/>
    </row>
    <row r="28" spans="1:10" ht="13.5" customHeight="1">
      <c r="A28" s="47"/>
      <c r="B28" s="11"/>
      <c r="C28" s="14" t="s">
        <v>60</v>
      </c>
      <c r="D28" s="16">
        <v>8170000</v>
      </c>
      <c r="E28" s="16">
        <v>20130691</v>
      </c>
      <c r="F28" s="16">
        <v>4320250</v>
      </c>
      <c r="G28" s="68">
        <f t="shared" si="0"/>
        <v>32620941</v>
      </c>
      <c r="H28" s="3"/>
      <c r="J28" s="44"/>
    </row>
    <row r="29" spans="1:10" ht="13.5" customHeight="1">
      <c r="A29" s="47"/>
      <c r="B29" s="11"/>
      <c r="C29" s="14" t="s">
        <v>61</v>
      </c>
      <c r="D29" s="16">
        <v>15310504</v>
      </c>
      <c r="E29" s="16"/>
      <c r="F29" s="16">
        <v>13942500</v>
      </c>
      <c r="G29" s="68">
        <f t="shared" si="0"/>
        <v>29253004</v>
      </c>
      <c r="H29" s="3"/>
      <c r="J29" s="44"/>
    </row>
    <row r="30" spans="1:10" ht="13.5" customHeight="1">
      <c r="A30" s="47"/>
      <c r="B30" s="11"/>
      <c r="C30" s="14" t="s">
        <v>62</v>
      </c>
      <c r="D30" s="16">
        <v>12400000</v>
      </c>
      <c r="E30" s="16"/>
      <c r="F30" s="16"/>
      <c r="G30" s="68">
        <f t="shared" si="0"/>
        <v>12400000</v>
      </c>
      <c r="H30" s="3"/>
      <c r="J30" s="44"/>
    </row>
    <row r="31" spans="1:10" ht="13.5" customHeight="1">
      <c r="A31" s="47"/>
      <c r="B31" s="11"/>
      <c r="C31" s="14" t="s">
        <v>63</v>
      </c>
      <c r="D31" s="16">
        <v>9409154</v>
      </c>
      <c r="E31" s="16"/>
      <c r="F31" s="16"/>
      <c r="G31" s="68">
        <f t="shared" si="0"/>
        <v>9409154</v>
      </c>
      <c r="H31" s="3"/>
      <c r="J31" s="44"/>
    </row>
    <row r="32" spans="1:10" ht="13.5" customHeight="1">
      <c r="A32" s="47"/>
      <c r="B32" s="11"/>
      <c r="C32" s="14" t="s">
        <v>64</v>
      </c>
      <c r="D32" s="16">
        <v>16024478</v>
      </c>
      <c r="E32" s="16"/>
      <c r="F32" s="16"/>
      <c r="G32" s="68">
        <f t="shared" si="0"/>
        <v>16024478</v>
      </c>
      <c r="H32" s="3"/>
      <c r="J32" s="44"/>
    </row>
    <row r="33" spans="1:10" ht="13.5" customHeight="1">
      <c r="A33" s="47"/>
      <c r="B33" s="11"/>
      <c r="C33" s="14" t="s">
        <v>65</v>
      </c>
      <c r="D33" s="16">
        <v>14504057</v>
      </c>
      <c r="E33" s="16"/>
      <c r="F33" s="16">
        <v>4493500</v>
      </c>
      <c r="G33" s="68">
        <f t="shared" si="0"/>
        <v>18997557</v>
      </c>
      <c r="H33" s="3"/>
      <c r="J33" s="44"/>
    </row>
    <row r="34" spans="1:12" ht="13.5" customHeight="1">
      <c r="A34" s="47"/>
      <c r="B34" s="11"/>
      <c r="C34" s="14" t="s">
        <v>66</v>
      </c>
      <c r="D34" s="16">
        <v>11887510</v>
      </c>
      <c r="E34" s="16"/>
      <c r="F34" s="16"/>
      <c r="G34" s="68">
        <f t="shared" si="0"/>
        <v>11887510</v>
      </c>
      <c r="H34" s="3"/>
      <c r="J34" s="44"/>
      <c r="L34" s="14" t="s">
        <v>46</v>
      </c>
    </row>
    <row r="35" spans="1:10" ht="13.5" customHeight="1">
      <c r="A35" s="47"/>
      <c r="B35" s="11"/>
      <c r="C35" s="14" t="s">
        <v>67</v>
      </c>
      <c r="D35" s="16">
        <v>8435123</v>
      </c>
      <c r="E35" s="16"/>
      <c r="F35" s="16"/>
      <c r="G35" s="68">
        <f t="shared" si="0"/>
        <v>8435123</v>
      </c>
      <c r="H35" s="3"/>
      <c r="J35" s="44"/>
    </row>
    <row r="36" spans="1:10" ht="13.5" customHeight="1">
      <c r="A36" s="47"/>
      <c r="B36" s="11"/>
      <c r="C36" s="14" t="s">
        <v>68</v>
      </c>
      <c r="D36" s="16">
        <v>6669373</v>
      </c>
      <c r="E36" s="16"/>
      <c r="F36" s="16">
        <v>4996750</v>
      </c>
      <c r="G36" s="68">
        <f t="shared" si="0"/>
        <v>11666123</v>
      </c>
      <c r="H36" s="3"/>
      <c r="J36" s="44"/>
    </row>
    <row r="37" spans="1:10" ht="13.5" customHeight="1">
      <c r="A37" s="47"/>
      <c r="B37" s="11"/>
      <c r="C37" s="14" t="s">
        <v>69</v>
      </c>
      <c r="D37" s="16">
        <v>8622945</v>
      </c>
      <c r="E37" s="16"/>
      <c r="F37" s="16"/>
      <c r="G37" s="68">
        <f t="shared" si="0"/>
        <v>8622945</v>
      </c>
      <c r="H37" s="3"/>
      <c r="J37" s="44"/>
    </row>
    <row r="38" spans="1:10" ht="13.5" customHeight="1">
      <c r="A38" s="47"/>
      <c r="B38" s="11"/>
      <c r="C38" s="14" t="s">
        <v>70</v>
      </c>
      <c r="D38" s="16">
        <v>8254071</v>
      </c>
      <c r="E38" s="16"/>
      <c r="F38" s="16"/>
      <c r="G38" s="68">
        <f t="shared" si="0"/>
        <v>8254071</v>
      </c>
      <c r="H38" s="3"/>
      <c r="J38" s="44"/>
    </row>
    <row r="39" spans="1:10" ht="13.5" customHeight="1">
      <c r="A39" s="47"/>
      <c r="B39" s="11"/>
      <c r="C39" s="14" t="s">
        <v>71</v>
      </c>
      <c r="D39" s="16">
        <v>6722127</v>
      </c>
      <c r="E39" s="16"/>
      <c r="F39" s="16">
        <v>2626250</v>
      </c>
      <c r="G39" s="68">
        <f t="shared" si="0"/>
        <v>9348377</v>
      </c>
      <c r="H39" s="3"/>
      <c r="J39" s="44"/>
    </row>
    <row r="40" spans="1:10" ht="13.5" customHeight="1">
      <c r="A40" s="47"/>
      <c r="B40" s="11"/>
      <c r="C40" s="14" t="s">
        <v>72</v>
      </c>
      <c r="D40" s="16">
        <v>8100000</v>
      </c>
      <c r="E40" s="16"/>
      <c r="F40" s="16"/>
      <c r="G40" s="68">
        <f t="shared" si="0"/>
        <v>8100000</v>
      </c>
      <c r="H40" s="3"/>
      <c r="J40" s="44"/>
    </row>
    <row r="41" spans="1:10" ht="13.5" customHeight="1">
      <c r="A41" s="47"/>
      <c r="B41" s="11"/>
      <c r="C41" s="14" t="s">
        <v>73</v>
      </c>
      <c r="D41" s="16">
        <v>4324932</v>
      </c>
      <c r="E41" s="16"/>
      <c r="F41" s="16">
        <v>5018750</v>
      </c>
      <c r="G41" s="68">
        <f t="shared" si="0"/>
        <v>9343682</v>
      </c>
      <c r="H41" s="3"/>
      <c r="J41" s="44"/>
    </row>
    <row r="42" spans="1:10" ht="13.5" customHeight="1">
      <c r="A42" s="47"/>
      <c r="B42" s="11"/>
      <c r="C42" s="14" t="s">
        <v>74</v>
      </c>
      <c r="D42" s="16">
        <v>5475000</v>
      </c>
      <c r="E42" s="16"/>
      <c r="F42" s="16">
        <v>1188000</v>
      </c>
      <c r="G42" s="68">
        <f t="shared" si="0"/>
        <v>6663000</v>
      </c>
      <c r="H42" s="3"/>
      <c r="J42" s="44"/>
    </row>
    <row r="43" spans="1:10" ht="13.5" customHeight="1">
      <c r="A43" s="47"/>
      <c r="B43" s="11"/>
      <c r="C43" s="14" t="s">
        <v>75</v>
      </c>
      <c r="D43" s="16">
        <v>4111261</v>
      </c>
      <c r="E43" s="16"/>
      <c r="F43" s="16">
        <v>2081750</v>
      </c>
      <c r="G43" s="68">
        <f t="shared" si="0"/>
        <v>6193011</v>
      </c>
      <c r="H43" s="3"/>
      <c r="J43" s="44"/>
    </row>
    <row r="44" spans="1:10" ht="13.5" customHeight="1">
      <c r="A44" s="47"/>
      <c r="B44" s="11"/>
      <c r="C44" s="14" t="s">
        <v>76</v>
      </c>
      <c r="D44" s="16">
        <v>4860000</v>
      </c>
      <c r="E44" s="16"/>
      <c r="F44" s="16">
        <v>1839750</v>
      </c>
      <c r="G44" s="68">
        <f t="shared" si="0"/>
        <v>6699750</v>
      </c>
      <c r="H44" s="3"/>
      <c r="J44" s="44"/>
    </row>
    <row r="45" spans="1:10" ht="13.5" customHeight="1">
      <c r="A45" s="47"/>
      <c r="B45" s="11"/>
      <c r="C45" s="14" t="s">
        <v>77</v>
      </c>
      <c r="D45" s="16">
        <v>3370116</v>
      </c>
      <c r="E45" s="16"/>
      <c r="F45" s="16"/>
      <c r="G45" s="68">
        <f t="shared" si="0"/>
        <v>3370116</v>
      </c>
      <c r="H45" s="3"/>
      <c r="J45" s="44"/>
    </row>
    <row r="46" spans="1:10" ht="13.5" customHeight="1">
      <c r="A46" s="47"/>
      <c r="B46" s="11"/>
      <c r="C46" s="14" t="s">
        <v>78</v>
      </c>
      <c r="D46" s="16">
        <v>3500000</v>
      </c>
      <c r="E46" s="16"/>
      <c r="F46" s="16"/>
      <c r="G46" s="68">
        <f t="shared" si="0"/>
        <v>3500000</v>
      </c>
      <c r="H46" s="3"/>
      <c r="J46" s="44"/>
    </row>
    <row r="47" spans="1:10" ht="13.5" customHeight="1">
      <c r="A47" s="47"/>
      <c r="B47" s="11"/>
      <c r="C47" s="14" t="s">
        <v>79</v>
      </c>
      <c r="D47" s="16">
        <v>4157200</v>
      </c>
      <c r="E47" s="16"/>
      <c r="F47" s="16"/>
      <c r="G47" s="68">
        <f t="shared" si="0"/>
        <v>4157200</v>
      </c>
      <c r="H47" s="3"/>
      <c r="J47" s="44"/>
    </row>
    <row r="48" spans="1:10" ht="13.5" customHeight="1">
      <c r="A48" s="47"/>
      <c r="B48" s="11"/>
      <c r="C48" s="14" t="s">
        <v>80</v>
      </c>
      <c r="D48" s="16">
        <v>2006272</v>
      </c>
      <c r="E48" s="16"/>
      <c r="F48" s="16"/>
      <c r="G48" s="68">
        <f t="shared" si="0"/>
        <v>2006272</v>
      </c>
      <c r="H48" s="3"/>
      <c r="J48" s="44"/>
    </row>
    <row r="49" spans="1:10" ht="13.5" customHeight="1">
      <c r="A49" s="47"/>
      <c r="B49" s="11"/>
      <c r="C49" s="14" t="s">
        <v>81</v>
      </c>
      <c r="D49" s="16">
        <v>1996722</v>
      </c>
      <c r="E49" s="16"/>
      <c r="F49" s="16">
        <v>5018750</v>
      </c>
      <c r="G49" s="68">
        <f t="shared" si="0"/>
        <v>7015472</v>
      </c>
      <c r="H49" s="3"/>
      <c r="J49" s="44"/>
    </row>
    <row r="50" spans="1:10" ht="13.5" customHeight="1">
      <c r="A50" s="47"/>
      <c r="B50" s="11"/>
      <c r="C50" s="14" t="s">
        <v>82</v>
      </c>
      <c r="D50" s="16">
        <v>2883102</v>
      </c>
      <c r="E50" s="16"/>
      <c r="F50" s="16"/>
      <c r="G50" s="68">
        <f t="shared" si="0"/>
        <v>2883102</v>
      </c>
      <c r="H50" s="3"/>
      <c r="J50" s="44"/>
    </row>
    <row r="51" spans="1:10" ht="13.5" customHeight="1">
      <c r="A51" s="47"/>
      <c r="B51" s="11"/>
      <c r="C51" s="14" t="s">
        <v>83</v>
      </c>
      <c r="D51" s="16">
        <v>1923902</v>
      </c>
      <c r="E51" s="16"/>
      <c r="F51" s="16"/>
      <c r="G51" s="68">
        <f t="shared" si="0"/>
        <v>1923902</v>
      </c>
      <c r="H51" s="3"/>
      <c r="J51" s="44"/>
    </row>
    <row r="52" spans="1:10" ht="13.5" customHeight="1">
      <c r="A52" s="47"/>
      <c r="B52" s="11"/>
      <c r="C52" s="14" t="s">
        <v>84</v>
      </c>
      <c r="D52" s="16">
        <v>2036330</v>
      </c>
      <c r="E52" s="16"/>
      <c r="F52" s="16"/>
      <c r="G52" s="68">
        <f t="shared" si="0"/>
        <v>2036330</v>
      </c>
      <c r="H52" s="3"/>
      <c r="J52" s="44"/>
    </row>
    <row r="53" spans="1:10" ht="13.5" customHeight="1">
      <c r="A53" s="47"/>
      <c r="B53" s="11"/>
      <c r="C53" s="14" t="s">
        <v>85</v>
      </c>
      <c r="D53" s="16">
        <v>933336</v>
      </c>
      <c r="E53" s="16"/>
      <c r="F53" s="16"/>
      <c r="G53" s="68">
        <f t="shared" si="0"/>
        <v>933336</v>
      </c>
      <c r="H53" s="3"/>
      <c r="J53" s="44"/>
    </row>
    <row r="54" spans="1:10" ht="13.5" customHeight="1">
      <c r="A54" s="47"/>
      <c r="B54" s="11"/>
      <c r="C54" s="14" t="s">
        <v>86</v>
      </c>
      <c r="D54" s="16">
        <v>2085364</v>
      </c>
      <c r="E54" s="16"/>
      <c r="F54" s="16"/>
      <c r="G54" s="68">
        <f t="shared" si="0"/>
        <v>2085364</v>
      </c>
      <c r="H54" s="3"/>
      <c r="J54" s="44"/>
    </row>
    <row r="55" spans="1:10" ht="13.5" customHeight="1">
      <c r="A55" s="47"/>
      <c r="B55" s="11"/>
      <c r="C55" s="14" t="s">
        <v>87</v>
      </c>
      <c r="D55" s="16">
        <v>1200000</v>
      </c>
      <c r="E55" s="16"/>
      <c r="F55" s="16"/>
      <c r="G55" s="68">
        <f t="shared" si="0"/>
        <v>1200000</v>
      </c>
      <c r="H55" s="3"/>
      <c r="J55" s="44"/>
    </row>
    <row r="56" spans="1:10" ht="13.5" customHeight="1">
      <c r="A56" s="47"/>
      <c r="B56" s="11"/>
      <c r="C56" s="14" t="s">
        <v>88</v>
      </c>
      <c r="D56" s="16">
        <v>1287901</v>
      </c>
      <c r="E56" s="16"/>
      <c r="F56" s="16"/>
      <c r="G56" s="68">
        <f t="shared" si="0"/>
        <v>1287901</v>
      </c>
      <c r="H56" s="3"/>
      <c r="J56" s="44"/>
    </row>
    <row r="57" spans="1:10" ht="13.5" customHeight="1">
      <c r="A57" s="47"/>
      <c r="B57" s="11"/>
      <c r="C57" s="14" t="s">
        <v>89</v>
      </c>
      <c r="D57" s="16">
        <v>869771</v>
      </c>
      <c r="E57" s="16"/>
      <c r="F57" s="16"/>
      <c r="G57" s="68">
        <f t="shared" si="0"/>
        <v>869771</v>
      </c>
      <c r="H57" s="3"/>
      <c r="J57" s="44"/>
    </row>
    <row r="58" spans="1:10" ht="13.5" customHeight="1">
      <c r="A58" s="47"/>
      <c r="B58" s="11"/>
      <c r="C58" s="14" t="s">
        <v>90</v>
      </c>
      <c r="D58" s="16">
        <v>544519</v>
      </c>
      <c r="E58" s="16"/>
      <c r="F58" s="16"/>
      <c r="G58" s="68">
        <f t="shared" si="0"/>
        <v>544519</v>
      </c>
      <c r="H58" s="3"/>
      <c r="J58" s="44"/>
    </row>
    <row r="59" spans="1:10" ht="13.5" customHeight="1">
      <c r="A59" s="47"/>
      <c r="B59" s="11"/>
      <c r="C59" s="14" t="s">
        <v>91</v>
      </c>
      <c r="D59" s="16">
        <v>659812</v>
      </c>
      <c r="E59" s="16"/>
      <c r="F59" s="16"/>
      <c r="G59" s="68">
        <f t="shared" si="0"/>
        <v>659812</v>
      </c>
      <c r="H59" s="3"/>
      <c r="J59" s="44"/>
    </row>
    <row r="60" spans="1:10" ht="13.5" customHeight="1">
      <c r="A60" s="47"/>
      <c r="B60" s="11"/>
      <c r="C60" s="14" t="s">
        <v>92</v>
      </c>
      <c r="D60" s="16">
        <v>937492</v>
      </c>
      <c r="E60" s="16"/>
      <c r="F60" s="16"/>
      <c r="G60" s="68">
        <f t="shared" si="0"/>
        <v>937492</v>
      </c>
      <c r="H60" s="3"/>
      <c r="J60" s="44"/>
    </row>
    <row r="61" spans="1:10" ht="13.5" customHeight="1">
      <c r="A61" s="47"/>
      <c r="B61" s="11"/>
      <c r="C61" s="14" t="s">
        <v>93</v>
      </c>
      <c r="D61" s="16">
        <v>525285</v>
      </c>
      <c r="E61" s="16"/>
      <c r="F61" s="16"/>
      <c r="G61" s="68">
        <f t="shared" si="0"/>
        <v>525285</v>
      </c>
      <c r="H61" s="3"/>
      <c r="J61" s="44"/>
    </row>
    <row r="62" spans="1:10" ht="13.5" customHeight="1">
      <c r="A62" s="47"/>
      <c r="B62" s="11"/>
      <c r="C62" s="14" t="s">
        <v>94</v>
      </c>
      <c r="D62" s="16">
        <v>613560</v>
      </c>
      <c r="E62" s="16"/>
      <c r="F62" s="16"/>
      <c r="G62" s="68">
        <f t="shared" si="0"/>
        <v>613560</v>
      </c>
      <c r="H62" s="3"/>
      <c r="J62" s="44"/>
    </row>
    <row r="63" spans="1:10" ht="13.5" customHeight="1">
      <c r="A63" s="47"/>
      <c r="B63" s="11"/>
      <c r="C63" s="14" t="s">
        <v>95</v>
      </c>
      <c r="D63" s="16">
        <v>1344801</v>
      </c>
      <c r="E63" s="16"/>
      <c r="F63" s="16"/>
      <c r="G63" s="68">
        <f t="shared" si="0"/>
        <v>1344801</v>
      </c>
      <c r="H63" s="3"/>
      <c r="J63" s="44"/>
    </row>
    <row r="64" spans="1:10" ht="13.5" customHeight="1">
      <c r="A64" s="47"/>
      <c r="B64" s="11"/>
      <c r="C64" s="14" t="s">
        <v>96</v>
      </c>
      <c r="D64" s="16">
        <v>1904913</v>
      </c>
      <c r="E64" s="16"/>
      <c r="F64" s="16"/>
      <c r="G64" s="68">
        <f t="shared" si="0"/>
        <v>1904913</v>
      </c>
      <c r="H64" s="3"/>
      <c r="J64" s="44"/>
    </row>
    <row r="65" spans="1:10" ht="13.5" customHeight="1">
      <c r="A65" s="47"/>
      <c r="B65" s="11"/>
      <c r="C65" s="14" t="s">
        <v>97</v>
      </c>
      <c r="D65" s="16">
        <v>541451</v>
      </c>
      <c r="E65" s="16"/>
      <c r="F65" s="16"/>
      <c r="G65" s="68">
        <f t="shared" si="0"/>
        <v>541451</v>
      </c>
      <c r="H65" s="3"/>
      <c r="J65" s="44"/>
    </row>
    <row r="66" spans="1:10" ht="13.5" customHeight="1">
      <c r="A66" s="47"/>
      <c r="B66" s="11"/>
      <c r="C66" s="14" t="s">
        <v>98</v>
      </c>
      <c r="D66" s="16">
        <v>253329</v>
      </c>
      <c r="E66" s="16"/>
      <c r="F66" s="16"/>
      <c r="G66" s="68">
        <f t="shared" si="0"/>
        <v>253329</v>
      </c>
      <c r="H66" s="3"/>
      <c r="J66" s="44"/>
    </row>
    <row r="67" spans="1:10" ht="13.5" customHeight="1">
      <c r="A67" s="47"/>
      <c r="B67" s="11"/>
      <c r="C67" s="14" t="s">
        <v>99</v>
      </c>
      <c r="D67" s="16">
        <v>109200</v>
      </c>
      <c r="E67" s="16"/>
      <c r="F67" s="16"/>
      <c r="G67" s="68">
        <f t="shared" si="0"/>
        <v>109200</v>
      </c>
      <c r="H67" s="3"/>
      <c r="J67" s="44"/>
    </row>
    <row r="68" spans="1:10" ht="13.5" customHeight="1">
      <c r="A68" s="47"/>
      <c r="B68" s="11"/>
      <c r="C68" s="14" t="s">
        <v>100</v>
      </c>
      <c r="D68" s="16">
        <v>1260330</v>
      </c>
      <c r="E68" s="16"/>
      <c r="F68" s="16"/>
      <c r="G68" s="68">
        <f t="shared" si="0"/>
        <v>1260330</v>
      </c>
      <c r="H68" s="3"/>
      <c r="J68" s="44"/>
    </row>
    <row r="69" spans="1:8" ht="13.5" customHeight="1">
      <c r="A69" s="47"/>
      <c r="C69" s="6"/>
      <c r="D69" s="13"/>
      <c r="E69" s="13"/>
      <c r="F69" s="13"/>
      <c r="G69" s="57"/>
      <c r="H69" s="3"/>
    </row>
    <row r="70" spans="1:8" s="8" customFormat="1" ht="13.5" customHeight="1">
      <c r="A70" s="71"/>
      <c r="B70" s="11" t="s">
        <v>26</v>
      </c>
      <c r="C70" s="6"/>
      <c r="D70" s="13">
        <f>SUM(D71:D88)</f>
        <v>115588217</v>
      </c>
      <c r="E70" s="13">
        <f>SUM(E71:E88)</f>
        <v>0</v>
      </c>
      <c r="F70" s="13">
        <f>SUM(F71:F88)</f>
        <v>0</v>
      </c>
      <c r="G70" s="57">
        <f>SUM(G71:G88)</f>
        <v>115588217</v>
      </c>
      <c r="H70" s="3"/>
    </row>
    <row r="71" spans="1:10" ht="13.5" customHeight="1">
      <c r="A71" s="47"/>
      <c r="B71" s="11"/>
      <c r="C71" s="8" t="s">
        <v>101</v>
      </c>
      <c r="D71" s="16">
        <v>4110220</v>
      </c>
      <c r="E71" s="16"/>
      <c r="F71" s="16"/>
      <c r="G71" s="68">
        <f aca="true" t="shared" si="1" ref="G71:G88">SUM(D71:F71)</f>
        <v>4110220</v>
      </c>
      <c r="H71" s="3"/>
      <c r="J71" s="43"/>
    </row>
    <row r="72" spans="1:10" ht="13.5" customHeight="1">
      <c r="A72" s="47"/>
      <c r="B72" s="11"/>
      <c r="C72" s="8" t="s">
        <v>102</v>
      </c>
      <c r="D72" s="16">
        <v>5982216</v>
      </c>
      <c r="E72" s="16"/>
      <c r="F72" s="16"/>
      <c r="G72" s="68">
        <f t="shared" si="1"/>
        <v>5982216</v>
      </c>
      <c r="H72" s="3"/>
      <c r="J72" s="43"/>
    </row>
    <row r="73" spans="1:10" ht="13.5" customHeight="1">
      <c r="A73" s="47"/>
      <c r="B73" s="11"/>
      <c r="C73" s="8" t="s">
        <v>103</v>
      </c>
      <c r="D73" s="16">
        <v>8547986</v>
      </c>
      <c r="E73" s="16"/>
      <c r="F73" s="16"/>
      <c r="G73" s="68">
        <f t="shared" si="1"/>
        <v>8547986</v>
      </c>
      <c r="H73" s="3"/>
      <c r="J73" s="43"/>
    </row>
    <row r="74" spans="1:10" ht="13.5" customHeight="1">
      <c r="A74" s="47"/>
      <c r="B74" s="11"/>
      <c r="C74" s="8" t="s">
        <v>104</v>
      </c>
      <c r="D74" s="16">
        <v>4402778</v>
      </c>
      <c r="E74" s="16"/>
      <c r="F74" s="16"/>
      <c r="G74" s="68">
        <f t="shared" si="1"/>
        <v>4402778</v>
      </c>
      <c r="H74" s="3"/>
      <c r="J74" s="43"/>
    </row>
    <row r="75" spans="1:10" ht="13.5" customHeight="1">
      <c r="A75" s="47"/>
      <c r="B75" s="11"/>
      <c r="C75" s="8" t="s">
        <v>105</v>
      </c>
      <c r="D75" s="16">
        <v>3837729</v>
      </c>
      <c r="E75" s="16"/>
      <c r="F75" s="16"/>
      <c r="G75" s="68">
        <f t="shared" si="1"/>
        <v>3837729</v>
      </c>
      <c r="H75" s="3"/>
      <c r="J75" s="43"/>
    </row>
    <row r="76" spans="1:10" ht="13.5" customHeight="1">
      <c r="A76" s="47"/>
      <c r="B76" s="11"/>
      <c r="C76" s="8" t="s">
        <v>106</v>
      </c>
      <c r="D76" s="16">
        <v>1500000</v>
      </c>
      <c r="E76" s="16"/>
      <c r="F76" s="16"/>
      <c r="G76" s="68">
        <f t="shared" si="1"/>
        <v>1500000</v>
      </c>
      <c r="H76" s="3"/>
      <c r="J76" s="43"/>
    </row>
    <row r="77" spans="1:10" ht="13.5" customHeight="1">
      <c r="A77" s="47"/>
      <c r="B77" s="11"/>
      <c r="C77" s="8" t="s">
        <v>107</v>
      </c>
      <c r="D77" s="16">
        <v>360000</v>
      </c>
      <c r="E77" s="16"/>
      <c r="F77" s="16"/>
      <c r="G77" s="68">
        <f t="shared" si="1"/>
        <v>360000</v>
      </c>
      <c r="H77" s="3"/>
      <c r="J77" s="43"/>
    </row>
    <row r="78" spans="1:10" ht="13.5" customHeight="1">
      <c r="A78" s="47"/>
      <c r="B78" s="11"/>
      <c r="C78" s="8" t="s">
        <v>108</v>
      </c>
      <c r="D78" s="16">
        <v>11550000</v>
      </c>
      <c r="E78" s="16"/>
      <c r="F78" s="16"/>
      <c r="G78" s="68">
        <f t="shared" si="1"/>
        <v>11550000</v>
      </c>
      <c r="H78" s="3"/>
      <c r="J78" s="43"/>
    </row>
    <row r="79" spans="1:10" ht="13.5" customHeight="1">
      <c r="A79" s="47"/>
      <c r="B79" s="11"/>
      <c r="C79" s="8" t="s">
        <v>109</v>
      </c>
      <c r="D79" s="16">
        <v>98300</v>
      </c>
      <c r="E79" s="16"/>
      <c r="F79" s="16"/>
      <c r="G79" s="68">
        <f t="shared" si="1"/>
        <v>98300</v>
      </c>
      <c r="H79" s="3"/>
      <c r="J79" s="43"/>
    </row>
    <row r="80" spans="1:10" ht="13.5" customHeight="1">
      <c r="A80" s="47"/>
      <c r="B80" s="11"/>
      <c r="C80" s="8" t="s">
        <v>110</v>
      </c>
      <c r="D80" s="16">
        <v>38394467</v>
      </c>
      <c r="E80" s="16"/>
      <c r="F80" s="16"/>
      <c r="G80" s="68">
        <f t="shared" si="1"/>
        <v>38394467</v>
      </c>
      <c r="H80" s="3"/>
      <c r="J80" s="43"/>
    </row>
    <row r="81" spans="1:10" ht="13.5" customHeight="1">
      <c r="A81" s="47"/>
      <c r="B81" s="11"/>
      <c r="C81" s="8" t="s">
        <v>111</v>
      </c>
      <c r="D81" s="16">
        <v>24249417</v>
      </c>
      <c r="E81" s="16"/>
      <c r="F81" s="16"/>
      <c r="G81" s="68">
        <f t="shared" si="1"/>
        <v>24249417</v>
      </c>
      <c r="H81" s="3"/>
      <c r="J81" s="43"/>
    </row>
    <row r="82" spans="1:10" ht="13.5" customHeight="1">
      <c r="A82" s="47"/>
      <c r="B82" s="11"/>
      <c r="C82" s="8" t="s">
        <v>112</v>
      </c>
      <c r="D82" s="16">
        <v>1653764</v>
      </c>
      <c r="E82" s="16"/>
      <c r="F82" s="16"/>
      <c r="G82" s="68">
        <f t="shared" si="1"/>
        <v>1653764</v>
      </c>
      <c r="H82" s="3"/>
      <c r="J82" s="43"/>
    </row>
    <row r="83" spans="1:10" ht="13.5" customHeight="1">
      <c r="A83" s="47"/>
      <c r="B83" s="11"/>
      <c r="C83" s="8" t="s">
        <v>113</v>
      </c>
      <c r="D83" s="16">
        <v>855799</v>
      </c>
      <c r="E83" s="16"/>
      <c r="F83" s="16"/>
      <c r="G83" s="68">
        <f t="shared" si="1"/>
        <v>855799</v>
      </c>
      <c r="H83" s="3"/>
      <c r="J83" s="43"/>
    </row>
    <row r="84" spans="1:10" ht="13.5" customHeight="1">
      <c r="A84" s="47"/>
      <c r="B84" s="11"/>
      <c r="C84" s="8" t="s">
        <v>114</v>
      </c>
      <c r="D84" s="16">
        <v>303893</v>
      </c>
      <c r="E84" s="16"/>
      <c r="F84" s="16"/>
      <c r="G84" s="68">
        <f t="shared" si="1"/>
        <v>303893</v>
      </c>
      <c r="H84" s="3"/>
      <c r="J84" s="43"/>
    </row>
    <row r="85" spans="1:10" ht="13.5" customHeight="1">
      <c r="A85" s="47"/>
      <c r="B85" s="11"/>
      <c r="C85" s="8" t="s">
        <v>115</v>
      </c>
      <c r="D85" s="16">
        <v>4341147</v>
      </c>
      <c r="E85" s="16"/>
      <c r="F85" s="16"/>
      <c r="G85" s="68">
        <f t="shared" si="1"/>
        <v>4341147</v>
      </c>
      <c r="H85" s="3"/>
      <c r="J85" s="43"/>
    </row>
    <row r="86" spans="1:10" ht="13.5" customHeight="1">
      <c r="A86" s="47"/>
      <c r="B86" s="11"/>
      <c r="C86" s="8" t="s">
        <v>116</v>
      </c>
      <c r="D86" s="16">
        <v>4437820</v>
      </c>
      <c r="E86" s="16"/>
      <c r="F86" s="16"/>
      <c r="G86" s="68">
        <f t="shared" si="1"/>
        <v>4437820</v>
      </c>
      <c r="H86" s="3"/>
      <c r="J86" s="43"/>
    </row>
    <row r="87" spans="1:10" ht="13.5" customHeight="1">
      <c r="A87" s="47"/>
      <c r="B87" s="11"/>
      <c r="C87" s="8" t="s">
        <v>117</v>
      </c>
      <c r="D87" s="16">
        <v>566491</v>
      </c>
      <c r="E87" s="16"/>
      <c r="F87" s="16"/>
      <c r="G87" s="68">
        <f t="shared" si="1"/>
        <v>566491</v>
      </c>
      <c r="H87" s="3"/>
      <c r="J87" s="43"/>
    </row>
    <row r="88" spans="1:10" ht="13.5" customHeight="1">
      <c r="A88" s="47"/>
      <c r="B88" s="11"/>
      <c r="C88" s="8" t="s">
        <v>118</v>
      </c>
      <c r="D88" s="16">
        <v>396190</v>
      </c>
      <c r="E88" s="16"/>
      <c r="F88" s="16"/>
      <c r="G88" s="68">
        <f t="shared" si="1"/>
        <v>396190</v>
      </c>
      <c r="H88" s="3"/>
      <c r="J88" s="43"/>
    </row>
    <row r="89" spans="1:8" ht="13.5" customHeight="1">
      <c r="A89" s="47"/>
      <c r="B89" s="11"/>
      <c r="D89" s="16"/>
      <c r="E89" s="16"/>
      <c r="F89" s="16"/>
      <c r="G89" s="68"/>
      <c r="H89" s="3"/>
    </row>
    <row r="90" spans="1:10" ht="15.75" customHeight="1">
      <c r="A90" s="46" t="s">
        <v>35</v>
      </c>
      <c r="B90" s="11"/>
      <c r="D90" s="13">
        <f>SUM(D91:D112)</f>
        <v>437537539</v>
      </c>
      <c r="E90" s="13">
        <f>SUM(E91:E112)</f>
        <v>173032688</v>
      </c>
      <c r="F90" s="13">
        <f>SUM(F91:F112)</f>
        <v>0</v>
      </c>
      <c r="G90" s="57">
        <f>SUM(G91:G112)</f>
        <v>610570227</v>
      </c>
      <c r="H90" s="3"/>
      <c r="J90" s="43"/>
    </row>
    <row r="91" spans="1:8" ht="13.5" customHeight="1">
      <c r="A91" s="47"/>
      <c r="B91" s="36"/>
      <c r="C91" s="125" t="s">
        <v>119</v>
      </c>
      <c r="D91" s="16">
        <v>49655769</v>
      </c>
      <c r="E91" s="16"/>
      <c r="F91" s="16"/>
      <c r="G91" s="68">
        <f aca="true" t="shared" si="2" ref="G91:G112">SUM(D91:F91)</f>
        <v>49655769</v>
      </c>
      <c r="H91" s="3"/>
    </row>
    <row r="92" spans="1:8" ht="13.5" customHeight="1">
      <c r="A92" s="47"/>
      <c r="B92" s="36"/>
      <c r="C92" s="125" t="s">
        <v>120</v>
      </c>
      <c r="D92" s="16">
        <v>40298861</v>
      </c>
      <c r="E92" s="16">
        <v>3403339</v>
      </c>
      <c r="F92" s="16"/>
      <c r="G92" s="68">
        <f t="shared" si="2"/>
        <v>43702200</v>
      </c>
      <c r="H92" s="3"/>
    </row>
    <row r="93" spans="1:8" ht="13.5" customHeight="1">
      <c r="A93" s="47"/>
      <c r="B93" s="36"/>
      <c r="C93" s="125" t="s">
        <v>121</v>
      </c>
      <c r="D93" s="16">
        <v>355500</v>
      </c>
      <c r="E93" s="16">
        <v>1800000</v>
      </c>
      <c r="F93" s="16"/>
      <c r="G93" s="68">
        <f t="shared" si="2"/>
        <v>2155500</v>
      </c>
      <c r="H93" s="3"/>
    </row>
    <row r="94" spans="1:8" ht="13.5" customHeight="1">
      <c r="A94" s="47"/>
      <c r="B94" s="36"/>
      <c r="C94" s="125" t="s">
        <v>122</v>
      </c>
      <c r="D94" s="16">
        <v>144480</v>
      </c>
      <c r="E94" s="16">
        <v>3600000</v>
      </c>
      <c r="F94" s="16"/>
      <c r="G94" s="68">
        <f t="shared" si="2"/>
        <v>3744480</v>
      </c>
      <c r="H94" s="3"/>
    </row>
    <row r="95" spans="1:8" ht="13.5" customHeight="1">
      <c r="A95" s="47"/>
      <c r="B95" s="36"/>
      <c r="C95" s="125" t="s">
        <v>123</v>
      </c>
      <c r="D95" s="16">
        <v>3959524</v>
      </c>
      <c r="E95" s="16">
        <v>156679349</v>
      </c>
      <c r="F95" s="16"/>
      <c r="G95" s="68">
        <f t="shared" si="2"/>
        <v>160638873</v>
      </c>
      <c r="H95" s="3"/>
    </row>
    <row r="96" spans="1:8" ht="13.5" customHeight="1">
      <c r="A96" s="47"/>
      <c r="B96" s="36"/>
      <c r="C96" s="125" t="s">
        <v>124</v>
      </c>
      <c r="D96" s="16">
        <v>8201695</v>
      </c>
      <c r="E96" s="16"/>
      <c r="F96" s="16"/>
      <c r="G96" s="68">
        <f t="shared" si="2"/>
        <v>8201695</v>
      </c>
      <c r="H96" s="3"/>
    </row>
    <row r="97" spans="1:8" ht="13.5" customHeight="1">
      <c r="A97" s="47"/>
      <c r="B97" s="36"/>
      <c r="C97" s="125" t="s">
        <v>125</v>
      </c>
      <c r="D97" s="16">
        <v>5665312</v>
      </c>
      <c r="E97" s="16"/>
      <c r="F97" s="16"/>
      <c r="G97" s="68">
        <f t="shared" si="2"/>
        <v>5665312</v>
      </c>
      <c r="H97" s="3"/>
    </row>
    <row r="98" spans="1:8" ht="13.5" customHeight="1">
      <c r="A98" s="47"/>
      <c r="B98" s="36"/>
      <c r="C98" s="125" t="s">
        <v>126</v>
      </c>
      <c r="D98" s="16">
        <v>2220000</v>
      </c>
      <c r="E98" s="16"/>
      <c r="F98" s="16"/>
      <c r="G98" s="68">
        <f t="shared" si="2"/>
        <v>2220000</v>
      </c>
      <c r="H98" s="3"/>
    </row>
    <row r="99" spans="1:8" ht="13.5" customHeight="1">
      <c r="A99" s="47"/>
      <c r="B99" s="36"/>
      <c r="C99" s="125" t="s">
        <v>127</v>
      </c>
      <c r="D99" s="16">
        <v>2997272</v>
      </c>
      <c r="E99" s="16"/>
      <c r="F99" s="16"/>
      <c r="G99" s="68">
        <f t="shared" si="2"/>
        <v>2997272</v>
      </c>
      <c r="H99" s="3"/>
    </row>
    <row r="100" spans="1:8" ht="13.5" customHeight="1">
      <c r="A100" s="47"/>
      <c r="B100" s="36"/>
      <c r="C100" s="125" t="s">
        <v>128</v>
      </c>
      <c r="D100" s="16">
        <v>2900000</v>
      </c>
      <c r="E100" s="16"/>
      <c r="F100" s="16"/>
      <c r="G100" s="68">
        <f t="shared" si="2"/>
        <v>2900000</v>
      </c>
      <c r="H100" s="3"/>
    </row>
    <row r="101" spans="1:8" ht="13.5" customHeight="1">
      <c r="A101" s="47"/>
      <c r="B101" s="36"/>
      <c r="C101" s="125" t="s">
        <v>129</v>
      </c>
      <c r="D101" s="16">
        <v>150000</v>
      </c>
      <c r="E101" s="16">
        <v>600000</v>
      </c>
      <c r="F101" s="16"/>
      <c r="G101" s="68">
        <f t="shared" si="2"/>
        <v>750000</v>
      </c>
      <c r="H101" s="3"/>
    </row>
    <row r="102" spans="1:8" ht="13.5" customHeight="1">
      <c r="A102" s="47"/>
      <c r="B102" s="36"/>
      <c r="C102" s="125" t="s">
        <v>130</v>
      </c>
      <c r="D102" s="16">
        <v>200601205</v>
      </c>
      <c r="E102" s="16"/>
      <c r="F102" s="16"/>
      <c r="G102" s="68">
        <f t="shared" si="2"/>
        <v>200601205</v>
      </c>
      <c r="H102" s="3"/>
    </row>
    <row r="103" spans="1:8" ht="13.5" customHeight="1">
      <c r="A103" s="47"/>
      <c r="B103" s="36"/>
      <c r="C103" s="125" t="s">
        <v>131</v>
      </c>
      <c r="D103" s="16">
        <v>6003090</v>
      </c>
      <c r="E103" s="16"/>
      <c r="F103" s="16"/>
      <c r="G103" s="68">
        <f t="shared" si="2"/>
        <v>6003090</v>
      </c>
      <c r="H103" s="3"/>
    </row>
    <row r="104" spans="1:8" ht="13.5" customHeight="1">
      <c r="A104" s="47"/>
      <c r="B104" s="36"/>
      <c r="C104" s="125" t="s">
        <v>132</v>
      </c>
      <c r="D104" s="16">
        <v>38448679</v>
      </c>
      <c r="E104" s="16"/>
      <c r="F104" s="16"/>
      <c r="G104" s="68">
        <f t="shared" si="2"/>
        <v>38448679</v>
      </c>
      <c r="H104" s="3"/>
    </row>
    <row r="105" spans="1:8" ht="13.5" customHeight="1">
      <c r="A105" s="47"/>
      <c r="B105" s="36"/>
      <c r="C105" s="125" t="s">
        <v>133</v>
      </c>
      <c r="D105" s="16"/>
      <c r="E105" s="16">
        <v>1250000</v>
      </c>
      <c r="F105" s="16"/>
      <c r="G105" s="68">
        <f t="shared" si="2"/>
        <v>1250000</v>
      </c>
      <c r="H105" s="3"/>
    </row>
    <row r="106" spans="1:8" ht="13.5" customHeight="1">
      <c r="A106" s="47"/>
      <c r="B106" s="36"/>
      <c r="C106" s="125" t="s">
        <v>134</v>
      </c>
      <c r="D106" s="16">
        <v>1995614</v>
      </c>
      <c r="E106" s="16"/>
      <c r="F106" s="16"/>
      <c r="G106" s="68">
        <f t="shared" si="2"/>
        <v>1995614</v>
      </c>
      <c r="H106" s="3"/>
    </row>
    <row r="107" spans="1:9" s="8" customFormat="1" ht="13.5" customHeight="1">
      <c r="A107" s="71"/>
      <c r="B107" s="49"/>
      <c r="C107" s="143" t="s">
        <v>135</v>
      </c>
      <c r="D107" s="16">
        <v>20200000</v>
      </c>
      <c r="E107" s="16"/>
      <c r="F107" s="16"/>
      <c r="G107" s="68">
        <f t="shared" si="2"/>
        <v>20200000</v>
      </c>
      <c r="H107" s="3"/>
      <c r="I107" s="144"/>
    </row>
    <row r="108" spans="1:9" ht="13.5" customHeight="1">
      <c r="A108" s="47"/>
      <c r="B108" s="36"/>
      <c r="C108" s="125" t="s">
        <v>136</v>
      </c>
      <c r="D108" s="16">
        <v>25000000</v>
      </c>
      <c r="E108" s="16"/>
      <c r="F108" s="16"/>
      <c r="G108" s="68">
        <f t="shared" si="2"/>
        <v>25000000</v>
      </c>
      <c r="H108" s="4"/>
      <c r="I108" s="141"/>
    </row>
    <row r="109" spans="1:8" ht="13.5" customHeight="1">
      <c r="A109" s="47"/>
      <c r="B109" s="36"/>
      <c r="C109" s="125" t="s">
        <v>137</v>
      </c>
      <c r="D109" s="16">
        <v>22500000</v>
      </c>
      <c r="E109" s="16">
        <v>5000000</v>
      </c>
      <c r="F109" s="16"/>
      <c r="G109" s="68">
        <f t="shared" si="2"/>
        <v>27500000</v>
      </c>
      <c r="H109" s="3"/>
    </row>
    <row r="110" spans="1:8" ht="13.5" customHeight="1">
      <c r="A110" s="47"/>
      <c r="B110" s="36"/>
      <c r="C110" s="125" t="s">
        <v>138</v>
      </c>
      <c r="D110" s="16">
        <v>1898538</v>
      </c>
      <c r="E110" s="16"/>
      <c r="F110" s="16"/>
      <c r="G110" s="68">
        <f t="shared" si="2"/>
        <v>1898538</v>
      </c>
      <c r="H110" s="3"/>
    </row>
    <row r="111" spans="1:8" ht="13.5" customHeight="1">
      <c r="A111" s="47"/>
      <c r="B111" s="36"/>
      <c r="C111" s="125" t="s">
        <v>139</v>
      </c>
      <c r="D111" s="16">
        <v>1500000</v>
      </c>
      <c r="E111" s="16"/>
      <c r="F111" s="16"/>
      <c r="G111" s="68">
        <f t="shared" si="2"/>
        <v>1500000</v>
      </c>
      <c r="H111" s="3"/>
    </row>
    <row r="112" spans="1:8" ht="13.5" customHeight="1">
      <c r="A112" s="48"/>
      <c r="B112" s="36"/>
      <c r="C112" s="125" t="s">
        <v>140</v>
      </c>
      <c r="D112" s="16">
        <v>2842000</v>
      </c>
      <c r="E112" s="16">
        <v>700000</v>
      </c>
      <c r="F112" s="16"/>
      <c r="G112" s="68">
        <f t="shared" si="2"/>
        <v>3542000</v>
      </c>
      <c r="H112" s="3"/>
    </row>
    <row r="113" spans="1:8" ht="13.5" customHeight="1">
      <c r="A113" s="48"/>
      <c r="B113" s="2"/>
      <c r="C113" s="3"/>
      <c r="D113" s="17"/>
      <c r="E113" s="17"/>
      <c r="F113" s="17"/>
      <c r="G113" s="58"/>
      <c r="H113" s="3"/>
    </row>
    <row r="114" spans="1:10" s="8" customFormat="1" ht="19.5" customHeight="1">
      <c r="A114" s="46" t="s">
        <v>36</v>
      </c>
      <c r="B114" s="4"/>
      <c r="C114" s="4"/>
      <c r="D114" s="13">
        <f>SUM(D115:D118)</f>
        <v>38037849</v>
      </c>
      <c r="E114" s="13">
        <f>SUM(E115:E118)</f>
        <v>3759000</v>
      </c>
      <c r="F114" s="13">
        <f>SUM(F115:F118)</f>
        <v>0</v>
      </c>
      <c r="G114" s="57">
        <f>SUM(G115:G118)</f>
        <v>41796849</v>
      </c>
      <c r="H114" s="3"/>
      <c r="J114" s="142"/>
    </row>
    <row r="115" spans="1:8" ht="13.5" customHeight="1">
      <c r="A115" s="46"/>
      <c r="B115" s="70"/>
      <c r="C115" s="70" t="s">
        <v>141</v>
      </c>
      <c r="D115" s="16">
        <v>34448354</v>
      </c>
      <c r="E115" s="16"/>
      <c r="F115" s="16"/>
      <c r="G115" s="68">
        <f>SUM(D115:F115)</f>
        <v>34448354</v>
      </c>
      <c r="H115" s="3"/>
    </row>
    <row r="116" spans="1:8" ht="13.5" customHeight="1">
      <c r="A116" s="46"/>
      <c r="B116" s="70"/>
      <c r="C116" s="70" t="s">
        <v>142</v>
      </c>
      <c r="D116" s="16">
        <v>1050000</v>
      </c>
      <c r="E116" s="16">
        <v>2200000</v>
      </c>
      <c r="F116" s="16"/>
      <c r="G116" s="68">
        <f>SUM(D116:F116)</f>
        <v>3250000</v>
      </c>
      <c r="H116" s="3"/>
    </row>
    <row r="117" spans="1:7" ht="13.5" customHeight="1">
      <c r="A117" s="48"/>
      <c r="C117" s="14" t="s">
        <v>143</v>
      </c>
      <c r="D117" s="16">
        <v>1847495</v>
      </c>
      <c r="E117" s="16">
        <v>1127000</v>
      </c>
      <c r="F117" s="16"/>
      <c r="G117" s="68">
        <f>SUM(D117:F117)</f>
        <v>2974495</v>
      </c>
    </row>
    <row r="118" spans="1:8" ht="13.5" customHeight="1">
      <c r="A118" s="48"/>
      <c r="B118" s="2"/>
      <c r="C118" s="72" t="s">
        <v>144</v>
      </c>
      <c r="D118" s="16">
        <v>692000</v>
      </c>
      <c r="E118" s="16">
        <v>432000</v>
      </c>
      <c r="F118" s="17"/>
      <c r="G118" s="68">
        <f>SUM(D118:F118)</f>
        <v>1124000</v>
      </c>
      <c r="H118" s="3"/>
    </row>
    <row r="119" spans="1:8" ht="18" customHeight="1" thickBot="1">
      <c r="A119" s="112"/>
      <c r="B119" s="113"/>
      <c r="C119" s="123" t="s">
        <v>47</v>
      </c>
      <c r="D119" s="115">
        <f>+D114+D90+D15</f>
        <v>1237253473</v>
      </c>
      <c r="E119" s="115">
        <f>+E114+E90+E15</f>
        <v>248292376</v>
      </c>
      <c r="F119" s="115">
        <f>+F114+F90+F15</f>
        <v>50212250</v>
      </c>
      <c r="G119" s="116">
        <f>+G114+G90+G15</f>
        <v>1535758099</v>
      </c>
      <c r="H119" s="3"/>
    </row>
    <row r="120" spans="4:7" ht="13.5" thickTop="1">
      <c r="D120" s="43"/>
      <c r="E120" s="43"/>
      <c r="G120" s="43"/>
    </row>
    <row r="121" spans="2:6" ht="12.75">
      <c r="B121" s="36" t="e">
        <f>+#REF!+#REF!+B112+B118</f>
        <v>#REF!</v>
      </c>
      <c r="D121" s="36"/>
      <c r="E121" s="36"/>
      <c r="F121" s="36"/>
    </row>
    <row r="122" spans="2:6" ht="12.75">
      <c r="B122" s="36"/>
      <c r="D122" s="36"/>
      <c r="E122" s="36"/>
      <c r="F122" s="36"/>
    </row>
    <row r="123" spans="4:6" ht="12.75">
      <c r="D123" s="36"/>
      <c r="E123" s="36"/>
      <c r="F123" s="36"/>
    </row>
    <row r="124" spans="4:6" ht="12.75">
      <c r="D124" s="36"/>
      <c r="E124" s="36"/>
      <c r="F124" s="36"/>
    </row>
    <row r="125" spans="4:6" ht="12.75">
      <c r="D125" s="36"/>
      <c r="E125" s="36"/>
      <c r="F125" s="36"/>
    </row>
    <row r="126" spans="4:6" ht="12.75">
      <c r="D126" s="36"/>
      <c r="E126" s="36"/>
      <c r="F126" s="36"/>
    </row>
  </sheetData>
  <sheetProtection/>
  <mergeCells count="7">
    <mergeCell ref="A12:C13"/>
    <mergeCell ref="A1:G1"/>
    <mergeCell ref="D12:G12"/>
    <mergeCell ref="A5:G5"/>
    <mergeCell ref="A6:G6"/>
    <mergeCell ref="A7:G7"/>
    <mergeCell ref="A4:G4"/>
  </mergeCells>
  <printOptions horizontalCentered="1"/>
  <pageMargins left="0.35433070866141736" right="0.3937007874015748" top="0.72" bottom="0.7" header="0" footer="0"/>
  <pageSetup fitToHeight="3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P128"/>
  <sheetViews>
    <sheetView showZeros="0" view="pageBreakPreview" zoomScale="60" zoomScaleNormal="80" zoomScalePageLayoutView="0" workbookViewId="0" topLeftCell="A1">
      <pane xSplit="3" ySplit="13" topLeftCell="F94" activePane="bottomRight" state="frozen"/>
      <selection pane="topLeft" activeCell="A1" sqref="G1"/>
      <selection pane="topRight" activeCell="A1" sqref="G1"/>
      <selection pane="bottomLeft" activeCell="A1" sqref="G1"/>
      <selection pane="bottomRight" activeCell="N3" sqref="N3"/>
    </sheetView>
  </sheetViews>
  <sheetFormatPr defaultColWidth="11.421875" defaultRowHeight="12.75"/>
  <cols>
    <col min="1" max="1" width="2.8515625" style="14" customWidth="1"/>
    <col min="2" max="2" width="2.421875" style="14" customWidth="1"/>
    <col min="3" max="3" width="113.421875" style="14" customWidth="1"/>
    <col min="4" max="4" width="16.28125" style="14" customWidth="1"/>
    <col min="5" max="5" width="17.00390625" style="14" customWidth="1"/>
    <col min="6" max="6" width="12.8515625" style="14" customWidth="1"/>
    <col min="7" max="7" width="15.00390625" style="14" customWidth="1"/>
    <col min="8" max="8" width="14.140625" style="14" customWidth="1"/>
    <col min="9" max="9" width="15.57421875" style="14" customWidth="1"/>
    <col min="10" max="10" width="15.00390625" style="14" customWidth="1"/>
    <col min="11" max="11" width="12.421875" style="14" customWidth="1"/>
    <col min="12" max="12" width="14.421875" style="14" customWidth="1"/>
    <col min="13" max="13" width="3.7109375" style="14" customWidth="1"/>
    <col min="14" max="14" width="13.28125" style="36" customWidth="1"/>
    <col min="15" max="15" width="11.7109375" style="36" bestFit="1" customWidth="1"/>
    <col min="16" max="16384" width="11.421875" style="14" customWidth="1"/>
  </cols>
  <sheetData>
    <row r="1" spans="1:15" s="38" customFormat="1" ht="18">
      <c r="A1" s="172" t="s">
        <v>145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N1" s="73"/>
      <c r="O1" s="73"/>
    </row>
    <row r="2" spans="14:15" s="8" customFormat="1" ht="13.5" thickBot="1">
      <c r="N2" s="49"/>
      <c r="O2" s="49"/>
    </row>
    <row r="3" spans="1:15" s="8" customFormat="1" ht="17.25" thickTop="1">
      <c r="A3" s="27"/>
      <c r="B3" s="28"/>
      <c r="C3" s="28"/>
      <c r="D3" s="28"/>
      <c r="E3" s="28"/>
      <c r="F3" s="28"/>
      <c r="G3" s="28"/>
      <c r="H3" s="28"/>
      <c r="I3" s="29"/>
      <c r="J3" s="29"/>
      <c r="K3" s="29"/>
      <c r="L3" s="30"/>
      <c r="N3" s="49"/>
      <c r="O3" s="49"/>
    </row>
    <row r="4" spans="1:15" s="8" customFormat="1" ht="16.5">
      <c r="A4" s="178" t="s">
        <v>48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80"/>
      <c r="N4" s="49"/>
      <c r="O4" s="49"/>
    </row>
    <row r="5" spans="1:15" s="8" customFormat="1" ht="15.75">
      <c r="A5" s="192" t="s">
        <v>29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4"/>
      <c r="N5" s="49"/>
      <c r="O5" s="49"/>
    </row>
    <row r="6" spans="1:15" s="8" customFormat="1" ht="15.75">
      <c r="A6" s="192" t="s">
        <v>41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4"/>
      <c r="N6" s="49"/>
      <c r="O6" s="49"/>
    </row>
    <row r="7" spans="1:15" s="8" customFormat="1" ht="16.5">
      <c r="A7" s="178" t="s">
        <v>23</v>
      </c>
      <c r="B7" s="179"/>
      <c r="C7" s="179"/>
      <c r="D7" s="179"/>
      <c r="E7" s="179"/>
      <c r="F7" s="179"/>
      <c r="G7" s="179"/>
      <c r="H7" s="179"/>
      <c r="I7" s="195"/>
      <c r="J7" s="195"/>
      <c r="K7" s="195"/>
      <c r="L7" s="196"/>
      <c r="N7" s="49"/>
      <c r="O7" s="49"/>
    </row>
    <row r="8" spans="1:15" s="8" customFormat="1" ht="18">
      <c r="A8" s="31"/>
      <c r="H8" s="32"/>
      <c r="I8" s="32"/>
      <c r="J8" s="32"/>
      <c r="K8" s="32" t="s">
        <v>11</v>
      </c>
      <c r="L8" s="37"/>
      <c r="N8" s="49"/>
      <c r="O8" s="49"/>
    </row>
    <row r="9" spans="1:15" s="8" customFormat="1" ht="13.5" thickBot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5"/>
      <c r="N9" s="49"/>
      <c r="O9" s="49"/>
    </row>
    <row r="10" spans="1:15" s="8" customFormat="1" ht="13.5" thickTop="1">
      <c r="A10" s="29"/>
      <c r="B10" s="29"/>
      <c r="C10" s="29"/>
      <c r="D10" s="40"/>
      <c r="E10" s="29"/>
      <c r="F10" s="29"/>
      <c r="G10" s="29"/>
      <c r="H10" s="29"/>
      <c r="I10" s="29"/>
      <c r="J10" s="29"/>
      <c r="K10" s="29"/>
      <c r="L10" s="29"/>
      <c r="N10" s="49"/>
      <c r="O10" s="49"/>
    </row>
    <row r="11" ht="17.25" thickBot="1">
      <c r="H11" s="39" t="s">
        <v>5</v>
      </c>
    </row>
    <row r="12" spans="1:15" s="8" customFormat="1" ht="17.25" thickTop="1">
      <c r="A12" s="161"/>
      <c r="B12" s="162"/>
      <c r="C12" s="163"/>
      <c r="D12" s="190" t="s">
        <v>38</v>
      </c>
      <c r="E12" s="190"/>
      <c r="F12" s="190"/>
      <c r="G12" s="190"/>
      <c r="H12" s="190"/>
      <c r="I12" s="190"/>
      <c r="J12" s="190"/>
      <c r="K12" s="190"/>
      <c r="L12" s="191"/>
      <c r="N12" s="49"/>
      <c r="O12" s="49"/>
    </row>
    <row r="13" spans="1:15" s="8" customFormat="1" ht="67.5" customHeight="1">
      <c r="A13" s="187" t="s">
        <v>0</v>
      </c>
      <c r="B13" s="188"/>
      <c r="C13" s="189"/>
      <c r="D13" s="164" t="s">
        <v>6</v>
      </c>
      <c r="E13" s="157" t="s">
        <v>15</v>
      </c>
      <c r="F13" s="157" t="s">
        <v>7</v>
      </c>
      <c r="G13" s="157" t="s">
        <v>3</v>
      </c>
      <c r="H13" s="157" t="s">
        <v>19</v>
      </c>
      <c r="I13" s="157" t="s">
        <v>34</v>
      </c>
      <c r="J13" s="157" t="s">
        <v>37</v>
      </c>
      <c r="K13" s="157" t="s">
        <v>17</v>
      </c>
      <c r="L13" s="165" t="s">
        <v>1</v>
      </c>
      <c r="N13" s="49"/>
      <c r="O13" s="49"/>
    </row>
    <row r="14" spans="1:15" s="11" customFormat="1" ht="13.5" customHeight="1">
      <c r="A14" s="45"/>
      <c r="B14" s="9"/>
      <c r="C14" s="18"/>
      <c r="D14" s="10"/>
      <c r="E14" s="10"/>
      <c r="F14" s="10"/>
      <c r="G14" s="10"/>
      <c r="H14" s="10"/>
      <c r="I14" s="10"/>
      <c r="J14" s="10"/>
      <c r="K14" s="10"/>
      <c r="L14" s="57"/>
      <c r="M14" s="64"/>
      <c r="N14" s="15"/>
      <c r="O14" s="89"/>
    </row>
    <row r="15" spans="1:15" s="11" customFormat="1" ht="18">
      <c r="A15" s="46" t="s">
        <v>14</v>
      </c>
      <c r="B15" s="1"/>
      <c r="C15" s="5"/>
      <c r="D15" s="12">
        <f aca="true" t="shared" si="0" ref="D15:L15">+D16+D70</f>
        <v>304659528</v>
      </c>
      <c r="E15" s="12">
        <f t="shared" si="0"/>
        <v>3339677</v>
      </c>
      <c r="F15" s="12">
        <f t="shared" si="0"/>
        <v>273919847</v>
      </c>
      <c r="G15" s="12">
        <f t="shared" si="0"/>
        <v>0</v>
      </c>
      <c r="H15" s="12">
        <f t="shared" si="0"/>
        <v>42736402</v>
      </c>
      <c r="I15" s="12">
        <f t="shared" si="0"/>
        <v>231319970</v>
      </c>
      <c r="J15" s="12">
        <f t="shared" si="0"/>
        <v>0</v>
      </c>
      <c r="K15" s="12">
        <f t="shared" si="0"/>
        <v>27415599</v>
      </c>
      <c r="L15" s="56">
        <f t="shared" si="0"/>
        <v>883391023</v>
      </c>
      <c r="M15" s="44"/>
      <c r="N15" s="15"/>
      <c r="O15" s="126"/>
    </row>
    <row r="16" spans="1:15" s="11" customFormat="1" ht="13.5" customHeight="1">
      <c r="A16" s="47"/>
      <c r="B16" s="23" t="s">
        <v>13</v>
      </c>
      <c r="C16" s="134"/>
      <c r="D16" s="13">
        <f aca="true" t="shared" si="1" ref="D16:J16">SUM(D17:D68)</f>
        <v>250443031</v>
      </c>
      <c r="E16" s="13">
        <f t="shared" si="1"/>
        <v>3336877</v>
      </c>
      <c r="F16" s="13">
        <f t="shared" si="1"/>
        <v>224463641</v>
      </c>
      <c r="G16" s="13">
        <f t="shared" si="1"/>
        <v>0</v>
      </c>
      <c r="H16" s="13">
        <f t="shared" si="1"/>
        <v>38350903</v>
      </c>
      <c r="I16" s="13">
        <f t="shared" si="1"/>
        <v>225253444</v>
      </c>
      <c r="J16" s="13">
        <f t="shared" si="1"/>
        <v>0</v>
      </c>
      <c r="K16" s="13">
        <f>SUM(K17:K68)</f>
        <v>25954910</v>
      </c>
      <c r="L16" s="57">
        <f>SUM(L17:L68)</f>
        <v>767802806</v>
      </c>
      <c r="M16" s="44"/>
      <c r="N16" s="15">
        <v>767802806</v>
      </c>
      <c r="O16" s="138">
        <f>+L16-N16</f>
        <v>0</v>
      </c>
    </row>
    <row r="17" spans="1:16" s="11" customFormat="1" ht="13.5" customHeight="1">
      <c r="A17" s="47"/>
      <c r="C17" s="14" t="s">
        <v>49</v>
      </c>
      <c r="D17" s="16">
        <v>26891089</v>
      </c>
      <c r="E17" s="16">
        <v>998455</v>
      </c>
      <c r="F17" s="16">
        <v>34779154</v>
      </c>
      <c r="G17" s="16"/>
      <c r="H17" s="16">
        <v>5885100</v>
      </c>
      <c r="I17" s="16">
        <v>21540000</v>
      </c>
      <c r="J17" s="16"/>
      <c r="K17" s="16">
        <v>6084377</v>
      </c>
      <c r="L17" s="68">
        <f>SUM(D17:K17)</f>
        <v>96178175</v>
      </c>
      <c r="M17" s="44"/>
      <c r="N17" s="15"/>
      <c r="O17" s="127"/>
      <c r="P17" s="3"/>
    </row>
    <row r="18" spans="1:16" s="11" customFormat="1" ht="13.5" customHeight="1">
      <c r="A18" s="47"/>
      <c r="C18" s="14" t="s">
        <v>50</v>
      </c>
      <c r="D18" s="16">
        <v>33776848</v>
      </c>
      <c r="E18" s="16">
        <v>347054</v>
      </c>
      <c r="F18" s="16">
        <v>24232675</v>
      </c>
      <c r="G18" s="16"/>
      <c r="H18" s="16">
        <v>5328463</v>
      </c>
      <c r="I18" s="16">
        <v>67213410</v>
      </c>
      <c r="J18" s="16"/>
      <c r="K18" s="16">
        <v>2571758</v>
      </c>
      <c r="L18" s="68">
        <f aca="true" t="shared" si="2" ref="L18:L88">SUM(D18:K18)</f>
        <v>133470208</v>
      </c>
      <c r="M18" s="44"/>
      <c r="N18" s="15"/>
      <c r="O18" s="127"/>
      <c r="P18" s="3"/>
    </row>
    <row r="19" spans="1:16" s="11" customFormat="1" ht="13.5" customHeight="1">
      <c r="A19" s="47"/>
      <c r="C19" s="14" t="s">
        <v>51</v>
      </c>
      <c r="D19" s="16">
        <v>6996503</v>
      </c>
      <c r="E19" s="16">
        <v>114200</v>
      </c>
      <c r="F19" s="16">
        <v>3033798</v>
      </c>
      <c r="G19" s="16"/>
      <c r="H19" s="16">
        <v>406000</v>
      </c>
      <c r="I19" s="16">
        <v>1046669</v>
      </c>
      <c r="J19" s="16"/>
      <c r="K19" s="16">
        <v>990000</v>
      </c>
      <c r="L19" s="68">
        <f t="shared" si="2"/>
        <v>12587170</v>
      </c>
      <c r="M19" s="44"/>
      <c r="N19" s="15"/>
      <c r="O19" s="127"/>
      <c r="P19" s="3"/>
    </row>
    <row r="20" spans="1:16" s="11" customFormat="1" ht="13.5" customHeight="1">
      <c r="A20" s="47"/>
      <c r="C20" s="14" t="s">
        <v>52</v>
      </c>
      <c r="D20" s="16">
        <v>22524829</v>
      </c>
      <c r="E20" s="16">
        <v>244680</v>
      </c>
      <c r="F20" s="16">
        <v>15084676</v>
      </c>
      <c r="G20" s="16"/>
      <c r="H20" s="16">
        <v>2520000</v>
      </c>
      <c r="I20" s="16">
        <v>9593565</v>
      </c>
      <c r="J20" s="16"/>
      <c r="K20" s="16">
        <v>6110999</v>
      </c>
      <c r="L20" s="68">
        <f t="shared" si="2"/>
        <v>56078749</v>
      </c>
      <c r="M20" s="44"/>
      <c r="N20" s="15"/>
      <c r="O20" s="127"/>
      <c r="P20" s="3"/>
    </row>
    <row r="21" spans="1:16" s="11" customFormat="1" ht="13.5" customHeight="1">
      <c r="A21" s="47"/>
      <c r="C21" s="14" t="s">
        <v>53</v>
      </c>
      <c r="D21" s="16">
        <v>22915422</v>
      </c>
      <c r="E21" s="16">
        <v>561122</v>
      </c>
      <c r="F21" s="16">
        <v>36889789</v>
      </c>
      <c r="G21" s="16"/>
      <c r="H21" s="16">
        <v>8594601</v>
      </c>
      <c r="I21" s="16">
        <v>7185863</v>
      </c>
      <c r="J21" s="16"/>
      <c r="K21" s="16"/>
      <c r="L21" s="68">
        <f t="shared" si="2"/>
        <v>76146797</v>
      </c>
      <c r="M21" s="44"/>
      <c r="N21" s="15"/>
      <c r="O21" s="127"/>
      <c r="P21" s="3"/>
    </row>
    <row r="22" spans="1:16" s="11" customFormat="1" ht="13.5" customHeight="1">
      <c r="A22" s="47"/>
      <c r="C22" s="14" t="s">
        <v>54</v>
      </c>
      <c r="D22" s="16">
        <v>10447709</v>
      </c>
      <c r="E22" s="16">
        <v>49028</v>
      </c>
      <c r="F22" s="16">
        <v>9954272</v>
      </c>
      <c r="G22" s="16"/>
      <c r="H22" s="16">
        <v>1338641</v>
      </c>
      <c r="I22" s="16">
        <v>6428768</v>
      </c>
      <c r="J22" s="16"/>
      <c r="K22" s="16">
        <v>3346209</v>
      </c>
      <c r="L22" s="68">
        <f t="shared" si="2"/>
        <v>31564627</v>
      </c>
      <c r="M22" s="44"/>
      <c r="N22" s="15"/>
      <c r="O22" s="127"/>
      <c r="P22" s="3"/>
    </row>
    <row r="23" spans="1:16" s="11" customFormat="1" ht="13.5" customHeight="1">
      <c r="A23" s="47"/>
      <c r="C23" s="14" t="s">
        <v>55</v>
      </c>
      <c r="D23" s="16">
        <v>8883729</v>
      </c>
      <c r="E23" s="16"/>
      <c r="F23" s="16">
        <v>5768336</v>
      </c>
      <c r="G23" s="16"/>
      <c r="H23" s="16">
        <v>3414587</v>
      </c>
      <c r="I23" s="16">
        <v>5000000</v>
      </c>
      <c r="J23" s="16"/>
      <c r="K23" s="16"/>
      <c r="L23" s="68">
        <f t="shared" si="2"/>
        <v>23066652</v>
      </c>
      <c r="M23" s="44"/>
      <c r="N23" s="15"/>
      <c r="O23" s="127"/>
      <c r="P23" s="3"/>
    </row>
    <row r="24" spans="1:16" s="11" customFormat="1" ht="13.5" customHeight="1">
      <c r="A24" s="47"/>
      <c r="C24" s="14" t="s">
        <v>56</v>
      </c>
      <c r="D24" s="16">
        <v>7284634</v>
      </c>
      <c r="E24" s="16">
        <v>73000</v>
      </c>
      <c r="F24" s="16">
        <v>7641089</v>
      </c>
      <c r="G24" s="16"/>
      <c r="H24" s="16">
        <v>1284141</v>
      </c>
      <c r="I24" s="16">
        <v>6632010</v>
      </c>
      <c r="J24" s="16"/>
      <c r="K24" s="16"/>
      <c r="L24" s="68">
        <f t="shared" si="2"/>
        <v>22914874</v>
      </c>
      <c r="M24" s="44"/>
      <c r="N24" s="15"/>
      <c r="O24" s="127"/>
      <c r="P24" s="3"/>
    </row>
    <row r="25" spans="1:16" s="11" customFormat="1" ht="13.5" customHeight="1">
      <c r="A25" s="47"/>
      <c r="C25" s="14" t="s">
        <v>57</v>
      </c>
      <c r="D25" s="16">
        <v>8888901</v>
      </c>
      <c r="E25" s="16"/>
      <c r="F25" s="16">
        <v>13440772</v>
      </c>
      <c r="G25" s="16"/>
      <c r="H25" s="16">
        <v>666030</v>
      </c>
      <c r="I25" s="16">
        <v>3937828</v>
      </c>
      <c r="J25" s="16"/>
      <c r="K25" s="16">
        <v>1710000</v>
      </c>
      <c r="L25" s="68">
        <f t="shared" si="2"/>
        <v>28643531</v>
      </c>
      <c r="M25" s="44"/>
      <c r="N25" s="15"/>
      <c r="O25" s="127"/>
      <c r="P25" s="3"/>
    </row>
    <row r="26" spans="1:16" s="11" customFormat="1" ht="13.5" customHeight="1">
      <c r="A26" s="47"/>
      <c r="C26" s="14" t="s">
        <v>58</v>
      </c>
      <c r="D26" s="16">
        <v>11486586</v>
      </c>
      <c r="E26" s="16">
        <v>137167</v>
      </c>
      <c r="F26" s="16">
        <v>6526626</v>
      </c>
      <c r="G26" s="16"/>
      <c r="H26" s="16">
        <v>755500</v>
      </c>
      <c r="I26" s="16">
        <v>2459366</v>
      </c>
      <c r="J26" s="16"/>
      <c r="K26" s="16">
        <v>360000</v>
      </c>
      <c r="L26" s="68">
        <f t="shared" si="2"/>
        <v>21725245</v>
      </c>
      <c r="M26" s="44"/>
      <c r="N26" s="15"/>
      <c r="O26" s="127"/>
      <c r="P26" s="3"/>
    </row>
    <row r="27" spans="1:16" s="11" customFormat="1" ht="13.5" customHeight="1">
      <c r="A27" s="47"/>
      <c r="C27" s="14" t="s">
        <v>59</v>
      </c>
      <c r="D27" s="16">
        <v>3422650</v>
      </c>
      <c r="E27" s="16"/>
      <c r="F27" s="16">
        <v>1262112</v>
      </c>
      <c r="G27" s="16"/>
      <c r="H27" s="16">
        <v>85000</v>
      </c>
      <c r="I27" s="16">
        <v>4774832</v>
      </c>
      <c r="J27" s="16"/>
      <c r="K27" s="16"/>
      <c r="L27" s="68">
        <f t="shared" si="2"/>
        <v>9544594</v>
      </c>
      <c r="M27" s="44"/>
      <c r="N27" s="15"/>
      <c r="O27" s="127"/>
      <c r="P27" s="3"/>
    </row>
    <row r="28" spans="1:16" s="11" customFormat="1" ht="13.5" customHeight="1">
      <c r="A28" s="47"/>
      <c r="C28" s="14" t="s">
        <v>60</v>
      </c>
      <c r="D28" s="16">
        <v>3363829</v>
      </c>
      <c r="E28" s="16">
        <v>39162</v>
      </c>
      <c r="F28" s="16">
        <v>3406994</v>
      </c>
      <c r="G28" s="16"/>
      <c r="H28" s="16">
        <v>165015</v>
      </c>
      <c r="I28" s="16">
        <v>25000941</v>
      </c>
      <c r="J28" s="16"/>
      <c r="K28" s="16">
        <v>645000</v>
      </c>
      <c r="L28" s="68">
        <f t="shared" si="2"/>
        <v>32620941</v>
      </c>
      <c r="M28" s="44"/>
      <c r="N28" s="15"/>
      <c r="O28" s="127"/>
      <c r="P28" s="3"/>
    </row>
    <row r="29" spans="1:16" s="11" customFormat="1" ht="13.5" customHeight="1">
      <c r="A29" s="47"/>
      <c r="C29" s="14" t="s">
        <v>61</v>
      </c>
      <c r="D29" s="16">
        <v>8766853</v>
      </c>
      <c r="E29" s="16">
        <v>50610</v>
      </c>
      <c r="F29" s="16">
        <v>3300231</v>
      </c>
      <c r="G29" s="16"/>
      <c r="H29" s="16">
        <v>590000</v>
      </c>
      <c r="I29" s="16">
        <v>13992500</v>
      </c>
      <c r="J29" s="16"/>
      <c r="K29" s="16">
        <v>2552810</v>
      </c>
      <c r="L29" s="68">
        <f t="shared" si="2"/>
        <v>29253004</v>
      </c>
      <c r="M29" s="44"/>
      <c r="N29" s="15"/>
      <c r="O29" s="127"/>
      <c r="P29" s="3"/>
    </row>
    <row r="30" spans="1:16" s="11" customFormat="1" ht="13.5" customHeight="1">
      <c r="A30" s="47"/>
      <c r="C30" s="14" t="s">
        <v>62</v>
      </c>
      <c r="D30" s="16">
        <v>5443410</v>
      </c>
      <c r="E30" s="16">
        <v>64370</v>
      </c>
      <c r="F30" s="16">
        <v>3972310</v>
      </c>
      <c r="G30" s="16"/>
      <c r="H30" s="16">
        <v>480551</v>
      </c>
      <c r="I30" s="16">
        <v>2439359</v>
      </c>
      <c r="J30" s="16"/>
      <c r="K30" s="16"/>
      <c r="L30" s="68">
        <f t="shared" si="2"/>
        <v>12400000</v>
      </c>
      <c r="M30" s="44"/>
      <c r="N30" s="15"/>
      <c r="O30" s="127"/>
      <c r="P30" s="3"/>
    </row>
    <row r="31" spans="1:16" s="11" customFormat="1" ht="13.5" customHeight="1">
      <c r="A31" s="47"/>
      <c r="C31" s="14" t="s">
        <v>63</v>
      </c>
      <c r="D31" s="16">
        <v>3999125</v>
      </c>
      <c r="E31" s="16">
        <v>60750</v>
      </c>
      <c r="F31" s="16">
        <v>4620813</v>
      </c>
      <c r="G31" s="16"/>
      <c r="H31" s="16">
        <v>327885</v>
      </c>
      <c r="I31" s="16">
        <v>268480</v>
      </c>
      <c r="J31" s="16"/>
      <c r="K31" s="16">
        <v>132101</v>
      </c>
      <c r="L31" s="68">
        <f t="shared" si="2"/>
        <v>9409154</v>
      </c>
      <c r="M31" s="44"/>
      <c r="N31" s="15"/>
      <c r="O31" s="127"/>
      <c r="P31" s="3"/>
    </row>
    <row r="32" spans="1:16" s="11" customFormat="1" ht="13.5" customHeight="1">
      <c r="A32" s="47"/>
      <c r="C32" s="14" t="s">
        <v>64</v>
      </c>
      <c r="D32" s="16">
        <v>9078566</v>
      </c>
      <c r="E32" s="16">
        <v>20000</v>
      </c>
      <c r="F32" s="16">
        <v>3667151</v>
      </c>
      <c r="G32" s="16"/>
      <c r="H32" s="16">
        <v>390600</v>
      </c>
      <c r="I32" s="16">
        <v>2724161</v>
      </c>
      <c r="J32" s="16"/>
      <c r="K32" s="16">
        <v>144000</v>
      </c>
      <c r="L32" s="68">
        <f t="shared" si="2"/>
        <v>16024478</v>
      </c>
      <c r="M32" s="44"/>
      <c r="N32" s="15"/>
      <c r="O32" s="127"/>
      <c r="P32" s="3"/>
    </row>
    <row r="33" spans="1:16" s="11" customFormat="1" ht="13.5" customHeight="1">
      <c r="A33" s="47"/>
      <c r="C33" s="14" t="s">
        <v>65</v>
      </c>
      <c r="D33" s="16">
        <v>6165885</v>
      </c>
      <c r="E33" s="16">
        <v>15384</v>
      </c>
      <c r="F33" s="16">
        <v>5139417</v>
      </c>
      <c r="G33" s="16"/>
      <c r="H33" s="16"/>
      <c r="I33" s="16">
        <v>7544826</v>
      </c>
      <c r="J33" s="16"/>
      <c r="K33" s="16">
        <v>132045</v>
      </c>
      <c r="L33" s="68">
        <f t="shared" si="2"/>
        <v>18997557</v>
      </c>
      <c r="M33" s="44"/>
      <c r="N33" s="15"/>
      <c r="O33" s="127"/>
      <c r="P33" s="3"/>
    </row>
    <row r="34" spans="1:16" s="11" customFormat="1" ht="13.5" customHeight="1">
      <c r="A34" s="47"/>
      <c r="C34" s="14" t="s">
        <v>66</v>
      </c>
      <c r="D34" s="16">
        <v>4555121</v>
      </c>
      <c r="E34" s="16">
        <v>378444</v>
      </c>
      <c r="F34" s="16">
        <v>3759759</v>
      </c>
      <c r="G34" s="16"/>
      <c r="H34" s="16">
        <v>801536</v>
      </c>
      <c r="I34" s="16">
        <v>2392650</v>
      </c>
      <c r="J34" s="16"/>
      <c r="K34" s="16"/>
      <c r="L34" s="68">
        <f t="shared" si="2"/>
        <v>11887510</v>
      </c>
      <c r="M34" s="44"/>
      <c r="N34" s="15"/>
      <c r="O34" s="127"/>
      <c r="P34" s="3"/>
    </row>
    <row r="35" spans="1:16" s="11" customFormat="1" ht="13.5" customHeight="1">
      <c r="A35" s="47"/>
      <c r="C35" s="14" t="s">
        <v>67</v>
      </c>
      <c r="D35" s="16">
        <v>3120317</v>
      </c>
      <c r="E35" s="16">
        <v>40500</v>
      </c>
      <c r="F35" s="16">
        <v>4017216</v>
      </c>
      <c r="G35" s="16"/>
      <c r="H35" s="16">
        <v>242809</v>
      </c>
      <c r="I35" s="16">
        <v>775100</v>
      </c>
      <c r="J35" s="16"/>
      <c r="K35" s="16">
        <v>239181</v>
      </c>
      <c r="L35" s="68">
        <f t="shared" si="2"/>
        <v>8435123</v>
      </c>
      <c r="M35" s="44"/>
      <c r="N35" s="15"/>
      <c r="O35" s="127"/>
      <c r="P35" s="3"/>
    </row>
    <row r="36" spans="1:16" s="11" customFormat="1" ht="13.5" customHeight="1">
      <c r="A36" s="47"/>
      <c r="C36" s="14" t="s">
        <v>68</v>
      </c>
      <c r="D36" s="16">
        <v>3125774</v>
      </c>
      <c r="E36" s="16"/>
      <c r="F36" s="16">
        <v>3027342</v>
      </c>
      <c r="G36" s="16"/>
      <c r="H36" s="16">
        <v>28300</v>
      </c>
      <c r="I36" s="16">
        <v>5484707</v>
      </c>
      <c r="J36" s="16"/>
      <c r="K36" s="16"/>
      <c r="L36" s="68">
        <f t="shared" si="2"/>
        <v>11666123</v>
      </c>
      <c r="M36" s="44"/>
      <c r="N36" s="15"/>
      <c r="O36" s="127"/>
      <c r="P36" s="3"/>
    </row>
    <row r="37" spans="1:16" s="11" customFormat="1" ht="13.5" customHeight="1">
      <c r="A37" s="47"/>
      <c r="C37" s="14" t="s">
        <v>69</v>
      </c>
      <c r="D37" s="16">
        <v>3180844</v>
      </c>
      <c r="E37" s="16"/>
      <c r="F37" s="16">
        <v>3903289</v>
      </c>
      <c r="G37" s="16"/>
      <c r="H37" s="16">
        <v>461076</v>
      </c>
      <c r="I37" s="16">
        <v>987736</v>
      </c>
      <c r="J37" s="16"/>
      <c r="K37" s="16">
        <v>90000</v>
      </c>
      <c r="L37" s="68">
        <f t="shared" si="2"/>
        <v>8622945</v>
      </c>
      <c r="M37" s="44"/>
      <c r="N37" s="15"/>
      <c r="O37" s="127"/>
      <c r="P37" s="3"/>
    </row>
    <row r="38" spans="1:16" s="11" customFormat="1" ht="13.5" customHeight="1">
      <c r="A38" s="47"/>
      <c r="C38" s="14" t="s">
        <v>70</v>
      </c>
      <c r="D38" s="16">
        <v>4302081</v>
      </c>
      <c r="E38" s="16">
        <v>19800</v>
      </c>
      <c r="F38" s="16">
        <v>1893740</v>
      </c>
      <c r="G38" s="16"/>
      <c r="H38" s="16">
        <v>570460</v>
      </c>
      <c r="I38" s="16">
        <v>1467990</v>
      </c>
      <c r="J38" s="16"/>
      <c r="K38" s="16"/>
      <c r="L38" s="68">
        <f t="shared" si="2"/>
        <v>8254071</v>
      </c>
      <c r="M38" s="44"/>
      <c r="N38" s="15"/>
      <c r="O38" s="127"/>
      <c r="P38" s="3"/>
    </row>
    <row r="39" spans="1:16" s="11" customFormat="1" ht="13.5" customHeight="1">
      <c r="A39" s="47"/>
      <c r="C39" s="8" t="s">
        <v>71</v>
      </c>
      <c r="D39" s="16">
        <v>3186934</v>
      </c>
      <c r="E39" s="16">
        <v>31570</v>
      </c>
      <c r="F39" s="16">
        <v>2668349</v>
      </c>
      <c r="G39" s="16"/>
      <c r="H39" s="16">
        <v>174961</v>
      </c>
      <c r="I39" s="16">
        <v>3286563</v>
      </c>
      <c r="J39" s="16"/>
      <c r="K39" s="16"/>
      <c r="L39" s="68">
        <f t="shared" si="2"/>
        <v>9348377</v>
      </c>
      <c r="M39" s="44"/>
      <c r="N39" s="140"/>
      <c r="O39" s="127"/>
      <c r="P39" s="3"/>
    </row>
    <row r="40" spans="1:16" s="11" customFormat="1" ht="13.5" customHeight="1">
      <c r="A40" s="47"/>
      <c r="C40" s="14" t="s">
        <v>72</v>
      </c>
      <c r="D40" s="16">
        <v>2889787</v>
      </c>
      <c r="E40" s="16">
        <v>18000</v>
      </c>
      <c r="F40" s="16">
        <v>3345491</v>
      </c>
      <c r="G40" s="16"/>
      <c r="H40" s="16">
        <v>589100</v>
      </c>
      <c r="I40" s="16">
        <v>1257622</v>
      </c>
      <c r="J40" s="16"/>
      <c r="K40" s="16"/>
      <c r="L40" s="68">
        <f t="shared" si="2"/>
        <v>8100000</v>
      </c>
      <c r="M40" s="44"/>
      <c r="N40" s="15"/>
      <c r="O40" s="127"/>
      <c r="P40" s="3"/>
    </row>
    <row r="41" spans="1:16" s="11" customFormat="1" ht="13.5" customHeight="1">
      <c r="A41" s="47"/>
      <c r="C41" s="14" t="s">
        <v>73</v>
      </c>
      <c r="D41" s="16">
        <v>1931082</v>
      </c>
      <c r="E41" s="16"/>
      <c r="F41" s="16">
        <v>1528863</v>
      </c>
      <c r="G41" s="16"/>
      <c r="H41" s="16">
        <v>302745</v>
      </c>
      <c r="I41" s="16">
        <v>5494492</v>
      </c>
      <c r="J41" s="16"/>
      <c r="K41" s="16">
        <v>86500</v>
      </c>
      <c r="L41" s="68">
        <f t="shared" si="2"/>
        <v>9343682</v>
      </c>
      <c r="M41" s="44"/>
      <c r="N41" s="15"/>
      <c r="O41" s="127"/>
      <c r="P41" s="3"/>
    </row>
    <row r="42" spans="1:16" s="11" customFormat="1" ht="13.5" customHeight="1">
      <c r="A42" s="47"/>
      <c r="C42" s="14" t="s">
        <v>74</v>
      </c>
      <c r="D42" s="16">
        <v>2641942</v>
      </c>
      <c r="E42" s="16">
        <v>14800</v>
      </c>
      <c r="F42" s="16">
        <v>1237751</v>
      </c>
      <c r="G42" s="16"/>
      <c r="H42" s="16">
        <v>524900</v>
      </c>
      <c r="I42" s="16">
        <v>2199607</v>
      </c>
      <c r="J42" s="16"/>
      <c r="K42" s="16">
        <v>44000</v>
      </c>
      <c r="L42" s="68">
        <f t="shared" si="2"/>
        <v>6663000</v>
      </c>
      <c r="M42" s="44"/>
      <c r="N42" s="15"/>
      <c r="O42" s="127"/>
      <c r="P42" s="3"/>
    </row>
    <row r="43" spans="1:16" s="11" customFormat="1" ht="13.5" customHeight="1">
      <c r="A43" s="47"/>
      <c r="C43" s="14" t="s">
        <v>75</v>
      </c>
      <c r="D43" s="16">
        <v>1832348</v>
      </c>
      <c r="E43" s="16"/>
      <c r="F43" s="16">
        <v>1482438</v>
      </c>
      <c r="G43" s="16"/>
      <c r="H43" s="16">
        <v>90871</v>
      </c>
      <c r="I43" s="16">
        <v>2787354</v>
      </c>
      <c r="J43" s="16"/>
      <c r="K43" s="16"/>
      <c r="L43" s="68">
        <f t="shared" si="2"/>
        <v>6193011</v>
      </c>
      <c r="M43" s="44"/>
      <c r="N43" s="15"/>
      <c r="O43" s="127"/>
      <c r="P43" s="3"/>
    </row>
    <row r="44" spans="1:16" s="11" customFormat="1" ht="13.5" customHeight="1">
      <c r="A44" s="47"/>
      <c r="C44" s="14" t="s">
        <v>76</v>
      </c>
      <c r="D44" s="16">
        <v>2293425</v>
      </c>
      <c r="E44" s="16"/>
      <c r="F44" s="16">
        <v>1773160</v>
      </c>
      <c r="G44" s="16"/>
      <c r="H44" s="16">
        <v>152415</v>
      </c>
      <c r="I44" s="16">
        <v>2365702</v>
      </c>
      <c r="J44" s="16"/>
      <c r="K44" s="16">
        <v>115048</v>
      </c>
      <c r="L44" s="68">
        <f t="shared" si="2"/>
        <v>6699750</v>
      </c>
      <c r="M44" s="44"/>
      <c r="N44" s="15"/>
      <c r="O44" s="127"/>
      <c r="P44" s="3"/>
    </row>
    <row r="45" spans="1:16" s="11" customFormat="1" ht="13.5" customHeight="1">
      <c r="A45" s="47"/>
      <c r="C45" s="14" t="s">
        <v>77</v>
      </c>
      <c r="D45" s="16">
        <v>1620940</v>
      </c>
      <c r="E45" s="16"/>
      <c r="F45" s="16">
        <v>694032</v>
      </c>
      <c r="G45" s="16"/>
      <c r="H45" s="16">
        <v>67000</v>
      </c>
      <c r="I45" s="16">
        <v>988144</v>
      </c>
      <c r="J45" s="16"/>
      <c r="K45" s="16"/>
      <c r="L45" s="68">
        <f t="shared" si="2"/>
        <v>3370116</v>
      </c>
      <c r="M45" s="44"/>
      <c r="N45" s="15"/>
      <c r="O45" s="127"/>
      <c r="P45" s="3"/>
    </row>
    <row r="46" spans="1:16" s="11" customFormat="1" ht="13.5" customHeight="1">
      <c r="A46" s="47"/>
      <c r="C46" s="14" t="s">
        <v>78</v>
      </c>
      <c r="D46" s="16">
        <v>1526631</v>
      </c>
      <c r="E46" s="16"/>
      <c r="F46" s="16">
        <v>908450</v>
      </c>
      <c r="G46" s="16"/>
      <c r="H46" s="16">
        <v>136800</v>
      </c>
      <c r="I46" s="16">
        <v>582347</v>
      </c>
      <c r="J46" s="16"/>
      <c r="K46" s="16">
        <v>345772</v>
      </c>
      <c r="L46" s="68">
        <f t="shared" si="2"/>
        <v>3500000</v>
      </c>
      <c r="M46" s="44"/>
      <c r="N46" s="15"/>
      <c r="O46" s="127"/>
      <c r="P46" s="3"/>
    </row>
    <row r="47" spans="1:16" s="11" customFormat="1" ht="13.5" customHeight="1">
      <c r="A47" s="47"/>
      <c r="C47" s="14" t="s">
        <v>79</v>
      </c>
      <c r="D47" s="16">
        <v>2047528</v>
      </c>
      <c r="E47" s="16">
        <v>9150</v>
      </c>
      <c r="F47" s="16">
        <v>1162238</v>
      </c>
      <c r="G47" s="16"/>
      <c r="H47" s="16">
        <v>452750</v>
      </c>
      <c r="I47" s="16">
        <v>485534</v>
      </c>
      <c r="J47" s="16"/>
      <c r="K47" s="16"/>
      <c r="L47" s="68">
        <f t="shared" si="2"/>
        <v>4157200</v>
      </c>
      <c r="M47" s="44"/>
      <c r="N47" s="15"/>
      <c r="O47" s="127"/>
      <c r="P47" s="3"/>
    </row>
    <row r="48" spans="1:16" s="11" customFormat="1" ht="13.5" customHeight="1">
      <c r="A48" s="47"/>
      <c r="C48" s="14" t="s">
        <v>80</v>
      </c>
      <c r="D48" s="16">
        <v>834303</v>
      </c>
      <c r="E48" s="16"/>
      <c r="F48" s="16">
        <v>784363</v>
      </c>
      <c r="G48" s="16"/>
      <c r="H48" s="16">
        <v>36540</v>
      </c>
      <c r="I48" s="16">
        <v>351066</v>
      </c>
      <c r="J48" s="16"/>
      <c r="K48" s="16"/>
      <c r="L48" s="68">
        <f t="shared" si="2"/>
        <v>2006272</v>
      </c>
      <c r="M48" s="44"/>
      <c r="N48" s="15"/>
      <c r="O48" s="127"/>
      <c r="P48" s="3"/>
    </row>
    <row r="49" spans="1:16" s="11" customFormat="1" ht="13.5" customHeight="1">
      <c r="A49" s="47"/>
      <c r="C49" s="14" t="s">
        <v>81</v>
      </c>
      <c r="D49" s="16">
        <v>1090597</v>
      </c>
      <c r="E49" s="16"/>
      <c r="F49" s="16">
        <v>556415</v>
      </c>
      <c r="G49" s="16"/>
      <c r="H49" s="16">
        <v>40071</v>
      </c>
      <c r="I49" s="16">
        <v>5278389</v>
      </c>
      <c r="J49" s="16"/>
      <c r="K49" s="16">
        <v>50000</v>
      </c>
      <c r="L49" s="68">
        <f t="shared" si="2"/>
        <v>7015472</v>
      </c>
      <c r="M49" s="44"/>
      <c r="N49" s="15"/>
      <c r="O49" s="127"/>
      <c r="P49" s="3"/>
    </row>
    <row r="50" spans="1:16" s="11" customFormat="1" ht="13.5" customHeight="1">
      <c r="A50" s="47"/>
      <c r="C50" s="14" t="s">
        <v>82</v>
      </c>
      <c r="D50" s="16">
        <v>1103415</v>
      </c>
      <c r="E50" s="16">
        <v>35579</v>
      </c>
      <c r="F50" s="16">
        <v>1217503</v>
      </c>
      <c r="G50" s="16"/>
      <c r="H50" s="16">
        <v>427425</v>
      </c>
      <c r="I50" s="16">
        <v>99180</v>
      </c>
      <c r="J50" s="16"/>
      <c r="K50" s="16"/>
      <c r="L50" s="68">
        <f t="shared" si="2"/>
        <v>2883102</v>
      </c>
      <c r="M50" s="44"/>
      <c r="N50" s="15"/>
      <c r="O50" s="127"/>
      <c r="P50" s="3"/>
    </row>
    <row r="51" spans="1:16" ht="13.5" customHeight="1">
      <c r="A51" s="47"/>
      <c r="B51" s="11"/>
      <c r="C51" s="14" t="s">
        <v>83</v>
      </c>
      <c r="D51" s="16">
        <v>843607</v>
      </c>
      <c r="E51" s="16"/>
      <c r="F51" s="16">
        <v>850623</v>
      </c>
      <c r="G51" s="16"/>
      <c r="H51" s="16">
        <v>35140</v>
      </c>
      <c r="I51" s="16">
        <v>194532</v>
      </c>
      <c r="J51" s="16"/>
      <c r="K51" s="16"/>
      <c r="L51" s="68">
        <f t="shared" si="2"/>
        <v>1923902</v>
      </c>
      <c r="M51" s="44"/>
      <c r="N51" s="15"/>
      <c r="O51" s="127"/>
      <c r="P51" s="3"/>
    </row>
    <row r="52" spans="1:16" ht="13.5" customHeight="1">
      <c r="A52" s="47"/>
      <c r="B52" s="11"/>
      <c r="C52" s="14" t="s">
        <v>84</v>
      </c>
      <c r="D52" s="16">
        <v>649119</v>
      </c>
      <c r="E52" s="16"/>
      <c r="F52" s="16">
        <v>721840</v>
      </c>
      <c r="G52" s="16"/>
      <c r="H52" s="16">
        <v>73800</v>
      </c>
      <c r="I52" s="16">
        <v>591571</v>
      </c>
      <c r="J52" s="16"/>
      <c r="K52" s="16"/>
      <c r="L52" s="68">
        <f t="shared" si="2"/>
        <v>2036330</v>
      </c>
      <c r="M52" s="44"/>
      <c r="N52" s="15"/>
      <c r="O52" s="127"/>
      <c r="P52" s="3"/>
    </row>
    <row r="53" spans="1:16" ht="13.5" customHeight="1">
      <c r="A53" s="47"/>
      <c r="B53" s="11"/>
      <c r="C53" s="14" t="s">
        <v>85</v>
      </c>
      <c r="D53" s="16">
        <v>525700</v>
      </c>
      <c r="E53" s="16"/>
      <c r="F53" s="16">
        <v>362922</v>
      </c>
      <c r="G53" s="16"/>
      <c r="H53" s="16">
        <v>9280</v>
      </c>
      <c r="I53" s="16">
        <v>35434</v>
      </c>
      <c r="J53" s="16"/>
      <c r="K53" s="16"/>
      <c r="L53" s="68">
        <f t="shared" si="2"/>
        <v>933336</v>
      </c>
      <c r="M53" s="44"/>
      <c r="N53" s="15"/>
      <c r="O53" s="127"/>
      <c r="P53" s="3"/>
    </row>
    <row r="54" spans="1:16" ht="13.5" customHeight="1">
      <c r="A54" s="47"/>
      <c r="B54" s="11"/>
      <c r="C54" s="14" t="s">
        <v>86</v>
      </c>
      <c r="D54" s="16">
        <v>1118583</v>
      </c>
      <c r="E54" s="16"/>
      <c r="F54" s="16">
        <v>690289</v>
      </c>
      <c r="G54" s="16"/>
      <c r="H54" s="16">
        <v>71382</v>
      </c>
      <c r="I54" s="16"/>
      <c r="J54" s="16"/>
      <c r="K54" s="16">
        <v>205110</v>
      </c>
      <c r="L54" s="68">
        <f t="shared" si="2"/>
        <v>2085364</v>
      </c>
      <c r="M54" s="44"/>
      <c r="N54" s="15"/>
      <c r="O54" s="127"/>
      <c r="P54" s="3"/>
    </row>
    <row r="55" spans="1:16" ht="13.5" customHeight="1">
      <c r="A55" s="47"/>
      <c r="B55" s="11"/>
      <c r="C55" s="14" t="s">
        <v>87</v>
      </c>
      <c r="D55" s="16">
        <v>675840</v>
      </c>
      <c r="E55" s="16"/>
      <c r="F55" s="16">
        <v>467160</v>
      </c>
      <c r="G55" s="16"/>
      <c r="H55" s="16">
        <v>19000</v>
      </c>
      <c r="I55" s="16">
        <v>38000</v>
      </c>
      <c r="J55" s="16"/>
      <c r="K55" s="16"/>
      <c r="L55" s="68">
        <f t="shared" si="2"/>
        <v>1200000</v>
      </c>
      <c r="M55" s="44"/>
      <c r="N55" s="15"/>
      <c r="O55" s="127"/>
      <c r="P55" s="3"/>
    </row>
    <row r="56" spans="1:16" ht="13.5" customHeight="1">
      <c r="A56" s="47"/>
      <c r="B56" s="11"/>
      <c r="C56" s="14" t="s">
        <v>88</v>
      </c>
      <c r="D56" s="16">
        <v>711079</v>
      </c>
      <c r="E56" s="16"/>
      <c r="F56" s="16">
        <v>361793</v>
      </c>
      <c r="G56" s="16"/>
      <c r="H56" s="16">
        <v>55550</v>
      </c>
      <c r="I56" s="16">
        <v>159479</v>
      </c>
      <c r="J56" s="16"/>
      <c r="K56" s="16"/>
      <c r="L56" s="68">
        <f t="shared" si="2"/>
        <v>1287901</v>
      </c>
      <c r="M56" s="44"/>
      <c r="N56" s="15"/>
      <c r="O56" s="127"/>
      <c r="P56" s="3"/>
    </row>
    <row r="57" spans="1:16" ht="13.5" customHeight="1">
      <c r="A57" s="47"/>
      <c r="B57" s="11"/>
      <c r="C57" s="14" t="s">
        <v>89</v>
      </c>
      <c r="D57" s="16">
        <v>325339</v>
      </c>
      <c r="E57" s="16"/>
      <c r="F57" s="16">
        <v>520338</v>
      </c>
      <c r="G57" s="16"/>
      <c r="H57" s="16">
        <v>16594</v>
      </c>
      <c r="I57" s="16">
        <v>7500</v>
      </c>
      <c r="J57" s="16"/>
      <c r="K57" s="16"/>
      <c r="L57" s="68">
        <f t="shared" si="2"/>
        <v>869771</v>
      </c>
      <c r="M57" s="44"/>
      <c r="N57" s="15"/>
      <c r="O57" s="127"/>
      <c r="P57" s="3"/>
    </row>
    <row r="58" spans="1:16" ht="13.5" customHeight="1">
      <c r="A58" s="47"/>
      <c r="B58" s="11"/>
      <c r="C58" s="14" t="s">
        <v>90</v>
      </c>
      <c r="D58" s="16">
        <v>307703</v>
      </c>
      <c r="E58" s="16"/>
      <c r="F58" s="16">
        <v>225924</v>
      </c>
      <c r="G58" s="16"/>
      <c r="H58" s="16">
        <v>10892</v>
      </c>
      <c r="I58" s="16"/>
      <c r="J58" s="16"/>
      <c r="K58" s="16"/>
      <c r="L58" s="68">
        <f t="shared" si="2"/>
        <v>544519</v>
      </c>
      <c r="M58" s="44"/>
      <c r="N58" s="15"/>
      <c r="O58" s="127"/>
      <c r="P58" s="3"/>
    </row>
    <row r="59" spans="1:16" ht="13.5" customHeight="1">
      <c r="A59" s="47"/>
      <c r="B59" s="11"/>
      <c r="C59" s="14" t="s">
        <v>91</v>
      </c>
      <c r="D59" s="16">
        <v>230665</v>
      </c>
      <c r="E59" s="16"/>
      <c r="F59" s="16">
        <v>396147</v>
      </c>
      <c r="G59" s="16"/>
      <c r="H59" s="16">
        <v>22500</v>
      </c>
      <c r="I59" s="16">
        <v>10500</v>
      </c>
      <c r="J59" s="16"/>
      <c r="K59" s="16"/>
      <c r="L59" s="68">
        <f t="shared" si="2"/>
        <v>659812</v>
      </c>
      <c r="M59" s="44"/>
      <c r="N59" s="15"/>
      <c r="O59" s="127"/>
      <c r="P59" s="3"/>
    </row>
    <row r="60" spans="1:16" ht="13.5" customHeight="1">
      <c r="A60" s="47"/>
      <c r="B60" s="11"/>
      <c r="C60" s="14" t="s">
        <v>92</v>
      </c>
      <c r="D60" s="16">
        <v>570043</v>
      </c>
      <c r="E60" s="16"/>
      <c r="F60" s="16">
        <v>282449</v>
      </c>
      <c r="G60" s="16"/>
      <c r="H60" s="16">
        <v>85000</v>
      </c>
      <c r="I60" s="16"/>
      <c r="J60" s="16"/>
      <c r="K60" s="16"/>
      <c r="L60" s="68">
        <f t="shared" si="2"/>
        <v>937492</v>
      </c>
      <c r="M60" s="44"/>
      <c r="N60" s="15"/>
      <c r="O60" s="127"/>
      <c r="P60" s="3"/>
    </row>
    <row r="61" spans="1:16" ht="13.5" customHeight="1">
      <c r="A61" s="47"/>
      <c r="B61" s="11"/>
      <c r="C61" s="14" t="s">
        <v>93</v>
      </c>
      <c r="D61" s="16">
        <v>165219</v>
      </c>
      <c r="E61" s="16"/>
      <c r="F61" s="16">
        <v>341746</v>
      </c>
      <c r="G61" s="16"/>
      <c r="H61" s="16">
        <v>10220</v>
      </c>
      <c r="I61" s="16">
        <v>8100</v>
      </c>
      <c r="J61" s="16"/>
      <c r="K61" s="16"/>
      <c r="L61" s="68">
        <f t="shared" si="2"/>
        <v>525285</v>
      </c>
      <c r="M61" s="44"/>
      <c r="N61" s="15"/>
      <c r="O61" s="127"/>
      <c r="P61" s="3"/>
    </row>
    <row r="62" spans="1:16" ht="13.5" customHeight="1">
      <c r="A62" s="47"/>
      <c r="B62" s="11"/>
      <c r="C62" s="14" t="s">
        <v>94</v>
      </c>
      <c r="D62" s="16">
        <v>245550</v>
      </c>
      <c r="E62" s="16"/>
      <c r="F62" s="16">
        <v>303310</v>
      </c>
      <c r="G62" s="16"/>
      <c r="H62" s="16">
        <v>64700</v>
      </c>
      <c r="I62" s="16"/>
      <c r="J62" s="16"/>
      <c r="K62" s="16"/>
      <c r="L62" s="68">
        <f t="shared" si="2"/>
        <v>613560</v>
      </c>
      <c r="M62" s="44"/>
      <c r="N62" s="15"/>
      <c r="O62" s="127"/>
      <c r="P62" s="3"/>
    </row>
    <row r="63" spans="1:16" ht="13.5" customHeight="1">
      <c r="A63" s="47"/>
      <c r="B63" s="11"/>
      <c r="C63" s="14" t="s">
        <v>95</v>
      </c>
      <c r="D63" s="16">
        <v>593807</v>
      </c>
      <c r="E63" s="16">
        <v>14052</v>
      </c>
      <c r="F63" s="16">
        <v>288416</v>
      </c>
      <c r="G63" s="16"/>
      <c r="H63" s="16">
        <v>373797</v>
      </c>
      <c r="I63" s="16">
        <v>74729</v>
      </c>
      <c r="J63" s="16"/>
      <c r="K63" s="16"/>
      <c r="L63" s="68">
        <f t="shared" si="2"/>
        <v>1344801</v>
      </c>
      <c r="M63" s="44"/>
      <c r="N63" s="15"/>
      <c r="O63" s="127"/>
      <c r="P63" s="3"/>
    </row>
    <row r="64" spans="1:16" ht="13.5" customHeight="1">
      <c r="A64" s="47"/>
      <c r="B64" s="11"/>
      <c r="C64" s="14" t="s">
        <v>96</v>
      </c>
      <c r="D64" s="16">
        <v>1036396</v>
      </c>
      <c r="E64" s="16"/>
      <c r="F64" s="16">
        <v>804739</v>
      </c>
      <c r="G64" s="16"/>
      <c r="H64" s="16">
        <v>48678</v>
      </c>
      <c r="I64" s="16">
        <v>15100</v>
      </c>
      <c r="J64" s="16"/>
      <c r="K64" s="16"/>
      <c r="L64" s="68">
        <f t="shared" si="2"/>
        <v>1904913</v>
      </c>
      <c r="M64" s="44"/>
      <c r="N64" s="15"/>
      <c r="O64" s="127"/>
      <c r="P64" s="3"/>
    </row>
    <row r="65" spans="1:16" ht="13.5" customHeight="1">
      <c r="A65" s="47"/>
      <c r="B65" s="11"/>
      <c r="C65" s="14" t="s">
        <v>97</v>
      </c>
      <c r="D65" s="16">
        <v>135255</v>
      </c>
      <c r="E65" s="16"/>
      <c r="F65" s="16">
        <v>315601</v>
      </c>
      <c r="G65" s="16"/>
      <c r="H65" s="16">
        <v>64505</v>
      </c>
      <c r="I65" s="16">
        <v>26090</v>
      </c>
      <c r="J65" s="16"/>
      <c r="K65" s="16"/>
      <c r="L65" s="68">
        <f t="shared" si="2"/>
        <v>541451</v>
      </c>
      <c r="M65" s="44"/>
      <c r="N65" s="15"/>
      <c r="O65" s="127"/>
      <c r="P65" s="3"/>
    </row>
    <row r="66" spans="1:16" ht="13.5" customHeight="1">
      <c r="A66" s="47"/>
      <c r="B66" s="11"/>
      <c r="C66" s="14" t="s">
        <v>98</v>
      </c>
      <c r="D66" s="16">
        <v>156169</v>
      </c>
      <c r="E66" s="16"/>
      <c r="F66" s="16">
        <v>95160</v>
      </c>
      <c r="G66" s="16"/>
      <c r="H66" s="16"/>
      <c r="I66" s="16">
        <v>2000</v>
      </c>
      <c r="J66" s="16"/>
      <c r="K66" s="16"/>
      <c r="L66" s="68">
        <f t="shared" si="2"/>
        <v>253329</v>
      </c>
      <c r="M66" s="44"/>
      <c r="N66" s="15"/>
      <c r="O66" s="127"/>
      <c r="P66" s="3"/>
    </row>
    <row r="67" spans="1:16" ht="13.5" customHeight="1">
      <c r="A67" s="47"/>
      <c r="B67" s="11"/>
      <c r="C67" s="14" t="s">
        <v>99</v>
      </c>
      <c r="D67" s="16">
        <v>51400</v>
      </c>
      <c r="E67" s="16"/>
      <c r="F67" s="16">
        <v>56208</v>
      </c>
      <c r="G67" s="16"/>
      <c r="H67" s="16">
        <v>1592</v>
      </c>
      <c r="I67" s="16"/>
      <c r="J67" s="16"/>
      <c r="K67" s="16"/>
      <c r="L67" s="68">
        <f t="shared" si="2"/>
        <v>109200</v>
      </c>
      <c r="M67" s="44"/>
      <c r="N67" s="15"/>
      <c r="O67" s="127"/>
      <c r="P67" s="3"/>
    </row>
    <row r="68" spans="1:16" ht="13.5" customHeight="1">
      <c r="A68" s="47"/>
      <c r="B68" s="11"/>
      <c r="C68" s="14" t="s">
        <v>100</v>
      </c>
      <c r="D68" s="16">
        <v>481920</v>
      </c>
      <c r="E68" s="16"/>
      <c r="F68" s="16">
        <v>698362</v>
      </c>
      <c r="G68" s="16"/>
      <c r="H68" s="16">
        <v>56400</v>
      </c>
      <c r="I68" s="16">
        <v>23648</v>
      </c>
      <c r="J68" s="16"/>
      <c r="K68" s="16"/>
      <c r="L68" s="68">
        <f t="shared" si="2"/>
        <v>1260330</v>
      </c>
      <c r="M68" s="44"/>
      <c r="N68" s="15"/>
      <c r="O68" s="127"/>
      <c r="P68" s="3"/>
    </row>
    <row r="69" spans="1:16" ht="13.5" customHeight="1">
      <c r="A69" s="47"/>
      <c r="C69" s="6"/>
      <c r="D69" s="13"/>
      <c r="E69" s="13"/>
      <c r="F69" s="13"/>
      <c r="G69" s="13"/>
      <c r="H69" s="13"/>
      <c r="I69" s="13"/>
      <c r="J69" s="13"/>
      <c r="K69" s="13"/>
      <c r="L69" s="68">
        <f t="shared" si="2"/>
        <v>0</v>
      </c>
      <c r="M69" s="44"/>
      <c r="N69" s="15"/>
      <c r="O69" s="127"/>
      <c r="P69" s="3"/>
    </row>
    <row r="70" spans="1:16" ht="13.5" customHeight="1">
      <c r="A70" s="71"/>
      <c r="B70" s="11" t="s">
        <v>26</v>
      </c>
      <c r="C70" s="6"/>
      <c r="D70" s="13">
        <f aca="true" t="shared" si="3" ref="D70:L70">SUM(D71:D88)</f>
        <v>54216497</v>
      </c>
      <c r="E70" s="13">
        <f t="shared" si="3"/>
        <v>2800</v>
      </c>
      <c r="F70" s="13">
        <f t="shared" si="3"/>
        <v>49456206</v>
      </c>
      <c r="G70" s="13">
        <f t="shared" si="3"/>
        <v>0</v>
      </c>
      <c r="H70" s="13">
        <f t="shared" si="3"/>
        <v>4385499</v>
      </c>
      <c r="I70" s="13">
        <f t="shared" si="3"/>
        <v>6066526</v>
      </c>
      <c r="J70" s="13">
        <f t="shared" si="3"/>
        <v>0</v>
      </c>
      <c r="K70" s="13">
        <f t="shared" si="3"/>
        <v>1460689</v>
      </c>
      <c r="L70" s="57">
        <f t="shared" si="3"/>
        <v>115588217</v>
      </c>
      <c r="M70" s="44"/>
      <c r="N70" s="138"/>
      <c r="O70" s="127"/>
      <c r="P70" s="3"/>
    </row>
    <row r="71" spans="1:16" ht="13.5" customHeight="1">
      <c r="A71" s="71"/>
      <c r="B71" s="11"/>
      <c r="C71" s="14" t="s">
        <v>101</v>
      </c>
      <c r="D71" s="16">
        <v>658713</v>
      </c>
      <c r="E71" s="16"/>
      <c r="F71" s="16">
        <v>3184024</v>
      </c>
      <c r="G71" s="16"/>
      <c r="H71" s="16">
        <v>35000</v>
      </c>
      <c r="I71" s="16">
        <v>100000</v>
      </c>
      <c r="J71" s="16"/>
      <c r="K71" s="16">
        <v>132483</v>
      </c>
      <c r="L71" s="68">
        <f t="shared" si="2"/>
        <v>4110220</v>
      </c>
      <c r="M71" s="44"/>
      <c r="N71" s="138"/>
      <c r="O71" s="127"/>
      <c r="P71" s="3"/>
    </row>
    <row r="72" spans="1:16" ht="13.5" customHeight="1">
      <c r="A72" s="71"/>
      <c r="B72" s="11"/>
      <c r="C72" s="14" t="s">
        <v>102</v>
      </c>
      <c r="D72" s="16">
        <v>514947</v>
      </c>
      <c r="E72" s="16"/>
      <c r="F72" s="16">
        <v>3779063</v>
      </c>
      <c r="G72" s="16"/>
      <c r="H72" s="16">
        <v>135000</v>
      </c>
      <c r="I72" s="16">
        <v>1525000</v>
      </c>
      <c r="J72" s="16"/>
      <c r="K72" s="16">
        <v>28206</v>
      </c>
      <c r="L72" s="68">
        <f t="shared" si="2"/>
        <v>5982216</v>
      </c>
      <c r="M72" s="44"/>
      <c r="N72" s="138"/>
      <c r="O72" s="127"/>
      <c r="P72" s="3"/>
    </row>
    <row r="73" spans="1:16" ht="13.5" customHeight="1">
      <c r="A73" s="71"/>
      <c r="B73" s="11"/>
      <c r="C73" s="14" t="s">
        <v>103</v>
      </c>
      <c r="D73" s="16">
        <v>1560343</v>
      </c>
      <c r="E73" s="16"/>
      <c r="F73" s="16">
        <v>5093944</v>
      </c>
      <c r="G73" s="16"/>
      <c r="H73" s="16">
        <v>1321536</v>
      </c>
      <c r="I73" s="16">
        <v>572163</v>
      </c>
      <c r="J73" s="16"/>
      <c r="K73" s="16"/>
      <c r="L73" s="68">
        <f t="shared" si="2"/>
        <v>8547986</v>
      </c>
      <c r="M73" s="44"/>
      <c r="N73" s="138"/>
      <c r="O73" s="127"/>
      <c r="P73" s="3"/>
    </row>
    <row r="74" spans="1:16" ht="13.5" customHeight="1">
      <c r="A74" s="71"/>
      <c r="B74" s="11"/>
      <c r="C74" s="14" t="s">
        <v>104</v>
      </c>
      <c r="D74" s="16">
        <v>1669750</v>
      </c>
      <c r="E74" s="16"/>
      <c r="F74" s="16">
        <v>2618637</v>
      </c>
      <c r="G74" s="16"/>
      <c r="H74" s="16">
        <v>111991</v>
      </c>
      <c r="I74" s="16">
        <v>2400</v>
      </c>
      <c r="J74" s="16"/>
      <c r="K74" s="16"/>
      <c r="L74" s="68">
        <f t="shared" si="2"/>
        <v>4402778</v>
      </c>
      <c r="M74" s="44"/>
      <c r="N74" s="138"/>
      <c r="O74" s="127"/>
      <c r="P74" s="3"/>
    </row>
    <row r="75" spans="1:16" ht="13.5" customHeight="1">
      <c r="A75" s="71"/>
      <c r="B75" s="11"/>
      <c r="C75" s="14" t="s">
        <v>105</v>
      </c>
      <c r="D75" s="16">
        <v>1971609</v>
      </c>
      <c r="E75" s="16"/>
      <c r="F75" s="16">
        <v>1197300</v>
      </c>
      <c r="G75" s="16"/>
      <c r="H75" s="16">
        <v>544820</v>
      </c>
      <c r="I75" s="16">
        <v>124000</v>
      </c>
      <c r="J75" s="16"/>
      <c r="K75" s="16"/>
      <c r="L75" s="68">
        <f t="shared" si="2"/>
        <v>3837729</v>
      </c>
      <c r="M75" s="44"/>
      <c r="N75" s="138"/>
      <c r="O75" s="127"/>
      <c r="P75" s="3"/>
    </row>
    <row r="76" spans="1:16" ht="13.5" customHeight="1">
      <c r="A76" s="71"/>
      <c r="B76" s="11"/>
      <c r="C76" s="14" t="s">
        <v>106</v>
      </c>
      <c r="D76" s="16">
        <v>363011</v>
      </c>
      <c r="E76" s="16">
        <v>2800</v>
      </c>
      <c r="F76" s="16">
        <v>751189</v>
      </c>
      <c r="G76" s="16"/>
      <c r="H76" s="16">
        <v>118000</v>
      </c>
      <c r="I76" s="16">
        <v>265000</v>
      </c>
      <c r="J76" s="16"/>
      <c r="K76" s="16"/>
      <c r="L76" s="68">
        <f t="shared" si="2"/>
        <v>1500000</v>
      </c>
      <c r="M76" s="44"/>
      <c r="N76" s="138"/>
      <c r="O76" s="127"/>
      <c r="P76" s="3"/>
    </row>
    <row r="77" spans="1:16" ht="13.5" customHeight="1">
      <c r="A77" s="71"/>
      <c r="B77" s="11"/>
      <c r="C77" s="14" t="s">
        <v>107</v>
      </c>
      <c r="D77" s="16">
        <v>125956</v>
      </c>
      <c r="E77" s="16"/>
      <c r="F77" s="16">
        <v>172844</v>
      </c>
      <c r="G77" s="16"/>
      <c r="H77" s="16">
        <v>61200</v>
      </c>
      <c r="I77" s="16"/>
      <c r="J77" s="16"/>
      <c r="K77" s="16"/>
      <c r="L77" s="68">
        <f t="shared" si="2"/>
        <v>360000</v>
      </c>
      <c r="M77" s="44"/>
      <c r="N77" s="138"/>
      <c r="O77" s="127"/>
      <c r="P77" s="3"/>
    </row>
    <row r="78" spans="1:16" ht="13.5" customHeight="1">
      <c r="A78" s="71"/>
      <c r="B78" s="11"/>
      <c r="C78" s="14" t="s">
        <v>108</v>
      </c>
      <c r="D78" s="16">
        <v>7589619</v>
      </c>
      <c r="E78" s="16"/>
      <c r="F78" s="16">
        <v>3885081</v>
      </c>
      <c r="G78" s="16"/>
      <c r="H78" s="16">
        <v>75300</v>
      </c>
      <c r="I78" s="16"/>
      <c r="J78" s="16"/>
      <c r="K78" s="16"/>
      <c r="L78" s="68">
        <f t="shared" si="2"/>
        <v>11550000</v>
      </c>
      <c r="M78" s="44"/>
      <c r="N78" s="138"/>
      <c r="O78" s="127"/>
      <c r="P78" s="3"/>
    </row>
    <row r="79" spans="1:16" ht="13.5" customHeight="1">
      <c r="A79" s="71"/>
      <c r="B79" s="11"/>
      <c r="C79" s="14" t="s">
        <v>109</v>
      </c>
      <c r="D79" s="16">
        <v>64080</v>
      </c>
      <c r="E79" s="16"/>
      <c r="F79" s="16">
        <v>31220</v>
      </c>
      <c r="G79" s="16"/>
      <c r="H79" s="16">
        <v>3000</v>
      </c>
      <c r="I79" s="16"/>
      <c r="J79" s="16"/>
      <c r="K79" s="16"/>
      <c r="L79" s="68">
        <f t="shared" si="2"/>
        <v>98300</v>
      </c>
      <c r="M79" s="44"/>
      <c r="N79" s="138"/>
      <c r="O79" s="127"/>
      <c r="P79" s="3"/>
    </row>
    <row r="80" spans="1:16" ht="13.5" customHeight="1">
      <c r="A80" s="71"/>
      <c r="B80" s="11"/>
      <c r="C80" s="14" t="s">
        <v>110</v>
      </c>
      <c r="D80" s="16">
        <v>18838218</v>
      </c>
      <c r="E80" s="16"/>
      <c r="F80" s="16">
        <v>17776449</v>
      </c>
      <c r="G80" s="16"/>
      <c r="H80" s="16">
        <v>455800</v>
      </c>
      <c r="I80" s="16">
        <v>24000</v>
      </c>
      <c r="J80" s="16"/>
      <c r="K80" s="16">
        <v>1300000</v>
      </c>
      <c r="L80" s="68">
        <f t="shared" si="2"/>
        <v>38394467</v>
      </c>
      <c r="M80" s="44"/>
      <c r="N80" s="138"/>
      <c r="O80" s="127"/>
      <c r="P80" s="3"/>
    </row>
    <row r="81" spans="1:16" ht="13.5" customHeight="1">
      <c r="A81" s="71"/>
      <c r="B81" s="11"/>
      <c r="C81" s="14" t="s">
        <v>111</v>
      </c>
      <c r="D81" s="16">
        <v>18626009</v>
      </c>
      <c r="E81" s="16"/>
      <c r="F81" s="16">
        <v>4352521</v>
      </c>
      <c r="G81" s="16"/>
      <c r="H81" s="16">
        <v>286885</v>
      </c>
      <c r="I81" s="16">
        <v>984002</v>
      </c>
      <c r="J81" s="16"/>
      <c r="K81" s="16"/>
      <c r="L81" s="68">
        <f t="shared" si="2"/>
        <v>24249417</v>
      </c>
      <c r="M81" s="44"/>
      <c r="N81" s="138"/>
      <c r="O81" s="127"/>
      <c r="P81" s="3"/>
    </row>
    <row r="82" spans="1:16" ht="13.5" customHeight="1">
      <c r="A82" s="71"/>
      <c r="B82" s="11"/>
      <c r="C82" s="14" t="s">
        <v>112</v>
      </c>
      <c r="D82" s="16">
        <v>523787</v>
      </c>
      <c r="E82" s="16"/>
      <c r="F82" s="16">
        <v>878066</v>
      </c>
      <c r="G82" s="16"/>
      <c r="H82" s="16">
        <v>206911</v>
      </c>
      <c r="I82" s="16">
        <v>45000</v>
      </c>
      <c r="J82" s="16"/>
      <c r="K82" s="16"/>
      <c r="L82" s="68">
        <f t="shared" si="2"/>
        <v>1653764</v>
      </c>
      <c r="M82" s="44"/>
      <c r="N82" s="138"/>
      <c r="O82" s="127"/>
      <c r="P82" s="3"/>
    </row>
    <row r="83" spans="1:16" ht="13.5" customHeight="1">
      <c r="A83" s="71"/>
      <c r="B83" s="11"/>
      <c r="C83" s="14" t="s">
        <v>113</v>
      </c>
      <c r="D83" s="16">
        <v>232778</v>
      </c>
      <c r="E83" s="16"/>
      <c r="F83" s="16">
        <v>592884</v>
      </c>
      <c r="G83" s="16"/>
      <c r="H83" s="16">
        <v>6800</v>
      </c>
      <c r="I83" s="16">
        <v>23337</v>
      </c>
      <c r="J83" s="16"/>
      <c r="K83" s="16"/>
      <c r="L83" s="68">
        <f t="shared" si="2"/>
        <v>855799</v>
      </c>
      <c r="M83" s="44"/>
      <c r="N83" s="138"/>
      <c r="O83" s="127"/>
      <c r="P83" s="3"/>
    </row>
    <row r="84" spans="1:16" ht="13.5" customHeight="1">
      <c r="A84" s="71"/>
      <c r="B84" s="11"/>
      <c r="C84" s="14" t="s">
        <v>114</v>
      </c>
      <c r="D84" s="16">
        <v>70117</v>
      </c>
      <c r="E84" s="16"/>
      <c r="F84" s="16">
        <v>220496</v>
      </c>
      <c r="G84" s="16"/>
      <c r="H84" s="16">
        <v>1280</v>
      </c>
      <c r="I84" s="16">
        <v>12000</v>
      </c>
      <c r="J84" s="16"/>
      <c r="K84" s="16"/>
      <c r="L84" s="68">
        <f t="shared" si="2"/>
        <v>303893</v>
      </c>
      <c r="M84" s="44"/>
      <c r="N84" s="138"/>
      <c r="O84" s="127"/>
      <c r="P84" s="3"/>
    </row>
    <row r="85" spans="1:16" ht="13.5" customHeight="1">
      <c r="A85" s="71"/>
      <c r="B85" s="11"/>
      <c r="C85" s="14" t="s">
        <v>115</v>
      </c>
      <c r="D85" s="16">
        <v>241891</v>
      </c>
      <c r="E85" s="16"/>
      <c r="F85" s="16">
        <v>3851956</v>
      </c>
      <c r="G85" s="16"/>
      <c r="H85" s="16">
        <v>4300</v>
      </c>
      <c r="I85" s="16">
        <v>243000</v>
      </c>
      <c r="J85" s="16"/>
      <c r="K85" s="16"/>
      <c r="L85" s="68">
        <f t="shared" si="2"/>
        <v>4341147</v>
      </c>
      <c r="M85" s="44"/>
      <c r="N85" s="138"/>
      <c r="O85" s="127"/>
      <c r="P85" s="3"/>
    </row>
    <row r="86" spans="1:16" ht="13.5" customHeight="1">
      <c r="A86" s="71"/>
      <c r="B86" s="11"/>
      <c r="C86" s="14" t="s">
        <v>116</v>
      </c>
      <c r="D86" s="16">
        <v>637687</v>
      </c>
      <c r="E86" s="16"/>
      <c r="F86" s="16">
        <v>713179</v>
      </c>
      <c r="G86" s="16"/>
      <c r="H86" s="16">
        <v>956020</v>
      </c>
      <c r="I86" s="16">
        <v>2130934</v>
      </c>
      <c r="J86" s="16"/>
      <c r="K86" s="16"/>
      <c r="L86" s="68">
        <f t="shared" si="2"/>
        <v>4437820</v>
      </c>
      <c r="M86" s="44"/>
      <c r="N86" s="138"/>
      <c r="O86" s="127"/>
      <c r="P86" s="3"/>
    </row>
    <row r="87" spans="1:16" ht="13.5" customHeight="1">
      <c r="A87" s="71"/>
      <c r="B87" s="11"/>
      <c r="C87" s="14" t="s">
        <v>117</v>
      </c>
      <c r="D87" s="16">
        <v>299483</v>
      </c>
      <c r="E87" s="16"/>
      <c r="F87" s="16">
        <v>234828</v>
      </c>
      <c r="G87" s="16"/>
      <c r="H87" s="16">
        <v>32180</v>
      </c>
      <c r="I87" s="16"/>
      <c r="J87" s="16"/>
      <c r="K87" s="16"/>
      <c r="L87" s="68">
        <f t="shared" si="2"/>
        <v>566491</v>
      </c>
      <c r="M87" s="44"/>
      <c r="N87" s="138"/>
      <c r="O87" s="127"/>
      <c r="P87" s="3"/>
    </row>
    <row r="88" spans="1:16" ht="13.5" customHeight="1">
      <c r="A88" s="71"/>
      <c r="B88" s="11"/>
      <c r="C88" s="14" t="s">
        <v>118</v>
      </c>
      <c r="D88" s="16">
        <v>228499</v>
      </c>
      <c r="E88" s="16"/>
      <c r="F88" s="16">
        <v>122525</v>
      </c>
      <c r="G88" s="16"/>
      <c r="H88" s="16">
        <v>29476</v>
      </c>
      <c r="I88" s="16">
        <v>15690</v>
      </c>
      <c r="J88" s="16"/>
      <c r="K88" s="16"/>
      <c r="L88" s="68">
        <f t="shared" si="2"/>
        <v>396190</v>
      </c>
      <c r="M88" s="44"/>
      <c r="N88" s="138"/>
      <c r="O88" s="127"/>
      <c r="P88" s="3"/>
    </row>
    <row r="89" spans="1:16" ht="13.5" customHeight="1">
      <c r="A89" s="47"/>
      <c r="B89" s="11"/>
      <c r="C89" s="8"/>
      <c r="D89" s="16"/>
      <c r="E89" s="16"/>
      <c r="F89" s="16"/>
      <c r="G89" s="16"/>
      <c r="H89" s="16"/>
      <c r="I89" s="16"/>
      <c r="J89" s="16"/>
      <c r="K89" s="16"/>
      <c r="L89" s="68"/>
      <c r="M89" s="44"/>
      <c r="N89" s="15"/>
      <c r="O89" s="127"/>
      <c r="P89" s="3"/>
    </row>
    <row r="90" spans="1:16" ht="18" customHeight="1">
      <c r="A90" s="46" t="s">
        <v>35</v>
      </c>
      <c r="B90" s="11"/>
      <c r="D90" s="13">
        <f>SUM(D91:D112)</f>
        <v>92044106</v>
      </c>
      <c r="E90" s="13">
        <f aca="true" t="shared" si="4" ref="E90:L90">SUM(E91:E112)</f>
        <v>755000</v>
      </c>
      <c r="F90" s="13">
        <f t="shared" si="4"/>
        <v>350607165</v>
      </c>
      <c r="G90" s="13">
        <f t="shared" si="4"/>
        <v>145112105</v>
      </c>
      <c r="H90" s="13">
        <f t="shared" si="4"/>
        <v>4339090</v>
      </c>
      <c r="I90" s="13">
        <f t="shared" si="4"/>
        <v>16134947</v>
      </c>
      <c r="J90" s="13">
        <f t="shared" si="4"/>
        <v>0</v>
      </c>
      <c r="K90" s="13">
        <f t="shared" si="4"/>
        <v>1577814</v>
      </c>
      <c r="L90" s="57">
        <f t="shared" si="4"/>
        <v>610570227</v>
      </c>
      <c r="M90" s="44"/>
      <c r="N90" s="138">
        <v>610865595</v>
      </c>
      <c r="O90" s="139">
        <f>+L90-N90</f>
        <v>-295368</v>
      </c>
      <c r="P90" s="7"/>
    </row>
    <row r="91" spans="1:16" ht="13.5" customHeight="1">
      <c r="A91" s="47"/>
      <c r="B91" s="49"/>
      <c r="C91" s="14" t="s">
        <v>119</v>
      </c>
      <c r="D91" s="16">
        <v>21716919</v>
      </c>
      <c r="E91" s="16"/>
      <c r="F91" s="16">
        <v>27727431</v>
      </c>
      <c r="G91" s="16"/>
      <c r="H91" s="16">
        <v>134870</v>
      </c>
      <c r="I91" s="16">
        <v>76549</v>
      </c>
      <c r="J91" s="16"/>
      <c r="K91" s="16"/>
      <c r="L91" s="68">
        <f aca="true" t="shared" si="5" ref="L91:L112">SUM(D91:K91)</f>
        <v>49655769</v>
      </c>
      <c r="M91" s="44"/>
      <c r="N91" s="15"/>
      <c r="O91" s="127"/>
      <c r="P91" s="7"/>
    </row>
    <row r="92" spans="1:16" ht="13.5" customHeight="1">
      <c r="A92" s="47"/>
      <c r="B92" s="49"/>
      <c r="C92" s="14" t="s">
        <v>120</v>
      </c>
      <c r="D92" s="16">
        <v>12402800</v>
      </c>
      <c r="E92" s="16">
        <v>750000</v>
      </c>
      <c r="F92" s="16">
        <v>25542541</v>
      </c>
      <c r="G92" s="16"/>
      <c r="H92" s="16">
        <v>245000</v>
      </c>
      <c r="I92" s="16">
        <v>4761859</v>
      </c>
      <c r="J92" s="16"/>
      <c r="K92" s="16"/>
      <c r="L92" s="68">
        <f t="shared" si="5"/>
        <v>43702200</v>
      </c>
      <c r="M92" s="44"/>
      <c r="N92" s="15"/>
      <c r="O92" s="127"/>
      <c r="P92" s="7"/>
    </row>
    <row r="93" spans="1:16" ht="13.5" customHeight="1">
      <c r="A93" s="47"/>
      <c r="B93" s="49"/>
      <c r="C93" s="14" t="s">
        <v>121</v>
      </c>
      <c r="D93" s="16">
        <v>1553565</v>
      </c>
      <c r="E93" s="16"/>
      <c r="F93" s="16">
        <v>590114</v>
      </c>
      <c r="G93" s="16"/>
      <c r="H93" s="16">
        <v>11821</v>
      </c>
      <c r="I93" s="16"/>
      <c r="J93" s="16"/>
      <c r="K93" s="16"/>
      <c r="L93" s="68">
        <f t="shared" si="5"/>
        <v>2155500</v>
      </c>
      <c r="M93" s="44"/>
      <c r="N93" s="15"/>
      <c r="O93" s="127"/>
      <c r="P93" s="7"/>
    </row>
    <row r="94" spans="1:16" ht="13.5" customHeight="1">
      <c r="A94" s="47"/>
      <c r="B94" s="49"/>
      <c r="C94" s="14" t="s">
        <v>122</v>
      </c>
      <c r="D94" s="16">
        <v>1188221</v>
      </c>
      <c r="E94" s="16"/>
      <c r="F94" s="16">
        <v>2462515</v>
      </c>
      <c r="G94" s="16"/>
      <c r="H94" s="16">
        <v>9744</v>
      </c>
      <c r="I94" s="16">
        <v>84000</v>
      </c>
      <c r="J94" s="16"/>
      <c r="K94" s="16"/>
      <c r="L94" s="68">
        <f t="shared" si="5"/>
        <v>3744480</v>
      </c>
      <c r="M94" s="44"/>
      <c r="N94" s="15"/>
      <c r="O94" s="127"/>
      <c r="P94" s="7"/>
    </row>
    <row r="95" spans="1:16" ht="13.5">
      <c r="A95" s="47"/>
      <c r="B95" s="49"/>
      <c r="C95" s="14" t="s">
        <v>123</v>
      </c>
      <c r="D95" s="16">
        <v>5195510</v>
      </c>
      <c r="E95" s="16"/>
      <c r="F95" s="16">
        <v>9924535</v>
      </c>
      <c r="G95" s="16">
        <v>145112105</v>
      </c>
      <c r="H95" s="16">
        <v>101560</v>
      </c>
      <c r="I95" s="16">
        <v>305163</v>
      </c>
      <c r="J95" s="16"/>
      <c r="K95" s="16"/>
      <c r="L95" s="68">
        <f t="shared" si="5"/>
        <v>160638873</v>
      </c>
      <c r="M95" s="44"/>
      <c r="N95" s="15"/>
      <c r="O95" s="127"/>
      <c r="P95" s="4"/>
    </row>
    <row r="96" spans="1:16" ht="13.5">
      <c r="A96" s="47"/>
      <c r="B96" s="49"/>
      <c r="C96" s="14" t="s">
        <v>124</v>
      </c>
      <c r="D96" s="16">
        <v>3383888</v>
      </c>
      <c r="E96" s="16"/>
      <c r="F96" s="16">
        <v>4278332</v>
      </c>
      <c r="G96" s="16"/>
      <c r="H96" s="16">
        <v>44475</v>
      </c>
      <c r="I96" s="16">
        <v>495000</v>
      </c>
      <c r="J96" s="16"/>
      <c r="K96" s="16"/>
      <c r="L96" s="68">
        <f t="shared" si="5"/>
        <v>8201695</v>
      </c>
      <c r="M96" s="44"/>
      <c r="N96" s="15"/>
      <c r="O96" s="127"/>
      <c r="P96" s="7"/>
    </row>
    <row r="97" spans="1:15" ht="13.5">
      <c r="A97" s="47"/>
      <c r="B97" s="49"/>
      <c r="C97" s="14" t="s">
        <v>125</v>
      </c>
      <c r="D97" s="16">
        <v>2536640</v>
      </c>
      <c r="E97" s="16"/>
      <c r="F97" s="16">
        <v>2647273</v>
      </c>
      <c r="G97" s="16"/>
      <c r="H97" s="16">
        <v>4500</v>
      </c>
      <c r="I97" s="16">
        <v>476899</v>
      </c>
      <c r="J97" s="16"/>
      <c r="K97" s="16"/>
      <c r="L97" s="68">
        <f t="shared" si="5"/>
        <v>5665312</v>
      </c>
      <c r="M97" s="36"/>
      <c r="O97" s="127"/>
    </row>
    <row r="98" spans="1:15" ht="13.5">
      <c r="A98" s="47"/>
      <c r="B98" s="49"/>
      <c r="C98" s="14" t="s">
        <v>126</v>
      </c>
      <c r="D98" s="16">
        <v>1024134</v>
      </c>
      <c r="E98" s="16"/>
      <c r="F98" s="16">
        <v>1030866</v>
      </c>
      <c r="G98" s="16"/>
      <c r="H98" s="16">
        <v>32000</v>
      </c>
      <c r="I98" s="16">
        <v>133000</v>
      </c>
      <c r="J98" s="16"/>
      <c r="K98" s="16"/>
      <c r="L98" s="68">
        <f t="shared" si="5"/>
        <v>2220000</v>
      </c>
      <c r="M98" s="36"/>
      <c r="O98" s="127"/>
    </row>
    <row r="99" spans="1:15" ht="13.5">
      <c r="A99" s="47"/>
      <c r="B99" s="49"/>
      <c r="C99" s="14" t="s">
        <v>127</v>
      </c>
      <c r="D99" s="16">
        <v>1883536</v>
      </c>
      <c r="E99" s="16"/>
      <c r="F99" s="16">
        <v>1092536</v>
      </c>
      <c r="G99" s="16"/>
      <c r="H99" s="16">
        <v>21200</v>
      </c>
      <c r="I99" s="16"/>
      <c r="J99" s="16"/>
      <c r="K99" s="16"/>
      <c r="L99" s="68">
        <f t="shared" si="5"/>
        <v>2997272</v>
      </c>
      <c r="M99" s="36"/>
      <c r="O99" s="127"/>
    </row>
    <row r="100" spans="1:15" ht="13.5">
      <c r="A100" s="47"/>
      <c r="B100" s="49"/>
      <c r="C100" s="14" t="s">
        <v>128</v>
      </c>
      <c r="D100" s="16">
        <v>1787804</v>
      </c>
      <c r="E100" s="16">
        <v>5000</v>
      </c>
      <c r="F100" s="16">
        <v>979596</v>
      </c>
      <c r="G100" s="16"/>
      <c r="H100" s="16">
        <v>15600</v>
      </c>
      <c r="I100" s="16">
        <v>112000</v>
      </c>
      <c r="J100" s="16"/>
      <c r="K100" s="16"/>
      <c r="L100" s="68">
        <f t="shared" si="5"/>
        <v>2900000</v>
      </c>
      <c r="M100" s="36"/>
      <c r="O100" s="127"/>
    </row>
    <row r="101" spans="1:15" ht="13.5">
      <c r="A101" s="47"/>
      <c r="B101" s="49"/>
      <c r="C101" s="14" t="s">
        <v>129</v>
      </c>
      <c r="D101" s="16">
        <v>332145</v>
      </c>
      <c r="E101" s="16"/>
      <c r="F101" s="16">
        <v>417455</v>
      </c>
      <c r="G101" s="16"/>
      <c r="H101" s="16">
        <v>400</v>
      </c>
      <c r="I101" s="16"/>
      <c r="J101" s="16"/>
      <c r="K101" s="16"/>
      <c r="L101" s="68">
        <f t="shared" si="5"/>
        <v>750000</v>
      </c>
      <c r="M101" s="36"/>
      <c r="O101" s="127"/>
    </row>
    <row r="102" spans="1:15" ht="13.5">
      <c r="A102" s="47"/>
      <c r="B102" s="49"/>
      <c r="C102" s="14" t="s">
        <v>130</v>
      </c>
      <c r="D102" s="16"/>
      <c r="E102" s="16"/>
      <c r="F102" s="16">
        <v>193786487</v>
      </c>
      <c r="G102" s="16"/>
      <c r="H102" s="16">
        <v>910800</v>
      </c>
      <c r="I102" s="16">
        <v>5903918</v>
      </c>
      <c r="J102" s="16"/>
      <c r="K102" s="16"/>
      <c r="L102" s="68">
        <f t="shared" si="5"/>
        <v>200601205</v>
      </c>
      <c r="M102" s="36"/>
      <c r="O102" s="127"/>
    </row>
    <row r="103" spans="1:15" ht="13.5">
      <c r="A103" s="47"/>
      <c r="B103" s="49"/>
      <c r="C103" s="14" t="s">
        <v>131</v>
      </c>
      <c r="D103" s="16">
        <v>3901727</v>
      </c>
      <c r="E103" s="16"/>
      <c r="F103" s="16">
        <v>1973103</v>
      </c>
      <c r="G103" s="16"/>
      <c r="H103" s="16">
        <v>88260</v>
      </c>
      <c r="I103" s="16">
        <v>40000</v>
      </c>
      <c r="J103" s="16"/>
      <c r="K103" s="16"/>
      <c r="L103" s="68">
        <f t="shared" si="5"/>
        <v>6003090</v>
      </c>
      <c r="M103" s="36"/>
      <c r="O103" s="127"/>
    </row>
    <row r="104" spans="1:15" ht="13.5">
      <c r="A104" s="47"/>
      <c r="B104" s="49"/>
      <c r="C104" s="14" t="s">
        <v>132</v>
      </c>
      <c r="D104" s="16">
        <v>11387327</v>
      </c>
      <c r="E104" s="16"/>
      <c r="F104" s="16">
        <v>24351749</v>
      </c>
      <c r="G104" s="16"/>
      <c r="H104" s="16">
        <v>2395120</v>
      </c>
      <c r="I104" s="16">
        <v>314483</v>
      </c>
      <c r="J104" s="16"/>
      <c r="K104" s="16"/>
      <c r="L104" s="68">
        <f t="shared" si="5"/>
        <v>38448679</v>
      </c>
      <c r="M104" s="36"/>
      <c r="O104" s="127"/>
    </row>
    <row r="105" spans="1:15" ht="13.5">
      <c r="A105" s="47"/>
      <c r="B105" s="8"/>
      <c r="C105" s="14" t="s">
        <v>133</v>
      </c>
      <c r="D105" s="16">
        <v>370696</v>
      </c>
      <c r="E105" s="16"/>
      <c r="F105" s="16">
        <v>872328</v>
      </c>
      <c r="G105" s="16"/>
      <c r="H105" s="16">
        <v>1400</v>
      </c>
      <c r="I105" s="16">
        <v>5576</v>
      </c>
      <c r="J105" s="16"/>
      <c r="K105" s="16"/>
      <c r="L105" s="68">
        <f t="shared" si="5"/>
        <v>1250000</v>
      </c>
      <c r="M105" s="36"/>
      <c r="O105" s="127"/>
    </row>
    <row r="106" spans="1:15" ht="13.5">
      <c r="A106" s="47"/>
      <c r="B106" s="49"/>
      <c r="C106" s="14" t="s">
        <v>134</v>
      </c>
      <c r="D106" s="16">
        <v>501807</v>
      </c>
      <c r="E106" s="16"/>
      <c r="F106" s="16">
        <v>1431307</v>
      </c>
      <c r="G106" s="16"/>
      <c r="H106" s="16">
        <v>30000</v>
      </c>
      <c r="I106" s="16">
        <v>32500</v>
      </c>
      <c r="J106" s="16"/>
      <c r="K106" s="16"/>
      <c r="L106" s="68">
        <f t="shared" si="5"/>
        <v>1995614</v>
      </c>
      <c r="M106" s="36"/>
      <c r="O106" s="127"/>
    </row>
    <row r="107" spans="1:15" ht="13.5">
      <c r="A107" s="47"/>
      <c r="B107" s="49"/>
      <c r="C107" s="8" t="s">
        <v>135</v>
      </c>
      <c r="D107" s="16">
        <v>1557906</v>
      </c>
      <c r="E107" s="16"/>
      <c r="F107" s="16">
        <v>17842094</v>
      </c>
      <c r="G107" s="16"/>
      <c r="H107" s="16"/>
      <c r="I107" s="16">
        <v>800000</v>
      </c>
      <c r="J107" s="16"/>
      <c r="K107" s="16"/>
      <c r="L107" s="68">
        <f t="shared" si="5"/>
        <v>20200000</v>
      </c>
      <c r="M107" s="49"/>
      <c r="N107" s="49"/>
      <c r="O107" s="127"/>
    </row>
    <row r="108" spans="1:15" ht="13.5">
      <c r="A108" s="47"/>
      <c r="B108" s="49"/>
      <c r="C108" s="14" t="s">
        <v>136</v>
      </c>
      <c r="D108" s="16">
        <v>6483659</v>
      </c>
      <c r="E108" s="16"/>
      <c r="F108" s="16">
        <v>15692679</v>
      </c>
      <c r="G108" s="16"/>
      <c r="H108" s="16">
        <v>284340</v>
      </c>
      <c r="I108" s="16">
        <v>961508</v>
      </c>
      <c r="J108" s="16"/>
      <c r="K108" s="16">
        <v>1577814</v>
      </c>
      <c r="L108" s="68">
        <f t="shared" si="5"/>
        <v>25000000</v>
      </c>
      <c r="O108" s="127"/>
    </row>
    <row r="109" spans="1:15" ht="13.5">
      <c r="A109" s="47"/>
      <c r="B109" s="49"/>
      <c r="C109" s="14" t="s">
        <v>137</v>
      </c>
      <c r="D109" s="16">
        <v>12625913</v>
      </c>
      <c r="E109" s="16"/>
      <c r="F109" s="16">
        <v>13444795</v>
      </c>
      <c r="G109" s="16"/>
      <c r="H109" s="16"/>
      <c r="I109" s="16">
        <v>1429292</v>
      </c>
      <c r="J109" s="16"/>
      <c r="K109" s="16"/>
      <c r="L109" s="68">
        <f t="shared" si="5"/>
        <v>27500000</v>
      </c>
      <c r="O109" s="127"/>
    </row>
    <row r="110" spans="1:15" ht="13.5">
      <c r="A110" s="47"/>
      <c r="B110" s="49"/>
      <c r="C110" s="14" t="s">
        <v>138</v>
      </c>
      <c r="D110" s="16">
        <v>944725</v>
      </c>
      <c r="E110" s="16"/>
      <c r="F110" s="16">
        <v>887313</v>
      </c>
      <c r="G110" s="16"/>
      <c r="H110" s="16">
        <v>2000</v>
      </c>
      <c r="I110" s="16">
        <v>64500</v>
      </c>
      <c r="J110" s="16"/>
      <c r="K110" s="16"/>
      <c r="L110" s="68">
        <f t="shared" si="5"/>
        <v>1898538</v>
      </c>
      <c r="O110" s="127"/>
    </row>
    <row r="111" spans="1:15" ht="13.5">
      <c r="A111" s="47"/>
      <c r="B111" s="49"/>
      <c r="C111" s="14" t="s">
        <v>139</v>
      </c>
      <c r="D111" s="16">
        <v>680599</v>
      </c>
      <c r="E111" s="16"/>
      <c r="F111" s="16">
        <v>774701</v>
      </c>
      <c r="G111" s="16"/>
      <c r="H111" s="16">
        <v>6000</v>
      </c>
      <c r="I111" s="16">
        <v>38700</v>
      </c>
      <c r="J111" s="16"/>
      <c r="K111" s="16"/>
      <c r="L111" s="68">
        <f t="shared" si="5"/>
        <v>1500000</v>
      </c>
      <c r="O111" s="127"/>
    </row>
    <row r="112" spans="1:15" ht="13.5">
      <c r="A112" s="48"/>
      <c r="B112" s="49"/>
      <c r="C112" s="14" t="s">
        <v>140</v>
      </c>
      <c r="D112" s="16">
        <v>584585</v>
      </c>
      <c r="E112" s="16"/>
      <c r="F112" s="16">
        <v>2857415</v>
      </c>
      <c r="G112" s="16"/>
      <c r="H112" s="16"/>
      <c r="I112" s="16">
        <v>100000</v>
      </c>
      <c r="J112" s="16"/>
      <c r="K112" s="16"/>
      <c r="L112" s="68">
        <f t="shared" si="5"/>
        <v>3542000</v>
      </c>
      <c r="O112" s="127"/>
    </row>
    <row r="113" spans="1:15" ht="13.5">
      <c r="A113" s="48"/>
      <c r="B113" s="2"/>
      <c r="C113" s="3"/>
      <c r="D113" s="17"/>
      <c r="E113" s="17"/>
      <c r="F113" s="17"/>
      <c r="G113" s="17"/>
      <c r="H113" s="17"/>
      <c r="I113" s="17"/>
      <c r="J113" s="17"/>
      <c r="K113" s="17"/>
      <c r="L113" s="58"/>
      <c r="O113" s="127"/>
    </row>
    <row r="114" spans="1:15" ht="18">
      <c r="A114" s="46" t="s">
        <v>36</v>
      </c>
      <c r="B114" s="4"/>
      <c r="C114" s="4"/>
      <c r="D114" s="13">
        <f>SUM(D115:D118)</f>
        <v>8563904</v>
      </c>
      <c r="E114" s="13">
        <f aca="true" t="shared" si="6" ref="E114:L114">SUM(E115:E118)</f>
        <v>385000</v>
      </c>
      <c r="F114" s="13">
        <f t="shared" si="6"/>
        <v>10698638</v>
      </c>
      <c r="G114" s="13">
        <f t="shared" si="6"/>
        <v>21287750</v>
      </c>
      <c r="H114" s="13">
        <f t="shared" si="6"/>
        <v>530705</v>
      </c>
      <c r="I114" s="13">
        <f t="shared" si="6"/>
        <v>330852</v>
      </c>
      <c r="J114" s="13">
        <f t="shared" si="6"/>
        <v>0</v>
      </c>
      <c r="K114" s="13">
        <f t="shared" si="6"/>
        <v>0</v>
      </c>
      <c r="L114" s="57">
        <f t="shared" si="6"/>
        <v>41796849</v>
      </c>
      <c r="N114" s="139"/>
      <c r="O114" s="139">
        <f>+L114-N114</f>
        <v>41796849</v>
      </c>
    </row>
    <row r="115" spans="1:15" ht="13.5" customHeight="1">
      <c r="A115" s="46"/>
      <c r="B115" s="70"/>
      <c r="C115" s="70" t="s">
        <v>141</v>
      </c>
      <c r="D115" s="16">
        <v>5983659</v>
      </c>
      <c r="E115" s="16">
        <v>385000</v>
      </c>
      <c r="F115" s="16">
        <v>6575061</v>
      </c>
      <c r="G115" s="16">
        <v>21249750</v>
      </c>
      <c r="H115" s="16">
        <v>30600</v>
      </c>
      <c r="I115" s="16">
        <v>224284</v>
      </c>
      <c r="J115" s="16"/>
      <c r="K115" s="16">
        <f>+'ANEXO N° III -1 RDR'!K114</f>
        <v>0</v>
      </c>
      <c r="L115" s="68">
        <f>SUM(D115:K115)</f>
        <v>34448354</v>
      </c>
      <c r="O115" s="127"/>
    </row>
    <row r="116" spans="1:15" ht="13.5" customHeight="1">
      <c r="A116" s="46"/>
      <c r="B116" s="70"/>
      <c r="C116" s="70" t="s">
        <v>142</v>
      </c>
      <c r="D116" s="16">
        <v>1220786</v>
      </c>
      <c r="E116" s="16"/>
      <c r="F116" s="16">
        <v>1692438</v>
      </c>
      <c r="G116" s="16">
        <v>38000</v>
      </c>
      <c r="H116" s="16">
        <v>291000</v>
      </c>
      <c r="I116" s="16">
        <v>7776</v>
      </c>
      <c r="J116" s="16"/>
      <c r="K116" s="16">
        <f>+'ANEXO N° III -1 RDR'!K115+'ANEXO N° III-2 DT'!K31</f>
        <v>0</v>
      </c>
      <c r="L116" s="68">
        <f>SUM(D116:K116)</f>
        <v>3250000</v>
      </c>
      <c r="O116" s="127"/>
    </row>
    <row r="117" spans="1:15" ht="13.5" customHeight="1">
      <c r="A117" s="48"/>
      <c r="C117" s="14" t="s">
        <v>143</v>
      </c>
      <c r="D117" s="16">
        <v>906794</v>
      </c>
      <c r="E117" s="16"/>
      <c r="F117" s="16">
        <v>1784138</v>
      </c>
      <c r="G117" s="16"/>
      <c r="H117" s="16">
        <v>184771</v>
      </c>
      <c r="I117" s="16">
        <v>98792</v>
      </c>
      <c r="J117" s="16"/>
      <c r="K117" s="16">
        <f>+'ANEXO N° III -1 RDR'!K116+'ANEXO N° III-2 DT'!K32</f>
        <v>0</v>
      </c>
      <c r="L117" s="68">
        <f>SUM(D117:K117)</f>
        <v>2974495</v>
      </c>
      <c r="O117" s="127"/>
    </row>
    <row r="118" spans="1:15" ht="13.5" customHeight="1">
      <c r="A118" s="154"/>
      <c r="B118" s="155"/>
      <c r="C118" s="156" t="s">
        <v>144</v>
      </c>
      <c r="D118" s="147">
        <v>452665</v>
      </c>
      <c r="E118" s="147"/>
      <c r="F118" s="147">
        <v>647001</v>
      </c>
      <c r="G118" s="147"/>
      <c r="H118" s="147">
        <v>24334</v>
      </c>
      <c r="I118" s="147"/>
      <c r="J118" s="147"/>
      <c r="K118" s="147">
        <f>+'ANEXO N° III -1 RDR'!K117+'ANEXO N° III-2 DT'!K33</f>
        <v>0</v>
      </c>
      <c r="L118" s="148">
        <f>SUM(D118:K118)</f>
        <v>1124000</v>
      </c>
      <c r="O118" s="127"/>
    </row>
    <row r="119" spans="1:12" ht="18" customHeight="1" thickBot="1">
      <c r="A119" s="112"/>
      <c r="B119" s="113"/>
      <c r="C119" s="123" t="s">
        <v>1</v>
      </c>
      <c r="D119" s="115">
        <f aca="true" t="shared" si="7" ref="D119:L119">+D114+D90+D15</f>
        <v>405267538</v>
      </c>
      <c r="E119" s="115">
        <f t="shared" si="7"/>
        <v>4479677</v>
      </c>
      <c r="F119" s="115">
        <f t="shared" si="7"/>
        <v>635225650</v>
      </c>
      <c r="G119" s="115">
        <f t="shared" si="7"/>
        <v>166399855</v>
      </c>
      <c r="H119" s="115">
        <f t="shared" si="7"/>
        <v>47606197</v>
      </c>
      <c r="I119" s="115">
        <f t="shared" si="7"/>
        <v>247785769</v>
      </c>
      <c r="J119" s="115">
        <f t="shared" si="7"/>
        <v>0</v>
      </c>
      <c r="K119" s="115">
        <f t="shared" si="7"/>
        <v>28993413</v>
      </c>
      <c r="L119" s="116">
        <f t="shared" si="7"/>
        <v>1535758099</v>
      </c>
    </row>
    <row r="120" ht="13.5" thickTop="1"/>
    <row r="122" spans="3:12" ht="12.75">
      <c r="C122" s="133"/>
      <c r="D122" s="36">
        <v>405267538</v>
      </c>
      <c r="E122" s="36">
        <v>4479677</v>
      </c>
      <c r="F122" s="36"/>
      <c r="G122" s="36"/>
      <c r="H122" s="36"/>
      <c r="I122" s="36"/>
      <c r="J122" s="36"/>
      <c r="K122" s="36"/>
      <c r="L122" s="36"/>
    </row>
    <row r="123" spans="4:12" ht="12.75">
      <c r="D123" s="36">
        <f>+D119-D122</f>
        <v>0</v>
      </c>
      <c r="E123" s="36">
        <f>+E119-E122</f>
        <v>0</v>
      </c>
      <c r="F123" s="36"/>
      <c r="G123" s="36"/>
      <c r="H123" s="36"/>
      <c r="I123" s="36"/>
      <c r="J123" s="36"/>
      <c r="K123" s="36"/>
      <c r="L123" s="36"/>
    </row>
    <row r="124" spans="4:12" ht="12.75">
      <c r="D124" s="36"/>
      <c r="E124" s="36"/>
      <c r="F124" s="36"/>
      <c r="G124" s="36"/>
      <c r="H124" s="36"/>
      <c r="I124" s="36"/>
      <c r="J124" s="36"/>
      <c r="K124" s="36"/>
      <c r="L124" s="36"/>
    </row>
    <row r="125" spans="4:12" ht="12.75">
      <c r="D125" s="36"/>
      <c r="E125" s="36"/>
      <c r="F125" s="36"/>
      <c r="G125" s="36"/>
      <c r="H125" s="36"/>
      <c r="I125" s="36"/>
      <c r="J125" s="36"/>
      <c r="K125" s="36"/>
      <c r="L125" s="36"/>
    </row>
    <row r="126" ht="12.75">
      <c r="L126" s="36"/>
    </row>
    <row r="127" ht="12.75">
      <c r="L127" s="36"/>
    </row>
    <row r="128" ht="12.75">
      <c r="L128" s="36"/>
    </row>
  </sheetData>
  <sheetProtection/>
  <mergeCells count="7">
    <mergeCell ref="A13:C13"/>
    <mergeCell ref="A1:L1"/>
    <mergeCell ref="D12:L12"/>
    <mergeCell ref="A5:L5"/>
    <mergeCell ref="A6:L6"/>
    <mergeCell ref="A7:L7"/>
    <mergeCell ref="A4:L4"/>
  </mergeCells>
  <printOptions horizontalCentered="1"/>
  <pageMargins left="0.5118110236220472" right="0.4330708661417323" top="0.7086614173228347" bottom="0.7086614173228347" header="0" footer="0"/>
  <pageSetup fitToHeight="3" horizontalDpi="600" verticalDpi="600" orientation="landscape" paperSize="9" scale="54" r:id="rId1"/>
  <rowBreaks count="1" manualBreakCount="1">
    <brk id="110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N122"/>
  <sheetViews>
    <sheetView showZeros="0" view="pageBreakPreview" zoomScale="60" zoomScaleNormal="80" zoomScalePageLayoutView="0" workbookViewId="0" topLeftCell="A1">
      <pane xSplit="3" ySplit="13" topLeftCell="E107" activePane="bottomRight" state="frozen"/>
      <selection pane="topLeft" activeCell="A1" sqref="G1"/>
      <selection pane="topRight" activeCell="A1" sqref="G1"/>
      <selection pane="bottomLeft" activeCell="A1" sqref="G1"/>
      <selection pane="bottomRight" activeCell="H133" sqref="H133"/>
    </sheetView>
  </sheetViews>
  <sheetFormatPr defaultColWidth="11.421875" defaultRowHeight="12.75"/>
  <cols>
    <col min="1" max="1" width="2.7109375" style="36" customWidth="1"/>
    <col min="2" max="2" width="4.140625" style="36" customWidth="1"/>
    <col min="3" max="3" width="98.57421875" style="36" customWidth="1"/>
    <col min="4" max="4" width="15.8515625" style="36" customWidth="1"/>
    <col min="5" max="5" width="17.00390625" style="36" customWidth="1"/>
    <col min="6" max="6" width="12.28125" style="36" customWidth="1"/>
    <col min="7" max="7" width="15.57421875" style="36" customWidth="1"/>
    <col min="8" max="8" width="14.140625" style="36" customWidth="1"/>
    <col min="9" max="9" width="15.421875" style="36" customWidth="1"/>
    <col min="10" max="10" width="15.28125" style="36" customWidth="1"/>
    <col min="11" max="11" width="14.00390625" style="36" customWidth="1"/>
    <col min="12" max="12" width="13.00390625" style="36" customWidth="1"/>
    <col min="13" max="13" width="12.7109375" style="36" bestFit="1" customWidth="1"/>
    <col min="14" max="16384" width="11.421875" style="36" customWidth="1"/>
  </cols>
  <sheetData>
    <row r="1" spans="1:12" s="73" customFormat="1" ht="18">
      <c r="A1" s="200" t="s">
        <v>145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="49" customFormat="1" ht="13.5" thickBot="1"/>
    <row r="3" spans="1:12" s="49" customFormat="1" ht="17.25" thickTop="1">
      <c r="A3" s="74"/>
      <c r="B3" s="75"/>
      <c r="C3" s="75"/>
      <c r="D3" s="75"/>
      <c r="E3" s="75"/>
      <c r="F3" s="75"/>
      <c r="G3" s="75"/>
      <c r="H3" s="75"/>
      <c r="I3" s="40"/>
      <c r="J3" s="40"/>
      <c r="K3" s="40"/>
      <c r="L3" s="76"/>
    </row>
    <row r="4" spans="1:12" s="49" customFormat="1" ht="16.5">
      <c r="A4" s="206" t="s">
        <v>48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10"/>
    </row>
    <row r="5" spans="1:12" s="49" customFormat="1" ht="15.75">
      <c r="A5" s="203" t="s">
        <v>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5"/>
    </row>
    <row r="6" spans="1:12" s="49" customFormat="1" ht="15.75">
      <c r="A6" s="203" t="s">
        <v>41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5"/>
    </row>
    <row r="7" spans="1:12" s="49" customFormat="1" ht="16.5">
      <c r="A7" s="206" t="s">
        <v>23</v>
      </c>
      <c r="B7" s="207"/>
      <c r="C7" s="207"/>
      <c r="D7" s="207"/>
      <c r="E7" s="207"/>
      <c r="F7" s="207"/>
      <c r="G7" s="207"/>
      <c r="H7" s="207"/>
      <c r="I7" s="208"/>
      <c r="J7" s="208"/>
      <c r="K7" s="208"/>
      <c r="L7" s="209"/>
    </row>
    <row r="8" spans="1:12" s="49" customFormat="1" ht="18">
      <c r="A8" s="77"/>
      <c r="F8" s="49" t="s">
        <v>27</v>
      </c>
      <c r="H8" s="78"/>
      <c r="K8" s="78" t="s">
        <v>12</v>
      </c>
      <c r="L8" s="79"/>
    </row>
    <row r="9" spans="1:12" s="49" customFormat="1" ht="13.5" thickBot="1">
      <c r="A9" s="80"/>
      <c r="B9" s="81"/>
      <c r="C9" s="81"/>
      <c r="D9" s="81"/>
      <c r="E9" s="81"/>
      <c r="F9" s="81"/>
      <c r="G9" s="81"/>
      <c r="H9" s="81"/>
      <c r="I9" s="81"/>
      <c r="J9" s="81"/>
      <c r="K9" s="81"/>
      <c r="L9" s="51"/>
    </row>
    <row r="10" spans="1:12" s="49" customFormat="1" ht="13.5" thickTop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ht="17.25" thickBot="1">
      <c r="G11" s="82" t="s">
        <v>4</v>
      </c>
    </row>
    <row r="12" spans="1:12" s="49" customFormat="1" ht="17.25" customHeight="1" thickTop="1">
      <c r="A12" s="166"/>
      <c r="B12" s="167"/>
      <c r="C12" s="168"/>
      <c r="D12" s="201" t="s">
        <v>38</v>
      </c>
      <c r="E12" s="201"/>
      <c r="F12" s="201"/>
      <c r="G12" s="201"/>
      <c r="H12" s="201"/>
      <c r="I12" s="201"/>
      <c r="J12" s="201"/>
      <c r="K12" s="201"/>
      <c r="L12" s="202"/>
    </row>
    <row r="13" spans="1:12" s="49" customFormat="1" ht="57.75" customHeight="1">
      <c r="A13" s="197" t="s">
        <v>0</v>
      </c>
      <c r="B13" s="198"/>
      <c r="C13" s="199"/>
      <c r="D13" s="169" t="s">
        <v>6</v>
      </c>
      <c r="E13" s="169" t="s">
        <v>15</v>
      </c>
      <c r="F13" s="169" t="s">
        <v>7</v>
      </c>
      <c r="G13" s="169" t="s">
        <v>20</v>
      </c>
      <c r="H13" s="169" t="s">
        <v>19</v>
      </c>
      <c r="I13" s="169" t="s">
        <v>34</v>
      </c>
      <c r="J13" s="169" t="s">
        <v>37</v>
      </c>
      <c r="K13" s="169" t="s">
        <v>17</v>
      </c>
      <c r="L13" s="170" t="s">
        <v>1</v>
      </c>
    </row>
    <row r="14" spans="1:12" s="15" customFormat="1" ht="13.5" customHeight="1">
      <c r="A14" s="83"/>
      <c r="B14" s="84"/>
      <c r="C14" s="85"/>
      <c r="D14" s="86"/>
      <c r="E14" s="86"/>
      <c r="F14" s="86"/>
      <c r="G14" s="86"/>
      <c r="H14" s="86"/>
      <c r="I14" s="86"/>
      <c r="J14" s="86"/>
      <c r="K14" s="86"/>
      <c r="L14" s="87"/>
    </row>
    <row r="15" spans="1:12" s="15" customFormat="1" ht="18">
      <c r="A15" s="88" t="s">
        <v>14</v>
      </c>
      <c r="B15" s="89"/>
      <c r="C15" s="90"/>
      <c r="D15" s="91">
        <f aca="true" t="shared" si="0" ref="D15:L15">+D16+D70</f>
        <v>304659528</v>
      </c>
      <c r="E15" s="91">
        <f t="shared" si="0"/>
        <v>3339677</v>
      </c>
      <c r="F15" s="91">
        <f t="shared" si="0"/>
        <v>273919847</v>
      </c>
      <c r="G15" s="91">
        <f t="shared" si="0"/>
        <v>0</v>
      </c>
      <c r="H15" s="91">
        <f t="shared" si="0"/>
        <v>42736402</v>
      </c>
      <c r="I15" s="91">
        <f t="shared" si="0"/>
        <v>109607032</v>
      </c>
      <c r="J15" s="91">
        <f t="shared" si="0"/>
        <v>0</v>
      </c>
      <c r="K15" s="91">
        <f t="shared" si="0"/>
        <v>27415599</v>
      </c>
      <c r="L15" s="99">
        <f t="shared" si="0"/>
        <v>761678085</v>
      </c>
    </row>
    <row r="16" spans="1:12" s="15" customFormat="1" ht="15" customHeight="1">
      <c r="A16" s="92"/>
      <c r="B16" s="93" t="s">
        <v>13</v>
      </c>
      <c r="C16" s="137"/>
      <c r="D16" s="95">
        <f>SUM(D17:D68)</f>
        <v>250443031</v>
      </c>
      <c r="E16" s="95">
        <f aca="true" t="shared" si="1" ref="E16:L16">SUM(E17:E68)</f>
        <v>3336877</v>
      </c>
      <c r="F16" s="95">
        <f t="shared" si="1"/>
        <v>224463641</v>
      </c>
      <c r="G16" s="95">
        <f t="shared" si="1"/>
        <v>0</v>
      </c>
      <c r="H16" s="95">
        <f t="shared" si="1"/>
        <v>38350903</v>
      </c>
      <c r="I16" s="95">
        <f t="shared" si="1"/>
        <v>103540506</v>
      </c>
      <c r="J16" s="95">
        <f t="shared" si="1"/>
        <v>0</v>
      </c>
      <c r="K16" s="95">
        <f t="shared" si="1"/>
        <v>25954910</v>
      </c>
      <c r="L16" s="87">
        <f t="shared" si="1"/>
        <v>646089868</v>
      </c>
    </row>
    <row r="17" spans="1:12" s="15" customFormat="1" ht="15" customHeight="1">
      <c r="A17" s="92"/>
      <c r="C17" s="104" t="s">
        <v>49</v>
      </c>
      <c r="D17" s="69">
        <v>26891089</v>
      </c>
      <c r="E17" s="69">
        <v>998455</v>
      </c>
      <c r="F17" s="69">
        <v>34779154</v>
      </c>
      <c r="G17" s="69"/>
      <c r="H17" s="69">
        <v>5885100</v>
      </c>
      <c r="I17" s="69">
        <v>21540000</v>
      </c>
      <c r="J17" s="69"/>
      <c r="K17" s="69">
        <v>6084377</v>
      </c>
      <c r="L17" s="96">
        <f>SUM(D17:K17)</f>
        <v>96178175</v>
      </c>
    </row>
    <row r="18" spans="1:12" s="15" customFormat="1" ht="15" customHeight="1">
      <c r="A18" s="92"/>
      <c r="C18" s="104" t="s">
        <v>50</v>
      </c>
      <c r="D18" s="69">
        <v>33776848</v>
      </c>
      <c r="E18" s="69">
        <v>347054</v>
      </c>
      <c r="F18" s="69">
        <v>24232675</v>
      </c>
      <c r="G18" s="69"/>
      <c r="H18" s="69">
        <v>5328463</v>
      </c>
      <c r="I18" s="69">
        <v>15843413</v>
      </c>
      <c r="J18" s="69"/>
      <c r="K18" s="69">
        <v>2571758</v>
      </c>
      <c r="L18" s="96">
        <f>SUM(D18:K18)</f>
        <v>82100211</v>
      </c>
    </row>
    <row r="19" spans="1:12" s="15" customFormat="1" ht="15" customHeight="1">
      <c r="A19" s="92"/>
      <c r="C19" s="104" t="s">
        <v>51</v>
      </c>
      <c r="D19" s="69">
        <v>6996503</v>
      </c>
      <c r="E19" s="69">
        <v>114200</v>
      </c>
      <c r="F19" s="69">
        <v>3033798</v>
      </c>
      <c r="G19" s="69"/>
      <c r="H19" s="69">
        <v>406000</v>
      </c>
      <c r="I19" s="69">
        <v>1046669</v>
      </c>
      <c r="J19" s="69"/>
      <c r="K19" s="69">
        <v>990000</v>
      </c>
      <c r="L19" s="96">
        <f aca="true" t="shared" si="2" ref="L19:L68">SUM(D19:K19)</f>
        <v>12587170</v>
      </c>
    </row>
    <row r="20" spans="1:12" s="15" customFormat="1" ht="15" customHeight="1">
      <c r="A20" s="92"/>
      <c r="C20" s="104" t="s">
        <v>52</v>
      </c>
      <c r="D20" s="69">
        <v>22524829</v>
      </c>
      <c r="E20" s="69">
        <v>244680</v>
      </c>
      <c r="F20" s="69">
        <v>15084676</v>
      </c>
      <c r="G20" s="69"/>
      <c r="H20" s="69">
        <v>2520000</v>
      </c>
      <c r="I20" s="69">
        <v>9593565</v>
      </c>
      <c r="J20" s="69"/>
      <c r="K20" s="69">
        <v>6110999</v>
      </c>
      <c r="L20" s="96">
        <f t="shared" si="2"/>
        <v>56078749</v>
      </c>
    </row>
    <row r="21" spans="1:12" s="15" customFormat="1" ht="15" customHeight="1">
      <c r="A21" s="92"/>
      <c r="C21" s="104" t="s">
        <v>53</v>
      </c>
      <c r="D21" s="69">
        <v>22915422</v>
      </c>
      <c r="E21" s="69">
        <v>561122</v>
      </c>
      <c r="F21" s="69">
        <v>36889789</v>
      </c>
      <c r="G21" s="69"/>
      <c r="H21" s="69">
        <v>8594601</v>
      </c>
      <c r="I21" s="69">
        <v>7185863</v>
      </c>
      <c r="J21" s="69"/>
      <c r="K21" s="69"/>
      <c r="L21" s="96">
        <f t="shared" si="2"/>
        <v>76146797</v>
      </c>
    </row>
    <row r="22" spans="1:12" s="15" customFormat="1" ht="15" customHeight="1">
      <c r="A22" s="92"/>
      <c r="C22" s="105" t="s">
        <v>54</v>
      </c>
      <c r="D22" s="69">
        <v>10447709</v>
      </c>
      <c r="E22" s="69">
        <v>49028</v>
      </c>
      <c r="F22" s="69">
        <v>9954272</v>
      </c>
      <c r="G22" s="69"/>
      <c r="H22" s="69">
        <v>1338641</v>
      </c>
      <c r="I22" s="69">
        <v>6428768</v>
      </c>
      <c r="J22" s="69"/>
      <c r="K22" s="69">
        <v>3346209</v>
      </c>
      <c r="L22" s="96">
        <f t="shared" si="2"/>
        <v>31564627</v>
      </c>
    </row>
    <row r="23" spans="1:12" s="15" customFormat="1" ht="15" customHeight="1">
      <c r="A23" s="92"/>
      <c r="C23" s="104" t="s">
        <v>55</v>
      </c>
      <c r="D23" s="69">
        <v>8883729</v>
      </c>
      <c r="E23" s="69"/>
      <c r="F23" s="69">
        <v>5768336</v>
      </c>
      <c r="G23" s="69"/>
      <c r="H23" s="69">
        <v>3414587</v>
      </c>
      <c r="I23" s="69">
        <v>5000000</v>
      </c>
      <c r="J23" s="69"/>
      <c r="K23" s="69"/>
      <c r="L23" s="96">
        <f t="shared" si="2"/>
        <v>23066652</v>
      </c>
    </row>
    <row r="24" spans="1:14" s="15" customFormat="1" ht="15" customHeight="1">
      <c r="A24" s="92"/>
      <c r="C24" s="104" t="s">
        <v>56</v>
      </c>
      <c r="D24" s="69">
        <v>7284634</v>
      </c>
      <c r="E24" s="69">
        <v>73000</v>
      </c>
      <c r="F24" s="69">
        <v>7641089</v>
      </c>
      <c r="G24" s="69"/>
      <c r="H24" s="69">
        <v>1284141</v>
      </c>
      <c r="I24" s="69">
        <v>6632010</v>
      </c>
      <c r="J24" s="69"/>
      <c r="K24" s="69"/>
      <c r="L24" s="96">
        <f t="shared" si="2"/>
        <v>22914874</v>
      </c>
      <c r="N24" s="15" t="s">
        <v>28</v>
      </c>
    </row>
    <row r="25" spans="1:12" s="15" customFormat="1" ht="15" customHeight="1">
      <c r="A25" s="92"/>
      <c r="C25" s="104" t="s">
        <v>57</v>
      </c>
      <c r="D25" s="69">
        <v>8888901</v>
      </c>
      <c r="E25" s="69"/>
      <c r="F25" s="69">
        <v>13440772</v>
      </c>
      <c r="G25" s="69"/>
      <c r="H25" s="69">
        <v>666030</v>
      </c>
      <c r="I25" s="69">
        <v>3937828</v>
      </c>
      <c r="J25" s="69"/>
      <c r="K25" s="69">
        <v>1710000</v>
      </c>
      <c r="L25" s="96">
        <f t="shared" si="2"/>
        <v>28643531</v>
      </c>
    </row>
    <row r="26" spans="1:12" s="15" customFormat="1" ht="15" customHeight="1">
      <c r="A26" s="92"/>
      <c r="B26" s="36"/>
      <c r="C26" s="104" t="s">
        <v>58</v>
      </c>
      <c r="D26" s="69">
        <v>11486586</v>
      </c>
      <c r="E26" s="69">
        <v>137167</v>
      </c>
      <c r="F26" s="69">
        <v>6526626</v>
      </c>
      <c r="G26" s="69"/>
      <c r="H26" s="69">
        <v>755500</v>
      </c>
      <c r="I26" s="69">
        <v>2459366</v>
      </c>
      <c r="J26" s="69"/>
      <c r="K26" s="69">
        <v>360000</v>
      </c>
      <c r="L26" s="96">
        <f t="shared" si="2"/>
        <v>21725245</v>
      </c>
    </row>
    <row r="27" spans="1:12" s="15" customFormat="1" ht="15" customHeight="1">
      <c r="A27" s="92"/>
      <c r="B27" s="93"/>
      <c r="C27" s="104" t="s">
        <v>59</v>
      </c>
      <c r="D27" s="69">
        <v>3422650</v>
      </c>
      <c r="E27" s="69"/>
      <c r="F27" s="69">
        <v>1262112</v>
      </c>
      <c r="G27" s="69"/>
      <c r="H27" s="69">
        <v>85000</v>
      </c>
      <c r="I27" s="69">
        <v>88832</v>
      </c>
      <c r="J27" s="69"/>
      <c r="K27" s="69"/>
      <c r="L27" s="96">
        <f t="shared" si="2"/>
        <v>4858594</v>
      </c>
    </row>
    <row r="28" spans="1:12" s="15" customFormat="1" ht="15" customHeight="1">
      <c r="A28" s="92"/>
      <c r="C28" s="104" t="s">
        <v>60</v>
      </c>
      <c r="D28" s="69">
        <v>3363829</v>
      </c>
      <c r="E28" s="69">
        <v>39162</v>
      </c>
      <c r="F28" s="69">
        <v>3406994</v>
      </c>
      <c r="G28" s="69"/>
      <c r="H28" s="69">
        <v>165015</v>
      </c>
      <c r="I28" s="69">
        <v>550000</v>
      </c>
      <c r="J28" s="69"/>
      <c r="K28" s="69">
        <v>645000</v>
      </c>
      <c r="L28" s="96">
        <f t="shared" si="2"/>
        <v>8170000</v>
      </c>
    </row>
    <row r="29" spans="1:12" s="15" customFormat="1" ht="15" customHeight="1">
      <c r="A29" s="92"/>
      <c r="C29" s="104" t="s">
        <v>61</v>
      </c>
      <c r="D29" s="69">
        <v>8766853</v>
      </c>
      <c r="E29" s="69">
        <v>50610</v>
      </c>
      <c r="F29" s="69">
        <v>3300231</v>
      </c>
      <c r="G29" s="69"/>
      <c r="H29" s="69">
        <v>590000</v>
      </c>
      <c r="I29" s="69">
        <v>50000</v>
      </c>
      <c r="J29" s="69"/>
      <c r="K29" s="69">
        <v>2552810</v>
      </c>
      <c r="L29" s="96">
        <f t="shared" si="2"/>
        <v>15310504</v>
      </c>
    </row>
    <row r="30" spans="1:12" s="15" customFormat="1" ht="15" customHeight="1">
      <c r="A30" s="92"/>
      <c r="C30" s="104" t="s">
        <v>62</v>
      </c>
      <c r="D30" s="69">
        <v>5443410</v>
      </c>
      <c r="E30" s="69">
        <v>64370</v>
      </c>
      <c r="F30" s="69">
        <v>3972310</v>
      </c>
      <c r="G30" s="69"/>
      <c r="H30" s="69">
        <v>480551</v>
      </c>
      <c r="I30" s="69">
        <v>2439359</v>
      </c>
      <c r="J30" s="69"/>
      <c r="K30" s="69"/>
      <c r="L30" s="96">
        <f t="shared" si="2"/>
        <v>12400000</v>
      </c>
    </row>
    <row r="31" spans="1:12" s="15" customFormat="1" ht="15" customHeight="1">
      <c r="A31" s="88"/>
      <c r="C31" s="104" t="s">
        <v>63</v>
      </c>
      <c r="D31" s="69">
        <v>3999125</v>
      </c>
      <c r="E31" s="69">
        <v>60750</v>
      </c>
      <c r="F31" s="69">
        <v>4620813</v>
      </c>
      <c r="G31" s="69"/>
      <c r="H31" s="69">
        <v>327885</v>
      </c>
      <c r="I31" s="69">
        <v>268480</v>
      </c>
      <c r="J31" s="69"/>
      <c r="K31" s="69">
        <v>132101</v>
      </c>
      <c r="L31" s="96">
        <f t="shared" si="2"/>
        <v>9409154</v>
      </c>
    </row>
    <row r="32" spans="1:12" s="15" customFormat="1" ht="15" customHeight="1">
      <c r="A32" s="92"/>
      <c r="C32" s="104" t="s">
        <v>64</v>
      </c>
      <c r="D32" s="69">
        <v>9078566</v>
      </c>
      <c r="E32" s="69">
        <v>20000</v>
      </c>
      <c r="F32" s="69">
        <v>3667151</v>
      </c>
      <c r="G32" s="69"/>
      <c r="H32" s="69">
        <v>390600</v>
      </c>
      <c r="I32" s="69">
        <v>2724161</v>
      </c>
      <c r="J32" s="69"/>
      <c r="K32" s="69">
        <v>144000</v>
      </c>
      <c r="L32" s="96">
        <f t="shared" si="2"/>
        <v>16024478</v>
      </c>
    </row>
    <row r="33" spans="1:12" s="15" customFormat="1" ht="15" customHeight="1">
      <c r="A33" s="92"/>
      <c r="C33" s="104" t="s">
        <v>65</v>
      </c>
      <c r="D33" s="69">
        <v>6165885</v>
      </c>
      <c r="E33" s="69">
        <v>15384</v>
      </c>
      <c r="F33" s="69">
        <v>5139417</v>
      </c>
      <c r="G33" s="69"/>
      <c r="H33" s="69"/>
      <c r="I33" s="69">
        <v>3051326</v>
      </c>
      <c r="J33" s="69"/>
      <c r="K33" s="69">
        <v>132045</v>
      </c>
      <c r="L33" s="96">
        <f t="shared" si="2"/>
        <v>14504057</v>
      </c>
    </row>
    <row r="34" spans="1:12" s="15" customFormat="1" ht="15" customHeight="1">
      <c r="A34" s="92"/>
      <c r="C34" s="104" t="s">
        <v>66</v>
      </c>
      <c r="D34" s="69">
        <v>4555121</v>
      </c>
      <c r="E34" s="69">
        <v>378444</v>
      </c>
      <c r="F34" s="69">
        <v>3759759</v>
      </c>
      <c r="G34" s="69"/>
      <c r="H34" s="69">
        <v>801536</v>
      </c>
      <c r="I34" s="69">
        <v>2392650</v>
      </c>
      <c r="J34" s="69"/>
      <c r="K34" s="69"/>
      <c r="L34" s="96">
        <f t="shared" si="2"/>
        <v>11887510</v>
      </c>
    </row>
    <row r="35" spans="1:12" s="15" customFormat="1" ht="15" customHeight="1">
      <c r="A35" s="92"/>
      <c r="C35" s="14" t="s">
        <v>67</v>
      </c>
      <c r="D35" s="69">
        <v>3120317</v>
      </c>
      <c r="E35" s="69">
        <v>40500</v>
      </c>
      <c r="F35" s="69">
        <v>4017216</v>
      </c>
      <c r="G35" s="69"/>
      <c r="H35" s="69">
        <v>242809</v>
      </c>
      <c r="I35" s="69">
        <v>775100</v>
      </c>
      <c r="J35" s="69"/>
      <c r="K35" s="69">
        <v>239181</v>
      </c>
      <c r="L35" s="96">
        <f t="shared" si="2"/>
        <v>8435123</v>
      </c>
    </row>
    <row r="36" spans="1:12" s="15" customFormat="1" ht="15" customHeight="1">
      <c r="A36" s="92"/>
      <c r="C36" s="104" t="s">
        <v>68</v>
      </c>
      <c r="D36" s="69">
        <v>3125774</v>
      </c>
      <c r="E36" s="69"/>
      <c r="F36" s="69">
        <v>3027342</v>
      </c>
      <c r="G36" s="69"/>
      <c r="H36" s="69">
        <v>28300</v>
      </c>
      <c r="I36" s="69">
        <v>487957</v>
      </c>
      <c r="J36" s="69"/>
      <c r="K36" s="69"/>
      <c r="L36" s="96">
        <f t="shared" si="2"/>
        <v>6669373</v>
      </c>
    </row>
    <row r="37" spans="1:12" s="15" customFormat="1" ht="15" customHeight="1">
      <c r="A37" s="92"/>
      <c r="C37" s="14" t="s">
        <v>69</v>
      </c>
      <c r="D37" s="69">
        <v>3180844</v>
      </c>
      <c r="E37" s="69"/>
      <c r="F37" s="69">
        <v>3903289</v>
      </c>
      <c r="G37" s="69"/>
      <c r="H37" s="69">
        <v>461076</v>
      </c>
      <c r="I37" s="69">
        <v>987736</v>
      </c>
      <c r="J37" s="69"/>
      <c r="K37" s="69">
        <v>90000</v>
      </c>
      <c r="L37" s="96">
        <f t="shared" si="2"/>
        <v>8622945</v>
      </c>
    </row>
    <row r="38" spans="1:12" s="15" customFormat="1" ht="15" customHeight="1">
      <c r="A38" s="92"/>
      <c r="C38" s="104" t="s">
        <v>70</v>
      </c>
      <c r="D38" s="69">
        <v>4302081</v>
      </c>
      <c r="E38" s="69">
        <v>19800</v>
      </c>
      <c r="F38" s="69">
        <v>1893740</v>
      </c>
      <c r="G38" s="69"/>
      <c r="H38" s="69">
        <v>570460</v>
      </c>
      <c r="I38" s="69">
        <v>1467990</v>
      </c>
      <c r="J38" s="69"/>
      <c r="K38" s="69"/>
      <c r="L38" s="96">
        <f t="shared" si="2"/>
        <v>8254071</v>
      </c>
    </row>
    <row r="39" spans="1:12" ht="15" customHeight="1">
      <c r="A39" s="97"/>
      <c r="C39" s="104" t="s">
        <v>71</v>
      </c>
      <c r="D39" s="59">
        <v>3186934</v>
      </c>
      <c r="E39" s="59">
        <v>31570</v>
      </c>
      <c r="F39" s="59">
        <v>2668349</v>
      </c>
      <c r="G39" s="59"/>
      <c r="H39" s="59">
        <v>174961</v>
      </c>
      <c r="I39" s="59">
        <v>660313</v>
      </c>
      <c r="J39" s="59"/>
      <c r="K39" s="59"/>
      <c r="L39" s="96">
        <f t="shared" si="2"/>
        <v>6722127</v>
      </c>
    </row>
    <row r="40" spans="1:12" ht="15" customHeight="1">
      <c r="A40" s="88"/>
      <c r="B40" s="98"/>
      <c r="C40" s="106" t="s">
        <v>72</v>
      </c>
      <c r="D40" s="95">
        <v>2889787</v>
      </c>
      <c r="E40" s="95">
        <v>18000</v>
      </c>
      <c r="F40" s="95">
        <v>3345491</v>
      </c>
      <c r="G40" s="95"/>
      <c r="H40" s="95">
        <v>589100</v>
      </c>
      <c r="I40" s="95">
        <v>1257622</v>
      </c>
      <c r="J40" s="95"/>
      <c r="K40" s="95"/>
      <c r="L40" s="96">
        <f t="shared" si="2"/>
        <v>8100000</v>
      </c>
    </row>
    <row r="41" spans="1:12" ht="15" customHeight="1">
      <c r="A41" s="97"/>
      <c r="C41" s="104" t="s">
        <v>73</v>
      </c>
      <c r="D41" s="69">
        <v>1931082</v>
      </c>
      <c r="E41" s="69"/>
      <c r="F41" s="69">
        <v>1528863</v>
      </c>
      <c r="G41" s="69"/>
      <c r="H41" s="69">
        <v>302745</v>
      </c>
      <c r="I41" s="69">
        <v>475742</v>
      </c>
      <c r="J41" s="69"/>
      <c r="K41" s="69">
        <v>86500</v>
      </c>
      <c r="L41" s="96">
        <f t="shared" si="2"/>
        <v>4324932</v>
      </c>
    </row>
    <row r="42" spans="1:12" ht="15" customHeight="1">
      <c r="A42" s="97"/>
      <c r="C42" s="104" t="s">
        <v>74</v>
      </c>
      <c r="D42" s="59">
        <v>2641942</v>
      </c>
      <c r="E42" s="59">
        <v>14800</v>
      </c>
      <c r="F42" s="59">
        <v>1237751</v>
      </c>
      <c r="G42" s="59"/>
      <c r="H42" s="59">
        <v>524900</v>
      </c>
      <c r="I42" s="59">
        <v>1011607</v>
      </c>
      <c r="J42" s="59"/>
      <c r="K42" s="59">
        <v>44000</v>
      </c>
      <c r="L42" s="96">
        <f t="shared" si="2"/>
        <v>5475000</v>
      </c>
    </row>
    <row r="43" spans="1:12" ht="15" customHeight="1">
      <c r="A43" s="92"/>
      <c r="B43" s="93"/>
      <c r="C43" s="104" t="s">
        <v>75</v>
      </c>
      <c r="D43" s="95">
        <v>1832348</v>
      </c>
      <c r="E43" s="95"/>
      <c r="F43" s="95">
        <v>1482438</v>
      </c>
      <c r="G43" s="95"/>
      <c r="H43" s="95">
        <v>90871</v>
      </c>
      <c r="I43" s="95">
        <v>705604</v>
      </c>
      <c r="J43" s="95"/>
      <c r="K43" s="95"/>
      <c r="L43" s="96">
        <f t="shared" si="2"/>
        <v>4111261</v>
      </c>
    </row>
    <row r="44" spans="1:12" ht="15" customHeight="1">
      <c r="A44" s="107"/>
      <c r="C44" s="104" t="s">
        <v>76</v>
      </c>
      <c r="D44" s="101">
        <v>2293425</v>
      </c>
      <c r="E44" s="101"/>
      <c r="F44" s="101">
        <v>1773160</v>
      </c>
      <c r="G44" s="101"/>
      <c r="H44" s="101">
        <v>152415</v>
      </c>
      <c r="I44" s="101">
        <v>525952</v>
      </c>
      <c r="J44" s="101"/>
      <c r="K44" s="101">
        <v>115048</v>
      </c>
      <c r="L44" s="96">
        <f t="shared" si="2"/>
        <v>4860000</v>
      </c>
    </row>
    <row r="45" spans="1:12" ht="15" customHeight="1">
      <c r="A45" s="107"/>
      <c r="C45" s="104" t="s">
        <v>77</v>
      </c>
      <c r="D45" s="101">
        <v>1620940</v>
      </c>
      <c r="E45" s="101"/>
      <c r="F45" s="101">
        <v>694032</v>
      </c>
      <c r="G45" s="101"/>
      <c r="H45" s="101">
        <v>67000</v>
      </c>
      <c r="I45" s="101">
        <v>988144</v>
      </c>
      <c r="J45" s="101"/>
      <c r="K45" s="101"/>
      <c r="L45" s="96">
        <f t="shared" si="2"/>
        <v>3370116</v>
      </c>
    </row>
    <row r="46" spans="1:12" ht="15" customHeight="1">
      <c r="A46" s="107"/>
      <c r="C46" s="104" t="s">
        <v>78</v>
      </c>
      <c r="D46" s="101">
        <v>1526631</v>
      </c>
      <c r="E46" s="101"/>
      <c r="F46" s="101">
        <v>908450</v>
      </c>
      <c r="G46" s="101"/>
      <c r="H46" s="101">
        <v>136800</v>
      </c>
      <c r="I46" s="101">
        <v>582347</v>
      </c>
      <c r="J46" s="101"/>
      <c r="K46" s="101">
        <v>345772</v>
      </c>
      <c r="L46" s="96">
        <f t="shared" si="2"/>
        <v>3500000</v>
      </c>
    </row>
    <row r="47" spans="1:12" ht="15" customHeight="1">
      <c r="A47" s="107"/>
      <c r="C47" s="104" t="s">
        <v>79</v>
      </c>
      <c r="D47" s="101">
        <v>2047528</v>
      </c>
      <c r="E47" s="101">
        <v>9150</v>
      </c>
      <c r="F47" s="101">
        <v>1162238</v>
      </c>
      <c r="G47" s="101"/>
      <c r="H47" s="101">
        <v>452750</v>
      </c>
      <c r="I47" s="101">
        <v>485534</v>
      </c>
      <c r="J47" s="101"/>
      <c r="K47" s="101"/>
      <c r="L47" s="96">
        <f t="shared" si="2"/>
        <v>4157200</v>
      </c>
    </row>
    <row r="48" spans="1:12" ht="15" customHeight="1">
      <c r="A48" s="107"/>
      <c r="C48" s="104" t="s">
        <v>80</v>
      </c>
      <c r="D48" s="101">
        <v>834303</v>
      </c>
      <c r="E48" s="101"/>
      <c r="F48" s="101">
        <v>784363</v>
      </c>
      <c r="G48" s="101"/>
      <c r="H48" s="101">
        <v>36540</v>
      </c>
      <c r="I48" s="101">
        <v>351066</v>
      </c>
      <c r="J48" s="101"/>
      <c r="K48" s="101"/>
      <c r="L48" s="96">
        <f t="shared" si="2"/>
        <v>2006272</v>
      </c>
    </row>
    <row r="49" spans="1:12" ht="15" customHeight="1">
      <c r="A49" s="107"/>
      <c r="C49" s="104" t="s">
        <v>81</v>
      </c>
      <c r="D49" s="101">
        <v>1090597</v>
      </c>
      <c r="E49" s="101"/>
      <c r="F49" s="101">
        <v>556415</v>
      </c>
      <c r="G49" s="101"/>
      <c r="H49" s="101">
        <v>40071</v>
      </c>
      <c r="I49" s="101">
        <v>259639</v>
      </c>
      <c r="J49" s="101"/>
      <c r="K49" s="101">
        <v>50000</v>
      </c>
      <c r="L49" s="96">
        <f t="shared" si="2"/>
        <v>1996722</v>
      </c>
    </row>
    <row r="50" spans="1:12" ht="15" customHeight="1">
      <c r="A50" s="107"/>
      <c r="C50" s="104" t="s">
        <v>82</v>
      </c>
      <c r="D50" s="101">
        <v>1103415</v>
      </c>
      <c r="E50" s="101">
        <v>35579</v>
      </c>
      <c r="F50" s="101">
        <v>1217503</v>
      </c>
      <c r="G50" s="101"/>
      <c r="H50" s="101">
        <v>427425</v>
      </c>
      <c r="I50" s="101">
        <v>99180</v>
      </c>
      <c r="J50" s="101"/>
      <c r="K50" s="101"/>
      <c r="L50" s="96">
        <f t="shared" si="2"/>
        <v>2883102</v>
      </c>
    </row>
    <row r="51" spans="1:12" ht="15" customHeight="1">
      <c r="A51" s="107"/>
      <c r="C51" s="104" t="s">
        <v>83</v>
      </c>
      <c r="D51" s="101">
        <v>843607</v>
      </c>
      <c r="E51" s="101"/>
      <c r="F51" s="101">
        <v>850623</v>
      </c>
      <c r="G51" s="101"/>
      <c r="H51" s="101">
        <v>35140</v>
      </c>
      <c r="I51" s="101">
        <v>194532</v>
      </c>
      <c r="J51" s="101"/>
      <c r="K51" s="101"/>
      <c r="L51" s="96">
        <f t="shared" si="2"/>
        <v>1923902</v>
      </c>
    </row>
    <row r="52" spans="1:12" ht="15" customHeight="1">
      <c r="A52" s="107"/>
      <c r="C52" s="104" t="s">
        <v>84</v>
      </c>
      <c r="D52" s="101">
        <v>649119</v>
      </c>
      <c r="E52" s="101"/>
      <c r="F52" s="101">
        <v>721840</v>
      </c>
      <c r="G52" s="101"/>
      <c r="H52" s="101">
        <v>73800</v>
      </c>
      <c r="I52" s="101">
        <v>591571</v>
      </c>
      <c r="J52" s="101"/>
      <c r="K52" s="101"/>
      <c r="L52" s="96">
        <f t="shared" si="2"/>
        <v>2036330</v>
      </c>
    </row>
    <row r="53" spans="1:12" ht="15" customHeight="1">
      <c r="A53" s="107"/>
      <c r="C53" s="104" t="s">
        <v>85</v>
      </c>
      <c r="D53" s="101">
        <v>525700</v>
      </c>
      <c r="E53" s="101"/>
      <c r="F53" s="101">
        <v>362922</v>
      </c>
      <c r="G53" s="101"/>
      <c r="H53" s="101">
        <v>9280</v>
      </c>
      <c r="I53" s="101">
        <v>35434</v>
      </c>
      <c r="J53" s="101"/>
      <c r="K53" s="101"/>
      <c r="L53" s="96">
        <f t="shared" si="2"/>
        <v>933336</v>
      </c>
    </row>
    <row r="54" spans="1:12" ht="15" customHeight="1">
      <c r="A54" s="107"/>
      <c r="C54" s="104" t="s">
        <v>86</v>
      </c>
      <c r="D54" s="101">
        <v>1118583</v>
      </c>
      <c r="E54" s="101"/>
      <c r="F54" s="101">
        <v>690289</v>
      </c>
      <c r="G54" s="101"/>
      <c r="H54" s="101">
        <v>71382</v>
      </c>
      <c r="I54" s="101"/>
      <c r="J54" s="101"/>
      <c r="K54" s="101">
        <v>205110</v>
      </c>
      <c r="L54" s="96">
        <f t="shared" si="2"/>
        <v>2085364</v>
      </c>
    </row>
    <row r="55" spans="1:12" ht="15" customHeight="1">
      <c r="A55" s="107"/>
      <c r="C55" s="104" t="s">
        <v>87</v>
      </c>
      <c r="D55" s="101">
        <v>675840</v>
      </c>
      <c r="E55" s="101"/>
      <c r="F55" s="101">
        <v>467160</v>
      </c>
      <c r="G55" s="101"/>
      <c r="H55" s="101">
        <v>19000</v>
      </c>
      <c r="I55" s="101">
        <v>38000</v>
      </c>
      <c r="J55" s="101"/>
      <c r="K55" s="101"/>
      <c r="L55" s="96">
        <f t="shared" si="2"/>
        <v>1200000</v>
      </c>
    </row>
    <row r="56" spans="1:12" ht="15" customHeight="1">
      <c r="A56" s="107"/>
      <c r="C56" s="104" t="s">
        <v>88</v>
      </c>
      <c r="D56" s="101">
        <v>711079</v>
      </c>
      <c r="E56" s="101"/>
      <c r="F56" s="101">
        <v>361793</v>
      </c>
      <c r="G56" s="101"/>
      <c r="H56" s="101">
        <v>55550</v>
      </c>
      <c r="I56" s="101">
        <v>159479</v>
      </c>
      <c r="J56" s="101"/>
      <c r="K56" s="101"/>
      <c r="L56" s="96">
        <f t="shared" si="2"/>
        <v>1287901</v>
      </c>
    </row>
    <row r="57" spans="1:12" ht="15" customHeight="1">
      <c r="A57" s="107"/>
      <c r="C57" s="104" t="s">
        <v>89</v>
      </c>
      <c r="D57" s="101">
        <v>325339</v>
      </c>
      <c r="E57" s="101"/>
      <c r="F57" s="101">
        <v>520338</v>
      </c>
      <c r="G57" s="101"/>
      <c r="H57" s="101">
        <v>16594</v>
      </c>
      <c r="I57" s="101">
        <v>7500</v>
      </c>
      <c r="J57" s="101"/>
      <c r="K57" s="101"/>
      <c r="L57" s="96">
        <f t="shared" si="2"/>
        <v>869771</v>
      </c>
    </row>
    <row r="58" spans="1:12" ht="15" customHeight="1">
      <c r="A58" s="107"/>
      <c r="C58" s="14" t="s">
        <v>90</v>
      </c>
      <c r="D58" s="101">
        <v>307703</v>
      </c>
      <c r="E58" s="101"/>
      <c r="F58" s="101">
        <v>225924</v>
      </c>
      <c r="G58" s="101"/>
      <c r="H58" s="101">
        <v>10892</v>
      </c>
      <c r="I58" s="101"/>
      <c r="J58" s="101"/>
      <c r="K58" s="101"/>
      <c r="L58" s="96">
        <f t="shared" si="2"/>
        <v>544519</v>
      </c>
    </row>
    <row r="59" spans="1:12" ht="15" customHeight="1">
      <c r="A59" s="107"/>
      <c r="C59" s="104" t="s">
        <v>91</v>
      </c>
      <c r="D59" s="101">
        <v>230665</v>
      </c>
      <c r="E59" s="101"/>
      <c r="F59" s="101">
        <v>396147</v>
      </c>
      <c r="G59" s="101"/>
      <c r="H59" s="101">
        <v>22500</v>
      </c>
      <c r="I59" s="101">
        <v>10500</v>
      </c>
      <c r="J59" s="101"/>
      <c r="K59" s="101"/>
      <c r="L59" s="96">
        <f t="shared" si="2"/>
        <v>659812</v>
      </c>
    </row>
    <row r="60" spans="1:12" ht="15" customHeight="1">
      <c r="A60" s="107"/>
      <c r="C60" s="104" t="s">
        <v>92</v>
      </c>
      <c r="D60" s="101">
        <v>570043</v>
      </c>
      <c r="E60" s="101"/>
      <c r="F60" s="101">
        <v>282449</v>
      </c>
      <c r="G60" s="101"/>
      <c r="H60" s="101">
        <v>85000</v>
      </c>
      <c r="I60" s="101"/>
      <c r="J60" s="101"/>
      <c r="K60" s="101"/>
      <c r="L60" s="96">
        <f t="shared" si="2"/>
        <v>937492</v>
      </c>
    </row>
    <row r="61" spans="1:12" ht="15" customHeight="1">
      <c r="A61" s="107"/>
      <c r="C61" s="104" t="s">
        <v>93</v>
      </c>
      <c r="D61" s="101">
        <v>165219</v>
      </c>
      <c r="E61" s="101"/>
      <c r="F61" s="101">
        <v>341746</v>
      </c>
      <c r="G61" s="101"/>
      <c r="H61" s="101">
        <v>10220</v>
      </c>
      <c r="I61" s="101">
        <v>8100</v>
      </c>
      <c r="J61" s="101"/>
      <c r="K61" s="101"/>
      <c r="L61" s="96">
        <f t="shared" si="2"/>
        <v>525285</v>
      </c>
    </row>
    <row r="62" spans="1:12" ht="15" customHeight="1">
      <c r="A62" s="107"/>
      <c r="C62" s="104" t="s">
        <v>94</v>
      </c>
      <c r="D62" s="101">
        <v>245550</v>
      </c>
      <c r="E62" s="101"/>
      <c r="F62" s="101">
        <v>303310</v>
      </c>
      <c r="G62" s="101"/>
      <c r="H62" s="101">
        <v>64700</v>
      </c>
      <c r="I62" s="101"/>
      <c r="J62" s="101"/>
      <c r="K62" s="101"/>
      <c r="L62" s="96">
        <f t="shared" si="2"/>
        <v>613560</v>
      </c>
    </row>
    <row r="63" spans="1:12" ht="15" customHeight="1">
      <c r="A63" s="107"/>
      <c r="C63" s="104" t="s">
        <v>95</v>
      </c>
      <c r="D63" s="101">
        <v>593807</v>
      </c>
      <c r="E63" s="101">
        <v>14052</v>
      </c>
      <c r="F63" s="101">
        <v>288416</v>
      </c>
      <c r="G63" s="101"/>
      <c r="H63" s="101">
        <v>373797</v>
      </c>
      <c r="I63" s="101">
        <v>74729</v>
      </c>
      <c r="J63" s="101"/>
      <c r="K63" s="101"/>
      <c r="L63" s="96">
        <f t="shared" si="2"/>
        <v>1344801</v>
      </c>
    </row>
    <row r="64" spans="1:12" ht="15" customHeight="1">
      <c r="A64" s="107"/>
      <c r="C64" s="104" t="s">
        <v>96</v>
      </c>
      <c r="D64" s="101">
        <v>1036396</v>
      </c>
      <c r="E64" s="101"/>
      <c r="F64" s="101">
        <v>804739</v>
      </c>
      <c r="G64" s="101"/>
      <c r="H64" s="101">
        <v>48678</v>
      </c>
      <c r="I64" s="101">
        <v>15100</v>
      </c>
      <c r="J64" s="101"/>
      <c r="K64" s="101"/>
      <c r="L64" s="96">
        <f t="shared" si="2"/>
        <v>1904913</v>
      </c>
    </row>
    <row r="65" spans="1:12" ht="15" customHeight="1">
      <c r="A65" s="107"/>
      <c r="C65" s="104" t="s">
        <v>97</v>
      </c>
      <c r="D65" s="101">
        <v>135255</v>
      </c>
      <c r="E65" s="101"/>
      <c r="F65" s="101">
        <v>315601</v>
      </c>
      <c r="G65" s="101"/>
      <c r="H65" s="101">
        <v>64505</v>
      </c>
      <c r="I65" s="101">
        <v>26090</v>
      </c>
      <c r="J65" s="101"/>
      <c r="K65" s="101"/>
      <c r="L65" s="96">
        <f t="shared" si="2"/>
        <v>541451</v>
      </c>
    </row>
    <row r="66" spans="1:12" ht="15" customHeight="1">
      <c r="A66" s="107"/>
      <c r="C66" s="104" t="s">
        <v>98</v>
      </c>
      <c r="D66" s="101">
        <v>156169</v>
      </c>
      <c r="E66" s="101"/>
      <c r="F66" s="101">
        <v>95160</v>
      </c>
      <c r="G66" s="101"/>
      <c r="H66" s="101"/>
      <c r="I66" s="101">
        <v>2000</v>
      </c>
      <c r="J66" s="101"/>
      <c r="K66" s="101"/>
      <c r="L66" s="96">
        <f t="shared" si="2"/>
        <v>253329</v>
      </c>
    </row>
    <row r="67" spans="1:12" ht="15" customHeight="1">
      <c r="A67" s="107"/>
      <c r="C67" s="104" t="s">
        <v>99</v>
      </c>
      <c r="D67" s="101">
        <v>51400</v>
      </c>
      <c r="E67" s="101"/>
      <c r="F67" s="101">
        <v>56208</v>
      </c>
      <c r="G67" s="101"/>
      <c r="H67" s="101">
        <v>1592</v>
      </c>
      <c r="I67" s="101"/>
      <c r="J67" s="101"/>
      <c r="K67" s="101"/>
      <c r="L67" s="96">
        <f t="shared" si="2"/>
        <v>109200</v>
      </c>
    </row>
    <row r="68" spans="1:12" ht="15" customHeight="1">
      <c r="A68" s="107"/>
      <c r="C68" s="104" t="s">
        <v>100</v>
      </c>
      <c r="D68" s="101">
        <v>481920</v>
      </c>
      <c r="E68" s="101"/>
      <c r="F68" s="101">
        <v>698362</v>
      </c>
      <c r="G68" s="101"/>
      <c r="H68" s="101">
        <v>56400</v>
      </c>
      <c r="I68" s="101">
        <v>23648</v>
      </c>
      <c r="J68" s="101"/>
      <c r="K68" s="101"/>
      <c r="L68" s="96">
        <f t="shared" si="2"/>
        <v>1260330</v>
      </c>
    </row>
    <row r="69" spans="1:12" ht="15" customHeight="1">
      <c r="A69" s="107"/>
      <c r="C69" s="105"/>
      <c r="D69" s="101"/>
      <c r="E69" s="101"/>
      <c r="F69" s="101"/>
      <c r="G69" s="101"/>
      <c r="H69" s="101"/>
      <c r="I69" s="101"/>
      <c r="J69" s="101"/>
      <c r="K69" s="101"/>
      <c r="L69" s="102"/>
    </row>
    <row r="70" spans="1:12" ht="15" customHeight="1">
      <c r="A70" s="107"/>
      <c r="B70" s="15" t="s">
        <v>26</v>
      </c>
      <c r="C70" s="104"/>
      <c r="D70" s="100">
        <f aca="true" t="shared" si="3" ref="D70:L70">SUM(D71:D88)</f>
        <v>54216497</v>
      </c>
      <c r="E70" s="100">
        <f t="shared" si="3"/>
        <v>2800</v>
      </c>
      <c r="F70" s="100">
        <f t="shared" si="3"/>
        <v>49456206</v>
      </c>
      <c r="G70" s="100">
        <f t="shared" si="3"/>
        <v>0</v>
      </c>
      <c r="H70" s="100">
        <f t="shared" si="3"/>
        <v>4385499</v>
      </c>
      <c r="I70" s="100">
        <f t="shared" si="3"/>
        <v>6066526</v>
      </c>
      <c r="J70" s="100">
        <f t="shared" si="3"/>
        <v>0</v>
      </c>
      <c r="K70" s="100">
        <f t="shared" si="3"/>
        <v>1460689</v>
      </c>
      <c r="L70" s="103">
        <f t="shared" si="3"/>
        <v>115588217</v>
      </c>
    </row>
    <row r="71" spans="1:12" ht="15" customHeight="1">
      <c r="A71" s="107"/>
      <c r="C71" s="104" t="s">
        <v>101</v>
      </c>
      <c r="D71" s="101">
        <v>658713</v>
      </c>
      <c r="E71" s="101"/>
      <c r="F71" s="101">
        <v>3184024</v>
      </c>
      <c r="G71" s="101"/>
      <c r="H71" s="101">
        <v>35000</v>
      </c>
      <c r="I71" s="101">
        <v>100000</v>
      </c>
      <c r="J71" s="101"/>
      <c r="K71" s="101">
        <v>132483</v>
      </c>
      <c r="L71" s="96">
        <f aca="true" t="shared" si="4" ref="L71:L88">SUM(D71:K71)</f>
        <v>4110220</v>
      </c>
    </row>
    <row r="72" spans="1:12" ht="15" customHeight="1">
      <c r="A72" s="107"/>
      <c r="C72" s="104" t="s">
        <v>102</v>
      </c>
      <c r="D72" s="101">
        <v>514947</v>
      </c>
      <c r="E72" s="101"/>
      <c r="F72" s="101">
        <v>3779063</v>
      </c>
      <c r="G72" s="101"/>
      <c r="H72" s="101">
        <v>135000</v>
      </c>
      <c r="I72" s="101">
        <v>1525000</v>
      </c>
      <c r="J72" s="101"/>
      <c r="K72" s="101">
        <v>28206</v>
      </c>
      <c r="L72" s="96">
        <f t="shared" si="4"/>
        <v>5982216</v>
      </c>
    </row>
    <row r="73" spans="1:12" ht="15" customHeight="1">
      <c r="A73" s="107"/>
      <c r="C73" s="104" t="s">
        <v>103</v>
      </c>
      <c r="D73" s="101">
        <v>1560343</v>
      </c>
      <c r="E73" s="101"/>
      <c r="F73" s="101">
        <v>5093944</v>
      </c>
      <c r="G73" s="101"/>
      <c r="H73" s="101">
        <v>1321536</v>
      </c>
      <c r="I73" s="101">
        <v>572163</v>
      </c>
      <c r="J73" s="101"/>
      <c r="K73" s="101"/>
      <c r="L73" s="96">
        <f t="shared" si="4"/>
        <v>8547986</v>
      </c>
    </row>
    <row r="74" spans="1:12" ht="15" customHeight="1">
      <c r="A74" s="107"/>
      <c r="C74" s="104" t="s">
        <v>104</v>
      </c>
      <c r="D74" s="101">
        <v>1669750</v>
      </c>
      <c r="E74" s="101"/>
      <c r="F74" s="101">
        <v>2618637</v>
      </c>
      <c r="G74" s="101"/>
      <c r="H74" s="101">
        <v>111991</v>
      </c>
      <c r="I74" s="101">
        <v>2400</v>
      </c>
      <c r="J74" s="101"/>
      <c r="K74" s="101"/>
      <c r="L74" s="96">
        <f t="shared" si="4"/>
        <v>4402778</v>
      </c>
    </row>
    <row r="75" spans="1:12" ht="15" customHeight="1">
      <c r="A75" s="107"/>
      <c r="C75" s="104" t="s">
        <v>105</v>
      </c>
      <c r="D75" s="101">
        <v>1971609</v>
      </c>
      <c r="E75" s="101"/>
      <c r="F75" s="101">
        <v>1197300</v>
      </c>
      <c r="G75" s="101"/>
      <c r="H75" s="101">
        <v>544820</v>
      </c>
      <c r="I75" s="101">
        <v>124000</v>
      </c>
      <c r="J75" s="101"/>
      <c r="K75" s="101"/>
      <c r="L75" s="96">
        <f t="shared" si="4"/>
        <v>3837729</v>
      </c>
    </row>
    <row r="76" spans="1:12" ht="15" customHeight="1">
      <c r="A76" s="107"/>
      <c r="C76" s="104" t="s">
        <v>106</v>
      </c>
      <c r="D76" s="101">
        <v>363011</v>
      </c>
      <c r="E76" s="101">
        <v>2800</v>
      </c>
      <c r="F76" s="101">
        <v>751189</v>
      </c>
      <c r="G76" s="101"/>
      <c r="H76" s="101">
        <v>118000</v>
      </c>
      <c r="I76" s="101">
        <v>265000</v>
      </c>
      <c r="J76" s="101"/>
      <c r="K76" s="101"/>
      <c r="L76" s="96">
        <f t="shared" si="4"/>
        <v>1500000</v>
      </c>
    </row>
    <row r="77" spans="1:12" ht="15" customHeight="1">
      <c r="A77" s="107"/>
      <c r="C77" s="104" t="s">
        <v>107</v>
      </c>
      <c r="D77" s="101">
        <v>125956</v>
      </c>
      <c r="E77" s="101"/>
      <c r="F77" s="101">
        <v>172844</v>
      </c>
      <c r="G77" s="101"/>
      <c r="H77" s="101">
        <v>61200</v>
      </c>
      <c r="I77" s="101"/>
      <c r="J77" s="101"/>
      <c r="K77" s="101"/>
      <c r="L77" s="96">
        <f t="shared" si="4"/>
        <v>360000</v>
      </c>
    </row>
    <row r="78" spans="1:12" ht="15" customHeight="1">
      <c r="A78" s="107"/>
      <c r="C78" s="104" t="s">
        <v>108</v>
      </c>
      <c r="D78" s="101">
        <v>7589619</v>
      </c>
      <c r="E78" s="101"/>
      <c r="F78" s="101">
        <v>3885081</v>
      </c>
      <c r="G78" s="101"/>
      <c r="H78" s="101">
        <v>75300</v>
      </c>
      <c r="I78" s="101"/>
      <c r="J78" s="101"/>
      <c r="K78" s="101"/>
      <c r="L78" s="96">
        <f t="shared" si="4"/>
        <v>11550000</v>
      </c>
    </row>
    <row r="79" spans="1:12" ht="15" customHeight="1">
      <c r="A79" s="107"/>
      <c r="C79" s="104" t="s">
        <v>109</v>
      </c>
      <c r="D79" s="101">
        <v>64080</v>
      </c>
      <c r="E79" s="101"/>
      <c r="F79" s="101">
        <v>31220</v>
      </c>
      <c r="G79" s="101"/>
      <c r="H79" s="101">
        <v>3000</v>
      </c>
      <c r="I79" s="101"/>
      <c r="J79" s="101"/>
      <c r="K79" s="101"/>
      <c r="L79" s="96">
        <f t="shared" si="4"/>
        <v>98300</v>
      </c>
    </row>
    <row r="80" spans="1:12" ht="15" customHeight="1">
      <c r="A80" s="107"/>
      <c r="C80" s="104" t="s">
        <v>110</v>
      </c>
      <c r="D80" s="101">
        <v>18838218</v>
      </c>
      <c r="E80" s="101"/>
      <c r="F80" s="101">
        <v>17776449</v>
      </c>
      <c r="G80" s="101"/>
      <c r="H80" s="101">
        <v>455800</v>
      </c>
      <c r="I80" s="101">
        <v>24000</v>
      </c>
      <c r="J80" s="101"/>
      <c r="K80" s="101">
        <v>1300000</v>
      </c>
      <c r="L80" s="96">
        <f t="shared" si="4"/>
        <v>38394467</v>
      </c>
    </row>
    <row r="81" spans="1:12" ht="15" customHeight="1">
      <c r="A81" s="107"/>
      <c r="C81" s="104" t="s">
        <v>111</v>
      </c>
      <c r="D81" s="101">
        <v>18626009</v>
      </c>
      <c r="E81" s="101"/>
      <c r="F81" s="101">
        <v>4352521</v>
      </c>
      <c r="G81" s="101"/>
      <c r="H81" s="101">
        <v>286885</v>
      </c>
      <c r="I81" s="101">
        <v>984002</v>
      </c>
      <c r="J81" s="101"/>
      <c r="K81" s="101"/>
      <c r="L81" s="96">
        <f t="shared" si="4"/>
        <v>24249417</v>
      </c>
    </row>
    <row r="82" spans="1:12" ht="15" customHeight="1">
      <c r="A82" s="107"/>
      <c r="C82" s="104" t="s">
        <v>112</v>
      </c>
      <c r="D82" s="101">
        <v>523787</v>
      </c>
      <c r="E82" s="101"/>
      <c r="F82" s="101">
        <v>878066</v>
      </c>
      <c r="G82" s="101"/>
      <c r="H82" s="101">
        <v>206911</v>
      </c>
      <c r="I82" s="101">
        <v>45000</v>
      </c>
      <c r="J82" s="101"/>
      <c r="K82" s="101"/>
      <c r="L82" s="96">
        <f t="shared" si="4"/>
        <v>1653764</v>
      </c>
    </row>
    <row r="83" spans="1:12" ht="15" customHeight="1">
      <c r="A83" s="107"/>
      <c r="C83" s="104" t="s">
        <v>113</v>
      </c>
      <c r="D83" s="101">
        <v>232778</v>
      </c>
      <c r="E83" s="101"/>
      <c r="F83" s="101">
        <v>592884</v>
      </c>
      <c r="G83" s="101"/>
      <c r="H83" s="101">
        <v>6800</v>
      </c>
      <c r="I83" s="101">
        <v>23337</v>
      </c>
      <c r="J83" s="101"/>
      <c r="K83" s="101"/>
      <c r="L83" s="96">
        <f t="shared" si="4"/>
        <v>855799</v>
      </c>
    </row>
    <row r="84" spans="1:12" ht="15" customHeight="1">
      <c r="A84" s="107"/>
      <c r="C84" s="104" t="s">
        <v>114</v>
      </c>
      <c r="D84" s="101">
        <v>70117</v>
      </c>
      <c r="E84" s="101"/>
      <c r="F84" s="101">
        <v>220496</v>
      </c>
      <c r="G84" s="101"/>
      <c r="H84" s="101">
        <v>1280</v>
      </c>
      <c r="I84" s="101">
        <v>12000</v>
      </c>
      <c r="J84" s="101"/>
      <c r="K84" s="101"/>
      <c r="L84" s="96">
        <f t="shared" si="4"/>
        <v>303893</v>
      </c>
    </row>
    <row r="85" spans="1:12" ht="15" customHeight="1">
      <c r="A85" s="107"/>
      <c r="C85" s="104" t="s">
        <v>115</v>
      </c>
      <c r="D85" s="101">
        <v>241891</v>
      </c>
      <c r="E85" s="101"/>
      <c r="F85" s="101">
        <v>3851956</v>
      </c>
      <c r="G85" s="101"/>
      <c r="H85" s="101">
        <v>4300</v>
      </c>
      <c r="I85" s="101">
        <v>243000</v>
      </c>
      <c r="J85" s="101"/>
      <c r="K85" s="101"/>
      <c r="L85" s="96">
        <f t="shared" si="4"/>
        <v>4341147</v>
      </c>
    </row>
    <row r="86" spans="1:12" ht="15" customHeight="1">
      <c r="A86" s="107"/>
      <c r="C86" s="104" t="s">
        <v>116</v>
      </c>
      <c r="D86" s="101">
        <v>637687</v>
      </c>
      <c r="E86" s="101"/>
      <c r="F86" s="101">
        <v>713179</v>
      </c>
      <c r="G86" s="101"/>
      <c r="H86" s="101">
        <v>956020</v>
      </c>
      <c r="I86" s="101">
        <v>2130934</v>
      </c>
      <c r="J86" s="101"/>
      <c r="K86" s="101"/>
      <c r="L86" s="96">
        <f t="shared" si="4"/>
        <v>4437820</v>
      </c>
    </row>
    <row r="87" spans="1:12" ht="15" customHeight="1">
      <c r="A87" s="107"/>
      <c r="C87" s="104" t="s">
        <v>117</v>
      </c>
      <c r="D87" s="101">
        <v>299483</v>
      </c>
      <c r="E87" s="101"/>
      <c r="F87" s="101">
        <v>234828</v>
      </c>
      <c r="G87" s="101"/>
      <c r="H87" s="101">
        <v>32180</v>
      </c>
      <c r="I87" s="101"/>
      <c r="J87" s="101"/>
      <c r="K87" s="101"/>
      <c r="L87" s="96">
        <f t="shared" si="4"/>
        <v>566491</v>
      </c>
    </row>
    <row r="88" spans="1:12" ht="15" customHeight="1">
      <c r="A88" s="107"/>
      <c r="C88" s="104" t="s">
        <v>118</v>
      </c>
      <c r="D88" s="101">
        <v>228499</v>
      </c>
      <c r="E88" s="101"/>
      <c r="F88" s="101">
        <v>122525</v>
      </c>
      <c r="G88" s="101"/>
      <c r="H88" s="101">
        <v>29476</v>
      </c>
      <c r="I88" s="101">
        <v>15690</v>
      </c>
      <c r="J88" s="101"/>
      <c r="K88" s="101"/>
      <c r="L88" s="96">
        <f t="shared" si="4"/>
        <v>396190</v>
      </c>
    </row>
    <row r="89" spans="1:12" ht="12.75">
      <c r="A89" s="107"/>
      <c r="C89" s="104"/>
      <c r="D89" s="101"/>
      <c r="E89" s="101"/>
      <c r="F89" s="101"/>
      <c r="G89" s="101"/>
      <c r="H89" s="101"/>
      <c r="I89" s="101"/>
      <c r="J89" s="101"/>
      <c r="K89" s="101"/>
      <c r="L89" s="102"/>
    </row>
    <row r="90" spans="1:12" ht="18">
      <c r="A90" s="88" t="s">
        <v>35</v>
      </c>
      <c r="C90" s="104"/>
      <c r="D90" s="100">
        <f>SUM(D91:D111)</f>
        <v>82944369</v>
      </c>
      <c r="E90" s="100">
        <f aca="true" t="shared" si="5" ref="E90:L90">SUM(E91:E111)</f>
        <v>755000</v>
      </c>
      <c r="F90" s="100">
        <f t="shared" si="5"/>
        <v>332252826</v>
      </c>
      <c r="G90" s="100">
        <f t="shared" si="5"/>
        <v>967104</v>
      </c>
      <c r="H90" s="100">
        <f t="shared" si="5"/>
        <v>4232890</v>
      </c>
      <c r="I90" s="100">
        <f t="shared" si="5"/>
        <v>14807536</v>
      </c>
      <c r="J90" s="100">
        <f t="shared" si="5"/>
        <v>0</v>
      </c>
      <c r="K90" s="100">
        <f t="shared" si="5"/>
        <v>1577814</v>
      </c>
      <c r="L90" s="103">
        <f t="shared" si="5"/>
        <v>437537539</v>
      </c>
    </row>
    <row r="91" spans="1:12" ht="15" customHeight="1">
      <c r="A91" s="107"/>
      <c r="C91" s="104" t="s">
        <v>119</v>
      </c>
      <c r="D91" s="101">
        <v>21716919</v>
      </c>
      <c r="E91" s="101"/>
      <c r="F91" s="101">
        <v>27727431</v>
      </c>
      <c r="G91" s="101"/>
      <c r="H91" s="101">
        <v>134870</v>
      </c>
      <c r="I91" s="101">
        <v>76549</v>
      </c>
      <c r="J91" s="101"/>
      <c r="K91" s="101"/>
      <c r="L91" s="96">
        <f aca="true" t="shared" si="6" ref="L91:L111">SUM(D91:K91)</f>
        <v>49655769</v>
      </c>
    </row>
    <row r="92" spans="1:12" ht="15" customHeight="1">
      <c r="A92" s="107"/>
      <c r="C92" s="104" t="s">
        <v>120</v>
      </c>
      <c r="D92" s="101">
        <v>11865200</v>
      </c>
      <c r="E92" s="101">
        <v>750000</v>
      </c>
      <c r="F92" s="101">
        <v>22676802</v>
      </c>
      <c r="G92" s="101"/>
      <c r="H92" s="101">
        <v>245000</v>
      </c>
      <c r="I92" s="101">
        <v>4761859</v>
      </c>
      <c r="J92" s="101"/>
      <c r="K92" s="101"/>
      <c r="L92" s="96">
        <f t="shared" si="6"/>
        <v>40298861</v>
      </c>
    </row>
    <row r="93" spans="1:12" ht="15" customHeight="1">
      <c r="A93" s="107"/>
      <c r="C93" s="104" t="s">
        <v>121</v>
      </c>
      <c r="D93" s="101">
        <v>46800</v>
      </c>
      <c r="E93" s="101"/>
      <c r="F93" s="101">
        <v>296879</v>
      </c>
      <c r="G93" s="101"/>
      <c r="H93" s="101">
        <v>11821</v>
      </c>
      <c r="I93" s="101"/>
      <c r="J93" s="101"/>
      <c r="K93" s="101"/>
      <c r="L93" s="96">
        <f t="shared" si="6"/>
        <v>355500</v>
      </c>
    </row>
    <row r="94" spans="1:12" ht="15" customHeight="1">
      <c r="A94" s="107"/>
      <c r="C94" s="104" t="s">
        <v>122</v>
      </c>
      <c r="D94" s="101">
        <v>31200</v>
      </c>
      <c r="E94" s="101"/>
      <c r="F94" s="101">
        <v>106776</v>
      </c>
      <c r="G94" s="101"/>
      <c r="H94" s="101">
        <v>6504</v>
      </c>
      <c r="I94" s="101"/>
      <c r="J94" s="101"/>
      <c r="K94" s="101"/>
      <c r="L94" s="96">
        <f t="shared" si="6"/>
        <v>144480</v>
      </c>
    </row>
    <row r="95" spans="1:12" ht="15" customHeight="1">
      <c r="A95" s="107"/>
      <c r="C95" s="104" t="s">
        <v>123</v>
      </c>
      <c r="D95" s="101"/>
      <c r="E95" s="101"/>
      <c r="F95" s="101">
        <v>2778800</v>
      </c>
      <c r="G95" s="101">
        <v>967104</v>
      </c>
      <c r="H95" s="101"/>
      <c r="I95" s="101">
        <v>213620</v>
      </c>
      <c r="J95" s="101"/>
      <c r="K95" s="101"/>
      <c r="L95" s="96">
        <f t="shared" si="6"/>
        <v>3959524</v>
      </c>
    </row>
    <row r="96" spans="1:12" ht="15" customHeight="1">
      <c r="A96" s="107"/>
      <c r="C96" s="104" t="s">
        <v>124</v>
      </c>
      <c r="D96" s="101">
        <v>3383888</v>
      </c>
      <c r="E96" s="101"/>
      <c r="F96" s="101">
        <v>4278332</v>
      </c>
      <c r="G96" s="101"/>
      <c r="H96" s="101">
        <v>44475</v>
      </c>
      <c r="I96" s="101">
        <v>495000</v>
      </c>
      <c r="J96" s="101"/>
      <c r="K96" s="101"/>
      <c r="L96" s="96">
        <f t="shared" si="6"/>
        <v>8201695</v>
      </c>
    </row>
    <row r="97" spans="1:12" ht="15" customHeight="1">
      <c r="A97" s="107"/>
      <c r="C97" s="104" t="s">
        <v>125</v>
      </c>
      <c r="D97" s="101">
        <v>2536640</v>
      </c>
      <c r="E97" s="101"/>
      <c r="F97" s="101">
        <v>2647273</v>
      </c>
      <c r="G97" s="101"/>
      <c r="H97" s="101">
        <v>4500</v>
      </c>
      <c r="I97" s="101">
        <v>476899</v>
      </c>
      <c r="J97" s="101"/>
      <c r="K97" s="101"/>
      <c r="L97" s="96">
        <f t="shared" si="6"/>
        <v>5665312</v>
      </c>
    </row>
    <row r="98" spans="1:12" ht="15" customHeight="1">
      <c r="A98" s="107"/>
      <c r="C98" s="104" t="s">
        <v>126</v>
      </c>
      <c r="D98" s="101">
        <v>1024134</v>
      </c>
      <c r="E98" s="101"/>
      <c r="F98" s="101">
        <v>1030866</v>
      </c>
      <c r="G98" s="101"/>
      <c r="H98" s="101">
        <v>32000</v>
      </c>
      <c r="I98" s="101">
        <v>133000</v>
      </c>
      <c r="J98" s="101"/>
      <c r="K98" s="101"/>
      <c r="L98" s="96">
        <f t="shared" si="6"/>
        <v>2220000</v>
      </c>
    </row>
    <row r="99" spans="1:12" ht="15" customHeight="1">
      <c r="A99" s="107"/>
      <c r="C99" s="104" t="s">
        <v>127</v>
      </c>
      <c r="D99" s="101">
        <v>1883536</v>
      </c>
      <c r="E99" s="101"/>
      <c r="F99" s="101">
        <v>1092536</v>
      </c>
      <c r="G99" s="101"/>
      <c r="H99" s="101">
        <v>21200</v>
      </c>
      <c r="I99" s="101"/>
      <c r="J99" s="101"/>
      <c r="K99" s="101"/>
      <c r="L99" s="96">
        <f t="shared" si="6"/>
        <v>2997272</v>
      </c>
    </row>
    <row r="100" spans="1:12" ht="15" customHeight="1">
      <c r="A100" s="107"/>
      <c r="C100" s="104" t="s">
        <v>128</v>
      </c>
      <c r="D100" s="101">
        <v>1787804</v>
      </c>
      <c r="E100" s="101">
        <v>5000</v>
      </c>
      <c r="F100" s="101">
        <v>979596</v>
      </c>
      <c r="G100" s="101"/>
      <c r="H100" s="101">
        <v>15600</v>
      </c>
      <c r="I100" s="101">
        <v>112000</v>
      </c>
      <c r="J100" s="101"/>
      <c r="K100" s="101"/>
      <c r="L100" s="96">
        <f t="shared" si="6"/>
        <v>2900000</v>
      </c>
    </row>
    <row r="101" spans="1:12" ht="15" customHeight="1">
      <c r="A101" s="107"/>
      <c r="C101" s="104" t="s">
        <v>129</v>
      </c>
      <c r="D101" s="101"/>
      <c r="E101" s="101"/>
      <c r="F101" s="101">
        <v>149600</v>
      </c>
      <c r="G101" s="101"/>
      <c r="H101" s="101">
        <v>400</v>
      </c>
      <c r="I101" s="101"/>
      <c r="J101" s="101"/>
      <c r="K101" s="101"/>
      <c r="L101" s="96">
        <f t="shared" si="6"/>
        <v>150000</v>
      </c>
    </row>
    <row r="102" spans="1:12" ht="15" customHeight="1">
      <c r="A102" s="107"/>
      <c r="C102" s="104" t="s">
        <v>130</v>
      </c>
      <c r="D102" s="101"/>
      <c r="E102" s="101"/>
      <c r="F102" s="101">
        <v>193786487</v>
      </c>
      <c r="G102" s="101"/>
      <c r="H102" s="101">
        <v>910800</v>
      </c>
      <c r="I102" s="101">
        <v>5903918</v>
      </c>
      <c r="J102" s="101"/>
      <c r="K102" s="101"/>
      <c r="L102" s="96">
        <f t="shared" si="6"/>
        <v>200601205</v>
      </c>
    </row>
    <row r="103" spans="1:12" ht="15" customHeight="1">
      <c r="A103" s="107"/>
      <c r="C103" s="104" t="s">
        <v>131</v>
      </c>
      <c r="D103" s="101">
        <v>3901727</v>
      </c>
      <c r="E103" s="101"/>
      <c r="F103" s="101">
        <v>1973103</v>
      </c>
      <c r="G103" s="101"/>
      <c r="H103" s="101">
        <v>88260</v>
      </c>
      <c r="I103" s="101">
        <v>40000</v>
      </c>
      <c r="J103" s="101"/>
      <c r="K103" s="101"/>
      <c r="L103" s="96">
        <f t="shared" si="6"/>
        <v>6003090</v>
      </c>
    </row>
    <row r="104" spans="1:12" ht="15" customHeight="1">
      <c r="A104" s="107"/>
      <c r="C104" s="104" t="s">
        <v>132</v>
      </c>
      <c r="D104" s="101">
        <v>11387327</v>
      </c>
      <c r="E104" s="101"/>
      <c r="F104" s="101">
        <v>24351749</v>
      </c>
      <c r="G104" s="101"/>
      <c r="H104" s="101">
        <v>2395120</v>
      </c>
      <c r="I104" s="101">
        <v>314483</v>
      </c>
      <c r="J104" s="101"/>
      <c r="K104" s="101"/>
      <c r="L104" s="96">
        <f t="shared" si="6"/>
        <v>38448679</v>
      </c>
    </row>
    <row r="105" spans="1:12" ht="15" customHeight="1">
      <c r="A105" s="107"/>
      <c r="C105" s="104" t="s">
        <v>134</v>
      </c>
      <c r="D105" s="101">
        <v>501807</v>
      </c>
      <c r="E105" s="101"/>
      <c r="F105" s="101">
        <v>1431307</v>
      </c>
      <c r="G105" s="101"/>
      <c r="H105" s="101">
        <v>30000</v>
      </c>
      <c r="I105" s="101">
        <v>32500</v>
      </c>
      <c r="J105" s="101"/>
      <c r="K105" s="101"/>
      <c r="L105" s="96">
        <f t="shared" si="6"/>
        <v>1995614</v>
      </c>
    </row>
    <row r="106" spans="1:12" s="49" customFormat="1" ht="15" customHeight="1">
      <c r="A106" s="77"/>
      <c r="C106" s="105" t="s">
        <v>135</v>
      </c>
      <c r="D106" s="145">
        <v>1557906</v>
      </c>
      <c r="E106" s="145"/>
      <c r="F106" s="145">
        <v>17842094</v>
      </c>
      <c r="G106" s="145"/>
      <c r="H106" s="145"/>
      <c r="I106" s="145">
        <v>800000</v>
      </c>
      <c r="J106" s="145"/>
      <c r="K106" s="145"/>
      <c r="L106" s="96">
        <f t="shared" si="6"/>
        <v>20200000</v>
      </c>
    </row>
    <row r="107" spans="1:12" ht="15" customHeight="1">
      <c r="A107" s="107"/>
      <c r="C107" s="104" t="s">
        <v>136</v>
      </c>
      <c r="D107" s="101">
        <v>6483659</v>
      </c>
      <c r="E107" s="101"/>
      <c r="F107" s="101">
        <v>15692679</v>
      </c>
      <c r="G107" s="101"/>
      <c r="H107" s="101">
        <v>284340</v>
      </c>
      <c r="I107" s="101">
        <v>961508</v>
      </c>
      <c r="J107" s="101"/>
      <c r="K107" s="101">
        <v>1577814</v>
      </c>
      <c r="L107" s="96">
        <f t="shared" si="6"/>
        <v>25000000</v>
      </c>
    </row>
    <row r="108" spans="1:12" ht="15" customHeight="1">
      <c r="A108" s="107"/>
      <c r="C108" s="104" t="s">
        <v>137</v>
      </c>
      <c r="D108" s="101">
        <v>12625913</v>
      </c>
      <c r="E108" s="101"/>
      <c r="F108" s="101">
        <v>9591087</v>
      </c>
      <c r="G108" s="101"/>
      <c r="H108" s="101"/>
      <c r="I108" s="101">
        <v>283000</v>
      </c>
      <c r="J108" s="101"/>
      <c r="K108" s="101"/>
      <c r="L108" s="96">
        <f t="shared" si="6"/>
        <v>22500000</v>
      </c>
    </row>
    <row r="109" spans="1:12" ht="15" customHeight="1">
      <c r="A109" s="107"/>
      <c r="C109" s="104" t="s">
        <v>138</v>
      </c>
      <c r="D109" s="101">
        <v>944725</v>
      </c>
      <c r="E109" s="101"/>
      <c r="F109" s="101">
        <v>887313</v>
      </c>
      <c r="G109" s="101"/>
      <c r="H109" s="101">
        <v>2000</v>
      </c>
      <c r="I109" s="101">
        <v>64500</v>
      </c>
      <c r="J109" s="101"/>
      <c r="K109" s="101"/>
      <c r="L109" s="96">
        <f t="shared" si="6"/>
        <v>1898538</v>
      </c>
    </row>
    <row r="110" spans="1:12" ht="15" customHeight="1">
      <c r="A110" s="107"/>
      <c r="C110" s="104" t="s">
        <v>139</v>
      </c>
      <c r="D110" s="101">
        <v>680599</v>
      </c>
      <c r="E110" s="101"/>
      <c r="F110" s="101">
        <v>774701</v>
      </c>
      <c r="G110" s="101"/>
      <c r="H110" s="101">
        <v>6000</v>
      </c>
      <c r="I110" s="101">
        <v>38700</v>
      </c>
      <c r="J110" s="101"/>
      <c r="K110" s="101"/>
      <c r="L110" s="96">
        <f t="shared" si="6"/>
        <v>1500000</v>
      </c>
    </row>
    <row r="111" spans="1:12" ht="15" customHeight="1">
      <c r="A111" s="107"/>
      <c r="C111" s="104" t="s">
        <v>140</v>
      </c>
      <c r="D111" s="101">
        <v>584585</v>
      </c>
      <c r="E111" s="101"/>
      <c r="F111" s="101">
        <v>2157415</v>
      </c>
      <c r="G111" s="101"/>
      <c r="H111" s="101"/>
      <c r="I111" s="101">
        <v>100000</v>
      </c>
      <c r="J111" s="101"/>
      <c r="K111" s="101"/>
      <c r="L111" s="96">
        <f t="shared" si="6"/>
        <v>2842000</v>
      </c>
    </row>
    <row r="112" spans="1:12" ht="12.75">
      <c r="A112" s="107"/>
      <c r="C112" s="104"/>
      <c r="D112" s="101"/>
      <c r="E112" s="101"/>
      <c r="F112" s="101"/>
      <c r="G112" s="101"/>
      <c r="H112" s="101"/>
      <c r="I112" s="101"/>
      <c r="J112" s="101"/>
      <c r="K112" s="101"/>
      <c r="L112" s="102"/>
    </row>
    <row r="113" spans="1:12" ht="18">
      <c r="A113" s="88" t="s">
        <v>36</v>
      </c>
      <c r="C113" s="104"/>
      <c r="D113" s="100">
        <f>SUM(D114:D117)</f>
        <v>7149789</v>
      </c>
      <c r="E113" s="100">
        <f aca="true" t="shared" si="7" ref="E113:L113">SUM(E114:E117)</f>
        <v>385000</v>
      </c>
      <c r="F113" s="100">
        <f t="shared" si="7"/>
        <v>8743545</v>
      </c>
      <c r="G113" s="100">
        <f t="shared" si="7"/>
        <v>21287750</v>
      </c>
      <c r="H113" s="100">
        <f t="shared" si="7"/>
        <v>239705</v>
      </c>
      <c r="I113" s="100">
        <f t="shared" si="7"/>
        <v>232060</v>
      </c>
      <c r="J113" s="100">
        <f t="shared" si="7"/>
        <v>0</v>
      </c>
      <c r="K113" s="100">
        <f t="shared" si="7"/>
        <v>0</v>
      </c>
      <c r="L113" s="103">
        <f t="shared" si="7"/>
        <v>38037849</v>
      </c>
    </row>
    <row r="114" spans="1:12" ht="15" customHeight="1">
      <c r="A114" s="107"/>
      <c r="C114" s="104" t="s">
        <v>141</v>
      </c>
      <c r="D114" s="101">
        <v>5983659</v>
      </c>
      <c r="E114" s="101">
        <v>385000</v>
      </c>
      <c r="F114" s="101">
        <v>6575061</v>
      </c>
      <c r="G114" s="101">
        <v>21249750</v>
      </c>
      <c r="H114" s="101">
        <v>30600</v>
      </c>
      <c r="I114" s="101">
        <v>224284</v>
      </c>
      <c r="J114" s="101"/>
      <c r="K114" s="101"/>
      <c r="L114" s="96">
        <f>SUM(D114:K114)</f>
        <v>34448354</v>
      </c>
    </row>
    <row r="115" spans="1:12" ht="15" customHeight="1">
      <c r="A115" s="107"/>
      <c r="C115" s="104" t="s">
        <v>142</v>
      </c>
      <c r="D115" s="101"/>
      <c r="E115" s="101"/>
      <c r="F115" s="101">
        <v>1004224</v>
      </c>
      <c r="G115" s="101">
        <v>38000</v>
      </c>
      <c r="H115" s="101"/>
      <c r="I115" s="101">
        <v>7776</v>
      </c>
      <c r="J115" s="101"/>
      <c r="K115" s="101"/>
      <c r="L115" s="96">
        <f>SUM(D115:K115)</f>
        <v>1050000</v>
      </c>
    </row>
    <row r="116" spans="1:12" ht="15" customHeight="1">
      <c r="A116" s="107"/>
      <c r="C116" s="104" t="s">
        <v>143</v>
      </c>
      <c r="D116" s="101">
        <v>779604</v>
      </c>
      <c r="E116" s="101"/>
      <c r="F116" s="101">
        <v>883120</v>
      </c>
      <c r="G116" s="101"/>
      <c r="H116" s="101">
        <v>184771</v>
      </c>
      <c r="I116" s="101"/>
      <c r="J116" s="101"/>
      <c r="K116" s="101"/>
      <c r="L116" s="96">
        <f>SUM(D116:K116)</f>
        <v>1847495</v>
      </c>
    </row>
    <row r="117" spans="1:12" ht="15" customHeight="1">
      <c r="A117" s="149"/>
      <c r="B117" s="150"/>
      <c r="C117" s="151" t="s">
        <v>144</v>
      </c>
      <c r="D117" s="152">
        <v>386526</v>
      </c>
      <c r="E117" s="152"/>
      <c r="F117" s="152">
        <v>281140</v>
      </c>
      <c r="G117" s="152"/>
      <c r="H117" s="152">
        <v>24334</v>
      </c>
      <c r="I117" s="152"/>
      <c r="J117" s="152"/>
      <c r="K117" s="152"/>
      <c r="L117" s="153">
        <f>SUM(D117:K117)</f>
        <v>692000</v>
      </c>
    </row>
    <row r="118" spans="1:12" ht="18" customHeight="1" thickBot="1">
      <c r="A118" s="108"/>
      <c r="B118" s="109"/>
      <c r="C118" s="122" t="s">
        <v>1</v>
      </c>
      <c r="D118" s="110">
        <f aca="true" t="shared" si="8" ref="D118:L118">+D15+D90+D113</f>
        <v>394753686</v>
      </c>
      <c r="E118" s="110">
        <f t="shared" si="8"/>
        <v>4479677</v>
      </c>
      <c r="F118" s="110">
        <f t="shared" si="8"/>
        <v>614916218</v>
      </c>
      <c r="G118" s="110">
        <f t="shared" si="8"/>
        <v>22254854</v>
      </c>
      <c r="H118" s="110">
        <f t="shared" si="8"/>
        <v>47208997</v>
      </c>
      <c r="I118" s="110">
        <f t="shared" si="8"/>
        <v>124646628</v>
      </c>
      <c r="J118" s="110">
        <f t="shared" si="8"/>
        <v>0</v>
      </c>
      <c r="K118" s="110">
        <f t="shared" si="8"/>
        <v>28993413</v>
      </c>
      <c r="L118" s="111">
        <f t="shared" si="8"/>
        <v>1237253473</v>
      </c>
    </row>
    <row r="119" ht="13.5" thickTop="1"/>
    <row r="121" ht="12.75">
      <c r="D121" s="36">
        <v>394753686</v>
      </c>
    </row>
    <row r="122" ht="12.75">
      <c r="D122" s="36">
        <f>+D118-D121</f>
        <v>0</v>
      </c>
    </row>
  </sheetData>
  <sheetProtection/>
  <mergeCells count="7">
    <mergeCell ref="A13:C13"/>
    <mergeCell ref="A1:L1"/>
    <mergeCell ref="D12:L12"/>
    <mergeCell ref="A5:L5"/>
    <mergeCell ref="A6:L6"/>
    <mergeCell ref="A7:L7"/>
    <mergeCell ref="A4:L4"/>
  </mergeCells>
  <printOptions horizontalCentered="1"/>
  <pageMargins left="0.5118110236220472" right="0.4330708661417323" top="0.7086614173228347" bottom="0.7086614173228347" header="0" footer="0"/>
  <pageSetup fitToHeight="3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L37"/>
  <sheetViews>
    <sheetView showZeros="0" view="pageBreakPreview" zoomScale="60" zoomScaleNormal="80" zoomScalePageLayoutView="0" workbookViewId="0" topLeftCell="B1">
      <pane xSplit="2" ySplit="13" topLeftCell="F23" activePane="bottomRight" state="frozen"/>
      <selection pane="topLeft" activeCell="A1" sqref="G1"/>
      <selection pane="topRight" activeCell="A1" sqref="G1"/>
      <selection pane="bottomLeft" activeCell="A1" sqref="G1"/>
      <selection pane="bottomRight" activeCell="L11" sqref="L11"/>
    </sheetView>
  </sheetViews>
  <sheetFormatPr defaultColWidth="11.421875" defaultRowHeight="12.75"/>
  <cols>
    <col min="1" max="1" width="3.28125" style="36" customWidth="1"/>
    <col min="2" max="2" width="4.57421875" style="36" customWidth="1"/>
    <col min="3" max="3" width="109.140625" style="36" customWidth="1"/>
    <col min="4" max="4" width="16.140625" style="36" customWidth="1"/>
    <col min="5" max="6" width="17.28125" style="36" customWidth="1"/>
    <col min="7" max="7" width="14.421875" style="36" customWidth="1"/>
    <col min="8" max="8" width="15.421875" style="36" customWidth="1"/>
    <col min="9" max="10" width="15.00390625" style="36" customWidth="1"/>
    <col min="11" max="11" width="14.140625" style="36" customWidth="1"/>
    <col min="12" max="12" width="17.28125" style="36" customWidth="1"/>
    <col min="13" max="13" width="3.7109375" style="36" customWidth="1"/>
    <col min="14" max="16384" width="11.421875" style="36" customWidth="1"/>
  </cols>
  <sheetData>
    <row r="1" spans="1:12" s="49" customFormat="1" ht="18">
      <c r="A1" s="200" t="s">
        <v>145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="49" customFormat="1" ht="13.5" thickBot="1"/>
    <row r="3" spans="1:12" s="49" customFormat="1" ht="17.25" thickTop="1">
      <c r="A3" s="74"/>
      <c r="B3" s="75"/>
      <c r="C3" s="75"/>
      <c r="D3" s="75"/>
      <c r="E3" s="75"/>
      <c r="F3" s="75"/>
      <c r="G3" s="75"/>
      <c r="H3" s="75"/>
      <c r="I3" s="40"/>
      <c r="J3" s="40"/>
      <c r="K3" s="40"/>
      <c r="L3" s="76"/>
    </row>
    <row r="4" spans="1:12" s="49" customFormat="1" ht="16.5">
      <c r="A4" s="206" t="s">
        <v>48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10"/>
    </row>
    <row r="5" spans="1:12" s="49" customFormat="1" ht="15.75">
      <c r="A5" s="203" t="s">
        <v>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5"/>
    </row>
    <row r="6" spans="1:12" s="49" customFormat="1" ht="15.75">
      <c r="A6" s="203" t="s">
        <v>41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5"/>
    </row>
    <row r="7" spans="1:12" s="49" customFormat="1" ht="16.5">
      <c r="A7" s="206" t="s">
        <v>23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10"/>
    </row>
    <row r="8" spans="1:12" s="49" customFormat="1" ht="18">
      <c r="A8" s="77"/>
      <c r="H8" s="78"/>
      <c r="K8" s="78" t="s">
        <v>22</v>
      </c>
      <c r="L8" s="79"/>
    </row>
    <row r="9" spans="1:12" s="49" customFormat="1" ht="13.5" thickBot="1">
      <c r="A9" s="80"/>
      <c r="B9" s="81"/>
      <c r="C9" s="81"/>
      <c r="D9" s="81"/>
      <c r="E9" s="81"/>
      <c r="F9" s="81"/>
      <c r="G9" s="81"/>
      <c r="H9" s="81"/>
      <c r="I9" s="81"/>
      <c r="J9" s="81"/>
      <c r="K9" s="81"/>
      <c r="L9" s="51"/>
    </row>
    <row r="10" spans="1:12" s="49" customFormat="1" ht="13.5" thickTop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ht="16.5" thickBot="1">
      <c r="H11" s="118" t="s">
        <v>3</v>
      </c>
    </row>
    <row r="12" spans="1:12" s="49" customFormat="1" ht="17.25" customHeight="1" thickTop="1">
      <c r="A12" s="166"/>
      <c r="B12" s="167"/>
      <c r="C12" s="168"/>
      <c r="D12" s="211" t="s">
        <v>38</v>
      </c>
      <c r="E12" s="212"/>
      <c r="F12" s="212"/>
      <c r="G12" s="212"/>
      <c r="H12" s="212"/>
      <c r="I12" s="212"/>
      <c r="J12" s="212"/>
      <c r="K12" s="212"/>
      <c r="L12" s="213"/>
    </row>
    <row r="13" spans="1:12" s="49" customFormat="1" ht="78.75" customHeight="1">
      <c r="A13" s="197" t="s">
        <v>0</v>
      </c>
      <c r="B13" s="198"/>
      <c r="C13" s="199"/>
      <c r="D13" s="171" t="s">
        <v>6</v>
      </c>
      <c r="E13" s="169" t="s">
        <v>15</v>
      </c>
      <c r="F13" s="169" t="s">
        <v>7</v>
      </c>
      <c r="G13" s="169" t="s">
        <v>20</v>
      </c>
      <c r="H13" s="169" t="s">
        <v>19</v>
      </c>
      <c r="I13" s="169" t="s">
        <v>34</v>
      </c>
      <c r="J13" s="169" t="s">
        <v>37</v>
      </c>
      <c r="K13" s="169" t="s">
        <v>17</v>
      </c>
      <c r="L13" s="170" t="s">
        <v>1</v>
      </c>
    </row>
    <row r="14" spans="1:12" s="49" customFormat="1" ht="13.5" customHeight="1">
      <c r="A14" s="83"/>
      <c r="B14" s="84"/>
      <c r="C14" s="85"/>
      <c r="D14" s="86"/>
      <c r="E14" s="86"/>
      <c r="F14" s="86"/>
      <c r="G14" s="86"/>
      <c r="H14" s="86"/>
      <c r="I14" s="86"/>
      <c r="J14" s="86"/>
      <c r="K14" s="86"/>
      <c r="L14" s="119"/>
    </row>
    <row r="15" spans="1:12" s="49" customFormat="1" ht="18">
      <c r="A15" s="88" t="s">
        <v>14</v>
      </c>
      <c r="B15" s="89"/>
      <c r="C15" s="90"/>
      <c r="D15" s="91">
        <f>+D16</f>
        <v>0</v>
      </c>
      <c r="E15" s="91">
        <f aca="true" t="shared" si="0" ref="E15:L15">+E16</f>
        <v>0</v>
      </c>
      <c r="F15" s="91">
        <f t="shared" si="0"/>
        <v>0</v>
      </c>
      <c r="G15" s="91">
        <f t="shared" si="0"/>
        <v>0</v>
      </c>
      <c r="H15" s="91">
        <f t="shared" si="0"/>
        <v>0</v>
      </c>
      <c r="I15" s="91">
        <f t="shared" si="0"/>
        <v>71500688</v>
      </c>
      <c r="J15" s="91">
        <f t="shared" si="0"/>
        <v>0</v>
      </c>
      <c r="K15" s="91">
        <f t="shared" si="0"/>
        <v>0</v>
      </c>
      <c r="L15" s="87">
        <f t="shared" si="0"/>
        <v>71500688</v>
      </c>
    </row>
    <row r="16" spans="1:12" s="49" customFormat="1" ht="13.5">
      <c r="A16" s="92"/>
      <c r="B16" s="93" t="s">
        <v>13</v>
      </c>
      <c r="C16" s="94"/>
      <c r="D16" s="95">
        <f aca="true" t="shared" si="1" ref="D16:L16">+D17+D18</f>
        <v>0</v>
      </c>
      <c r="E16" s="95">
        <f t="shared" si="1"/>
        <v>0</v>
      </c>
      <c r="F16" s="95">
        <f t="shared" si="1"/>
        <v>0</v>
      </c>
      <c r="G16" s="95">
        <f t="shared" si="1"/>
        <v>0</v>
      </c>
      <c r="H16" s="95">
        <f t="shared" si="1"/>
        <v>0</v>
      </c>
      <c r="I16" s="95">
        <f t="shared" si="1"/>
        <v>71500688</v>
      </c>
      <c r="J16" s="95">
        <f t="shared" si="1"/>
        <v>0</v>
      </c>
      <c r="K16" s="95">
        <f t="shared" si="1"/>
        <v>0</v>
      </c>
      <c r="L16" s="87">
        <f t="shared" si="1"/>
        <v>71500688</v>
      </c>
    </row>
    <row r="17" spans="1:12" ht="15" customHeight="1">
      <c r="A17" s="92"/>
      <c r="B17" s="15"/>
      <c r="C17" s="36" t="s">
        <v>50</v>
      </c>
      <c r="D17" s="69"/>
      <c r="E17" s="69"/>
      <c r="F17" s="69"/>
      <c r="G17" s="69"/>
      <c r="H17" s="69"/>
      <c r="I17" s="69">
        <v>51369997</v>
      </c>
      <c r="J17" s="69"/>
      <c r="K17" s="69"/>
      <c r="L17" s="96">
        <f>SUM(D17:K17)</f>
        <v>51369997</v>
      </c>
    </row>
    <row r="18" spans="1:12" ht="15" customHeight="1">
      <c r="A18" s="92"/>
      <c r="B18" s="15"/>
      <c r="C18" s="36" t="s">
        <v>60</v>
      </c>
      <c r="D18" s="69"/>
      <c r="E18" s="69"/>
      <c r="F18" s="69"/>
      <c r="G18" s="69"/>
      <c r="H18" s="69"/>
      <c r="I18" s="69">
        <v>20130691</v>
      </c>
      <c r="J18" s="69"/>
      <c r="K18" s="69"/>
      <c r="L18" s="96">
        <f>SUM(D18:K18)</f>
        <v>20130691</v>
      </c>
    </row>
    <row r="19" spans="1:12" ht="15" customHeight="1">
      <c r="A19" s="92"/>
      <c r="B19" s="15"/>
      <c r="D19" s="69"/>
      <c r="E19" s="69"/>
      <c r="F19" s="69"/>
      <c r="G19" s="69"/>
      <c r="H19" s="69"/>
      <c r="I19" s="69"/>
      <c r="J19" s="69"/>
      <c r="K19" s="69"/>
      <c r="L19" s="96"/>
    </row>
    <row r="20" spans="1:12" ht="15" customHeight="1">
      <c r="A20" s="88" t="s">
        <v>35</v>
      </c>
      <c r="B20" s="15"/>
      <c r="D20" s="95">
        <f>SUM(D21:D28)</f>
        <v>9099737</v>
      </c>
      <c r="E20" s="95">
        <f aca="true" t="shared" si="2" ref="E20:L20">SUM(E21:E28)</f>
        <v>0</v>
      </c>
      <c r="F20" s="95">
        <f t="shared" si="2"/>
        <v>18354339</v>
      </c>
      <c r="G20" s="95">
        <f t="shared" si="2"/>
        <v>144145001</v>
      </c>
      <c r="H20" s="95">
        <f t="shared" si="2"/>
        <v>106200</v>
      </c>
      <c r="I20" s="95">
        <f t="shared" si="2"/>
        <v>1327411</v>
      </c>
      <c r="J20" s="95">
        <f t="shared" si="2"/>
        <v>0</v>
      </c>
      <c r="K20" s="95">
        <f t="shared" si="2"/>
        <v>0</v>
      </c>
      <c r="L20" s="87">
        <f t="shared" si="2"/>
        <v>173032688</v>
      </c>
    </row>
    <row r="21" spans="1:12" ht="15" customHeight="1">
      <c r="A21" s="92"/>
      <c r="B21" s="15"/>
      <c r="C21" s="49" t="s">
        <v>120</v>
      </c>
      <c r="D21" s="69">
        <v>537600</v>
      </c>
      <c r="E21" s="69"/>
      <c r="F21" s="69">
        <v>2865739</v>
      </c>
      <c r="G21" s="69"/>
      <c r="H21" s="69"/>
      <c r="I21" s="136"/>
      <c r="J21" s="69"/>
      <c r="K21" s="69"/>
      <c r="L21" s="96">
        <f aca="true" t="shared" si="3" ref="L21:L28">SUM(D21:K21)</f>
        <v>3403339</v>
      </c>
    </row>
    <row r="22" spans="1:12" ht="15" customHeight="1">
      <c r="A22" s="92"/>
      <c r="B22" s="15"/>
      <c r="C22" s="49" t="s">
        <v>121</v>
      </c>
      <c r="D22" s="69">
        <v>1506765</v>
      </c>
      <c r="E22" s="69"/>
      <c r="F22" s="69">
        <v>293235</v>
      </c>
      <c r="G22" s="69"/>
      <c r="H22" s="69"/>
      <c r="I22" s="136"/>
      <c r="J22" s="69"/>
      <c r="K22" s="69"/>
      <c r="L22" s="96">
        <f t="shared" si="3"/>
        <v>1800000</v>
      </c>
    </row>
    <row r="23" spans="1:12" ht="15" customHeight="1">
      <c r="A23" s="92"/>
      <c r="B23" s="15"/>
      <c r="C23" s="49" t="s">
        <v>122</v>
      </c>
      <c r="D23" s="69">
        <v>1157021</v>
      </c>
      <c r="E23" s="69"/>
      <c r="F23" s="69">
        <v>2355739</v>
      </c>
      <c r="G23" s="69"/>
      <c r="H23" s="69">
        <v>3240</v>
      </c>
      <c r="I23" s="136">
        <v>84000</v>
      </c>
      <c r="J23" s="69"/>
      <c r="K23" s="69"/>
      <c r="L23" s="96">
        <f t="shared" si="3"/>
        <v>3600000</v>
      </c>
    </row>
    <row r="24" spans="1:12" ht="15" customHeight="1">
      <c r="A24" s="92"/>
      <c r="B24" s="15"/>
      <c r="C24" s="49" t="s">
        <v>123</v>
      </c>
      <c r="D24" s="69">
        <v>5195510</v>
      </c>
      <c r="E24" s="69"/>
      <c r="F24" s="69">
        <v>7145735</v>
      </c>
      <c r="G24" s="69">
        <v>144145001</v>
      </c>
      <c r="H24" s="69">
        <v>101560</v>
      </c>
      <c r="I24" s="136">
        <v>91543</v>
      </c>
      <c r="J24" s="69"/>
      <c r="K24" s="69"/>
      <c r="L24" s="96">
        <f t="shared" si="3"/>
        <v>156679349</v>
      </c>
    </row>
    <row r="25" spans="1:12" ht="15" customHeight="1">
      <c r="A25" s="92"/>
      <c r="B25" s="15"/>
      <c r="C25" s="49" t="s">
        <v>129</v>
      </c>
      <c r="D25" s="69">
        <v>332145</v>
      </c>
      <c r="E25" s="69"/>
      <c r="F25" s="69">
        <v>267855</v>
      </c>
      <c r="G25" s="69"/>
      <c r="H25" s="69"/>
      <c r="I25" s="136"/>
      <c r="J25" s="69"/>
      <c r="K25" s="69"/>
      <c r="L25" s="96">
        <f t="shared" si="3"/>
        <v>600000</v>
      </c>
    </row>
    <row r="26" spans="1:12" ht="15" customHeight="1">
      <c r="A26" s="92"/>
      <c r="B26" s="15"/>
      <c r="C26" s="49" t="s">
        <v>133</v>
      </c>
      <c r="D26" s="69">
        <v>370696</v>
      </c>
      <c r="E26" s="69"/>
      <c r="F26" s="69">
        <v>872328</v>
      </c>
      <c r="G26" s="69"/>
      <c r="H26" s="69">
        <v>1400</v>
      </c>
      <c r="I26" s="136">
        <v>5576</v>
      </c>
      <c r="J26" s="69"/>
      <c r="K26" s="69"/>
      <c r="L26" s="96">
        <f t="shared" si="3"/>
        <v>1250000</v>
      </c>
    </row>
    <row r="27" spans="1:12" ht="15" customHeight="1">
      <c r="A27" s="92"/>
      <c r="B27" s="15"/>
      <c r="C27" s="49" t="s">
        <v>137</v>
      </c>
      <c r="D27" s="69"/>
      <c r="E27" s="69"/>
      <c r="F27" s="69">
        <v>3853708</v>
      </c>
      <c r="G27" s="69"/>
      <c r="H27" s="69"/>
      <c r="I27" s="136">
        <v>1146292</v>
      </c>
      <c r="J27" s="69"/>
      <c r="K27" s="69"/>
      <c r="L27" s="96">
        <f t="shared" si="3"/>
        <v>5000000</v>
      </c>
    </row>
    <row r="28" spans="1:12" ht="15" customHeight="1">
      <c r="A28" s="92"/>
      <c r="B28" s="15"/>
      <c r="C28" s="49" t="s">
        <v>140</v>
      </c>
      <c r="D28" s="69"/>
      <c r="E28" s="69"/>
      <c r="F28" s="69">
        <v>700000</v>
      </c>
      <c r="G28" s="69"/>
      <c r="H28" s="69"/>
      <c r="I28" s="136"/>
      <c r="J28" s="69"/>
      <c r="K28" s="69"/>
      <c r="L28" s="96">
        <f t="shared" si="3"/>
        <v>700000</v>
      </c>
    </row>
    <row r="29" spans="1:12" ht="15" customHeight="1">
      <c r="A29" s="92"/>
      <c r="B29" s="15"/>
      <c r="C29" s="49"/>
      <c r="D29" s="69"/>
      <c r="E29" s="69"/>
      <c r="F29" s="69"/>
      <c r="G29" s="69"/>
      <c r="H29" s="69"/>
      <c r="I29" s="69"/>
      <c r="J29" s="69"/>
      <c r="K29" s="69"/>
      <c r="L29" s="96"/>
    </row>
    <row r="30" spans="1:12" ht="15" customHeight="1">
      <c r="A30" s="88" t="s">
        <v>36</v>
      </c>
      <c r="B30" s="15"/>
      <c r="C30" s="49"/>
      <c r="D30" s="95">
        <f>SUM(D31:D33)</f>
        <v>1414115</v>
      </c>
      <c r="E30" s="95">
        <f>SUM(E31:E33)</f>
        <v>0</v>
      </c>
      <c r="F30" s="95">
        <f>SUM(F31:F33)</f>
        <v>1955093</v>
      </c>
      <c r="G30" s="95">
        <f aca="true" t="shared" si="4" ref="G30:L30">SUM(G31:G33)</f>
        <v>0</v>
      </c>
      <c r="H30" s="95">
        <f t="shared" si="4"/>
        <v>291000</v>
      </c>
      <c r="I30" s="95">
        <f t="shared" si="4"/>
        <v>98792</v>
      </c>
      <c r="J30" s="95">
        <f t="shared" si="4"/>
        <v>0</v>
      </c>
      <c r="K30" s="95">
        <f t="shared" si="4"/>
        <v>0</v>
      </c>
      <c r="L30" s="87">
        <f t="shared" si="4"/>
        <v>3759000</v>
      </c>
    </row>
    <row r="31" spans="1:12" ht="15" customHeight="1">
      <c r="A31" s="92"/>
      <c r="B31" s="15"/>
      <c r="C31" s="49" t="s">
        <v>142</v>
      </c>
      <c r="D31" s="69">
        <v>1220786</v>
      </c>
      <c r="E31" s="69"/>
      <c r="F31" s="69">
        <v>688214</v>
      </c>
      <c r="G31" s="69"/>
      <c r="H31" s="69">
        <v>291000</v>
      </c>
      <c r="I31" s="117"/>
      <c r="J31" s="69"/>
      <c r="K31" s="69"/>
      <c r="L31" s="96">
        <f>SUM(D31:K31)</f>
        <v>2200000</v>
      </c>
    </row>
    <row r="32" spans="1:12" ht="15" customHeight="1">
      <c r="A32" s="92"/>
      <c r="B32" s="15"/>
      <c r="C32" s="49" t="s">
        <v>143</v>
      </c>
      <c r="D32" s="69">
        <v>127190</v>
      </c>
      <c r="E32" s="69"/>
      <c r="F32" s="69">
        <v>901018</v>
      </c>
      <c r="G32" s="69"/>
      <c r="H32" s="69"/>
      <c r="I32" s="117">
        <v>98792</v>
      </c>
      <c r="J32" s="69"/>
      <c r="K32" s="69"/>
      <c r="L32" s="96">
        <f>SUM(D32:K32)</f>
        <v>1127000</v>
      </c>
    </row>
    <row r="33" spans="1:12" ht="15" customHeight="1">
      <c r="A33" s="92"/>
      <c r="B33" s="15"/>
      <c r="C33" s="49" t="s">
        <v>144</v>
      </c>
      <c r="D33" s="69">
        <v>66139</v>
      </c>
      <c r="E33" s="69"/>
      <c r="F33" s="69">
        <v>365861</v>
      </c>
      <c r="G33" s="69"/>
      <c r="H33" s="69"/>
      <c r="I33" s="117"/>
      <c r="J33" s="69"/>
      <c r="K33" s="69"/>
      <c r="L33" s="96">
        <f>SUM(D33:K33)</f>
        <v>432000</v>
      </c>
    </row>
    <row r="34" spans="1:12" s="120" customFormat="1" ht="18" customHeight="1" thickBot="1">
      <c r="A34" s="108"/>
      <c r="B34" s="109"/>
      <c r="C34" s="121" t="s">
        <v>1</v>
      </c>
      <c r="D34" s="110">
        <f aca="true" t="shared" si="5" ref="D34:L34">+D15+D20+D30</f>
        <v>10513852</v>
      </c>
      <c r="E34" s="110">
        <f t="shared" si="5"/>
        <v>0</v>
      </c>
      <c r="F34" s="110">
        <f t="shared" si="5"/>
        <v>20309432</v>
      </c>
      <c r="G34" s="110">
        <f t="shared" si="5"/>
        <v>144145001</v>
      </c>
      <c r="H34" s="110">
        <f t="shared" si="5"/>
        <v>397200</v>
      </c>
      <c r="I34" s="110">
        <f t="shared" si="5"/>
        <v>72926891</v>
      </c>
      <c r="J34" s="110">
        <f t="shared" si="5"/>
        <v>0</v>
      </c>
      <c r="K34" s="110">
        <f t="shared" si="5"/>
        <v>0</v>
      </c>
      <c r="L34" s="111">
        <f t="shared" si="5"/>
        <v>248292376</v>
      </c>
    </row>
    <row r="35" ht="15.75" thickTop="1">
      <c r="C35" s="60"/>
    </row>
    <row r="36" spans="3:4" ht="15">
      <c r="C36" s="60"/>
      <c r="D36" s="36">
        <v>10513852</v>
      </c>
    </row>
    <row r="37" spans="3:5" ht="15">
      <c r="C37" s="60"/>
      <c r="D37" s="36">
        <f>+D34-D36</f>
        <v>0</v>
      </c>
      <c r="E37" s="36">
        <f>+E34-E36</f>
        <v>0</v>
      </c>
    </row>
  </sheetData>
  <sheetProtection/>
  <mergeCells count="7">
    <mergeCell ref="A13:C13"/>
    <mergeCell ref="A1:L1"/>
    <mergeCell ref="D12:L12"/>
    <mergeCell ref="A5:L5"/>
    <mergeCell ref="A6:L6"/>
    <mergeCell ref="A7:L7"/>
    <mergeCell ref="A4:L4"/>
  </mergeCells>
  <printOptions horizontalCentered="1"/>
  <pageMargins left="0.32" right="0.3" top="0.984251968503937" bottom="0.3937007874015748" header="0" footer="0"/>
  <pageSetup fitToHeight="3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60" zoomScaleNormal="80" zoomScalePageLayoutView="0" workbookViewId="0" topLeftCell="A1">
      <pane xSplit="3" ySplit="13" topLeftCell="D17" activePane="bottomRight" state="frozen"/>
      <selection pane="topLeft" activeCell="A1" sqref="G1"/>
      <selection pane="topRight" activeCell="A1" sqref="G1"/>
      <selection pane="bottomLeft" activeCell="A1" sqref="G1"/>
      <selection pane="bottomRight" activeCell="L11" sqref="L11"/>
    </sheetView>
  </sheetViews>
  <sheetFormatPr defaultColWidth="11.421875" defaultRowHeight="12.75"/>
  <cols>
    <col min="1" max="1" width="2.7109375" style="14" customWidth="1"/>
    <col min="2" max="2" width="3.8515625" style="14" customWidth="1"/>
    <col min="3" max="3" width="77.00390625" style="14" customWidth="1"/>
    <col min="4" max="4" width="16.8515625" style="14" customWidth="1"/>
    <col min="5" max="5" width="16.7109375" style="14" customWidth="1"/>
    <col min="6" max="6" width="12.28125" style="14" customWidth="1"/>
    <col min="7" max="7" width="15.28125" style="14" customWidth="1"/>
    <col min="8" max="8" width="14.140625" style="14" customWidth="1"/>
    <col min="9" max="9" width="14.57421875" style="14" customWidth="1"/>
    <col min="10" max="10" width="15.00390625" style="14" customWidth="1"/>
    <col min="11" max="11" width="14.00390625" style="14" customWidth="1"/>
    <col min="12" max="12" width="11.57421875" style="14" customWidth="1"/>
    <col min="13" max="13" width="4.8515625" style="14" customWidth="1"/>
    <col min="14" max="16384" width="11.421875" style="14" customWidth="1"/>
  </cols>
  <sheetData>
    <row r="1" spans="1:12" s="38" customFormat="1" ht="18">
      <c r="A1" s="172" t="s">
        <v>145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="8" customFormat="1" ht="13.5" thickBot="1"/>
    <row r="3" spans="1:12" s="8" customFormat="1" ht="17.25" thickTop="1">
      <c r="A3" s="27"/>
      <c r="B3" s="28"/>
      <c r="C3" s="28"/>
      <c r="D3" s="28"/>
      <c r="E3" s="28"/>
      <c r="F3" s="28"/>
      <c r="G3" s="28"/>
      <c r="H3" s="28"/>
      <c r="I3" s="29"/>
      <c r="J3" s="29"/>
      <c r="K3" s="29"/>
      <c r="L3" s="30"/>
    </row>
    <row r="4" spans="1:12" s="8" customFormat="1" ht="16.5">
      <c r="A4" s="178" t="s">
        <v>48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80"/>
    </row>
    <row r="5" spans="1:12" s="8" customFormat="1" ht="15.75">
      <c r="A5" s="192" t="s">
        <v>29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4"/>
    </row>
    <row r="6" spans="1:12" s="8" customFormat="1" ht="15.75">
      <c r="A6" s="192" t="s">
        <v>41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4"/>
    </row>
    <row r="7" spans="1:12" s="8" customFormat="1" ht="16.5">
      <c r="A7" s="178" t="s">
        <v>23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80"/>
    </row>
    <row r="8" spans="1:12" s="8" customFormat="1" ht="18">
      <c r="A8" s="31"/>
      <c r="H8" s="32"/>
      <c r="K8" s="32" t="s">
        <v>21</v>
      </c>
      <c r="L8" s="37"/>
    </row>
    <row r="9" spans="1:12" s="8" customFormat="1" ht="13.5" thickBot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5"/>
    </row>
    <row r="10" spans="1:12" s="8" customFormat="1" ht="13.5" thickTop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ht="13.5" thickBot="1">
      <c r="G11" s="42" t="s">
        <v>33</v>
      </c>
    </row>
    <row r="12" spans="1:12" s="8" customFormat="1" ht="17.25" customHeight="1" thickTop="1">
      <c r="A12" s="161"/>
      <c r="B12" s="162"/>
      <c r="C12" s="163"/>
      <c r="D12" s="190" t="s">
        <v>38</v>
      </c>
      <c r="E12" s="214"/>
      <c r="F12" s="214"/>
      <c r="G12" s="214"/>
      <c r="H12" s="214"/>
      <c r="I12" s="214"/>
      <c r="J12" s="214"/>
      <c r="K12" s="214"/>
      <c r="L12" s="215"/>
    </row>
    <row r="13" spans="1:12" s="8" customFormat="1" ht="57.75" customHeight="1">
      <c r="A13" s="187" t="s">
        <v>0</v>
      </c>
      <c r="B13" s="188"/>
      <c r="C13" s="189"/>
      <c r="D13" s="164" t="s">
        <v>6</v>
      </c>
      <c r="E13" s="157" t="s">
        <v>15</v>
      </c>
      <c r="F13" s="157" t="s">
        <v>7</v>
      </c>
      <c r="G13" s="157" t="s">
        <v>20</v>
      </c>
      <c r="H13" s="157" t="s">
        <v>19</v>
      </c>
      <c r="I13" s="157" t="s">
        <v>34</v>
      </c>
      <c r="J13" s="157" t="s">
        <v>37</v>
      </c>
      <c r="K13" s="157" t="s">
        <v>17</v>
      </c>
      <c r="L13" s="165" t="s">
        <v>1</v>
      </c>
    </row>
    <row r="14" spans="1:12" s="11" customFormat="1" ht="13.5" customHeight="1">
      <c r="A14" s="45"/>
      <c r="B14" s="9"/>
      <c r="C14" s="18"/>
      <c r="D14" s="10"/>
      <c r="E14" s="10"/>
      <c r="F14" s="10"/>
      <c r="G14" s="10"/>
      <c r="H14" s="10"/>
      <c r="I14" s="10"/>
      <c r="J14" s="10"/>
      <c r="K14" s="10"/>
      <c r="L14" s="55"/>
    </row>
    <row r="15" spans="1:12" s="11" customFormat="1" ht="18">
      <c r="A15" s="46" t="s">
        <v>14</v>
      </c>
      <c r="B15" s="1"/>
      <c r="C15" s="5"/>
      <c r="D15" s="65">
        <f>+D16</f>
        <v>0</v>
      </c>
      <c r="E15" s="65">
        <f aca="true" t="shared" si="0" ref="E15:L15">+E16</f>
        <v>0</v>
      </c>
      <c r="F15" s="65">
        <f t="shared" si="0"/>
        <v>0</v>
      </c>
      <c r="G15" s="65">
        <f t="shared" si="0"/>
        <v>0</v>
      </c>
      <c r="H15" s="65">
        <f t="shared" si="0"/>
        <v>0</v>
      </c>
      <c r="I15" s="12">
        <f t="shared" si="0"/>
        <v>50212250</v>
      </c>
      <c r="J15" s="65">
        <f t="shared" si="0"/>
        <v>0</v>
      </c>
      <c r="K15" s="65">
        <f t="shared" si="0"/>
        <v>0</v>
      </c>
      <c r="L15" s="57">
        <f t="shared" si="0"/>
        <v>50212250</v>
      </c>
    </row>
    <row r="16" spans="1:12" s="11" customFormat="1" ht="13.5">
      <c r="A16" s="47"/>
      <c r="B16" s="23" t="s">
        <v>13</v>
      </c>
      <c r="C16" s="134"/>
      <c r="D16" s="66">
        <f aca="true" t="shared" si="1" ref="D16:L16">SUM(D17:D27)</f>
        <v>0</v>
      </c>
      <c r="E16" s="66">
        <f t="shared" si="1"/>
        <v>0</v>
      </c>
      <c r="F16" s="66">
        <f t="shared" si="1"/>
        <v>0</v>
      </c>
      <c r="G16" s="66">
        <f t="shared" si="1"/>
        <v>0</v>
      </c>
      <c r="H16" s="66">
        <f t="shared" si="1"/>
        <v>0</v>
      </c>
      <c r="I16" s="13">
        <f t="shared" si="1"/>
        <v>50212250</v>
      </c>
      <c r="J16" s="66">
        <f t="shared" si="1"/>
        <v>0</v>
      </c>
      <c r="K16" s="66">
        <f t="shared" si="1"/>
        <v>0</v>
      </c>
      <c r="L16" s="57">
        <f t="shared" si="1"/>
        <v>50212250</v>
      </c>
    </row>
    <row r="17" spans="1:12" s="11" customFormat="1" ht="13.5">
      <c r="A17" s="47"/>
      <c r="B17" s="23"/>
      <c r="C17" s="135" t="s">
        <v>59</v>
      </c>
      <c r="D17" s="66"/>
      <c r="E17" s="66"/>
      <c r="F17" s="66"/>
      <c r="G17" s="66"/>
      <c r="H17" s="66"/>
      <c r="I17" s="16">
        <v>4686000</v>
      </c>
      <c r="J17" s="67"/>
      <c r="K17" s="67"/>
      <c r="L17" s="68">
        <f>SUM(D17:K17)</f>
        <v>4686000</v>
      </c>
    </row>
    <row r="18" spans="1:12" s="11" customFormat="1" ht="13.5">
      <c r="A18" s="47"/>
      <c r="B18" s="23"/>
      <c r="C18" s="135" t="s">
        <v>60</v>
      </c>
      <c r="D18" s="66"/>
      <c r="E18" s="66"/>
      <c r="F18" s="66"/>
      <c r="G18" s="66"/>
      <c r="H18" s="66"/>
      <c r="I18" s="16">
        <v>4320250</v>
      </c>
      <c r="J18" s="67"/>
      <c r="K18" s="67"/>
      <c r="L18" s="68">
        <f aca="true" t="shared" si="2" ref="L18:L23">SUM(D18:K18)</f>
        <v>4320250</v>
      </c>
    </row>
    <row r="19" spans="1:12" s="11" customFormat="1" ht="13.5">
      <c r="A19" s="47"/>
      <c r="B19" s="23"/>
      <c r="C19" s="135" t="s">
        <v>61</v>
      </c>
      <c r="D19" s="66"/>
      <c r="E19" s="66"/>
      <c r="F19" s="66"/>
      <c r="G19" s="66"/>
      <c r="H19" s="66"/>
      <c r="I19" s="16">
        <v>13942500</v>
      </c>
      <c r="J19" s="67"/>
      <c r="K19" s="67"/>
      <c r="L19" s="68">
        <f t="shared" si="2"/>
        <v>13942500</v>
      </c>
    </row>
    <row r="20" spans="1:12" s="11" customFormat="1" ht="13.5">
      <c r="A20" s="47"/>
      <c r="B20" s="23"/>
      <c r="C20" s="135" t="s">
        <v>65</v>
      </c>
      <c r="D20" s="66"/>
      <c r="E20" s="66"/>
      <c r="F20" s="66"/>
      <c r="G20" s="66"/>
      <c r="H20" s="66"/>
      <c r="I20" s="16">
        <v>4493500</v>
      </c>
      <c r="J20" s="67"/>
      <c r="K20" s="67"/>
      <c r="L20" s="68">
        <f t="shared" si="2"/>
        <v>4493500</v>
      </c>
    </row>
    <row r="21" spans="1:12" s="11" customFormat="1" ht="13.5">
      <c r="A21" s="47"/>
      <c r="B21" s="23"/>
      <c r="C21" s="135" t="s">
        <v>68</v>
      </c>
      <c r="D21" s="66"/>
      <c r="E21" s="66"/>
      <c r="F21" s="66"/>
      <c r="G21" s="66"/>
      <c r="H21" s="66"/>
      <c r="I21" s="16">
        <v>4996750</v>
      </c>
      <c r="J21" s="67"/>
      <c r="K21" s="67"/>
      <c r="L21" s="68">
        <f t="shared" si="2"/>
        <v>4996750</v>
      </c>
    </row>
    <row r="22" spans="1:12" s="11" customFormat="1" ht="13.5">
      <c r="A22" s="47"/>
      <c r="B22" s="23"/>
      <c r="C22" s="135" t="s">
        <v>71</v>
      </c>
      <c r="D22" s="66"/>
      <c r="E22" s="66"/>
      <c r="F22" s="66"/>
      <c r="G22" s="66"/>
      <c r="H22" s="66"/>
      <c r="I22" s="16">
        <v>2626250</v>
      </c>
      <c r="J22" s="16"/>
      <c r="K22" s="67"/>
      <c r="L22" s="68">
        <f t="shared" si="2"/>
        <v>2626250</v>
      </c>
    </row>
    <row r="23" spans="1:12" s="11" customFormat="1" ht="13.5">
      <c r="A23" s="47"/>
      <c r="B23" s="23"/>
      <c r="C23" s="135" t="s">
        <v>73</v>
      </c>
      <c r="D23" s="66"/>
      <c r="E23" s="66"/>
      <c r="F23" s="66"/>
      <c r="G23" s="66"/>
      <c r="H23" s="66"/>
      <c r="I23" s="16">
        <v>5018750</v>
      </c>
      <c r="J23" s="67"/>
      <c r="K23" s="67"/>
      <c r="L23" s="68">
        <f t="shared" si="2"/>
        <v>5018750</v>
      </c>
    </row>
    <row r="24" spans="1:12" s="11" customFormat="1" ht="13.5">
      <c r="A24" s="47"/>
      <c r="B24" s="23"/>
      <c r="C24" s="135" t="s">
        <v>74</v>
      </c>
      <c r="D24" s="66"/>
      <c r="E24" s="66"/>
      <c r="F24" s="66"/>
      <c r="G24" s="66"/>
      <c r="H24" s="66"/>
      <c r="I24" s="16">
        <v>1188000</v>
      </c>
      <c r="J24" s="67"/>
      <c r="K24" s="67"/>
      <c r="L24" s="68">
        <f>SUM(D24:K24)</f>
        <v>1188000</v>
      </c>
    </row>
    <row r="25" spans="1:12" s="11" customFormat="1" ht="13.5">
      <c r="A25" s="47"/>
      <c r="B25" s="23"/>
      <c r="C25" s="135" t="s">
        <v>75</v>
      </c>
      <c r="D25" s="66"/>
      <c r="E25" s="66"/>
      <c r="F25" s="66"/>
      <c r="G25" s="66"/>
      <c r="H25" s="66"/>
      <c r="I25" s="16">
        <v>2081750</v>
      </c>
      <c r="J25" s="67"/>
      <c r="K25" s="67"/>
      <c r="L25" s="68">
        <f>SUM(D25:K25)</f>
        <v>2081750</v>
      </c>
    </row>
    <row r="26" spans="1:12" s="11" customFormat="1" ht="13.5">
      <c r="A26" s="47"/>
      <c r="B26" s="23"/>
      <c r="C26" s="135" t="s">
        <v>76</v>
      </c>
      <c r="D26" s="66"/>
      <c r="E26" s="66"/>
      <c r="F26" s="66"/>
      <c r="G26" s="66"/>
      <c r="H26" s="66"/>
      <c r="I26" s="16">
        <v>1839750</v>
      </c>
      <c r="J26" s="67"/>
      <c r="K26" s="67"/>
      <c r="L26" s="68">
        <f>SUM(D26:K26)</f>
        <v>1839750</v>
      </c>
    </row>
    <row r="27" spans="1:12" s="11" customFormat="1" ht="13.5">
      <c r="A27" s="47"/>
      <c r="B27" s="23"/>
      <c r="C27" s="135" t="s">
        <v>81</v>
      </c>
      <c r="D27" s="66"/>
      <c r="E27" s="66"/>
      <c r="F27" s="66"/>
      <c r="G27" s="66"/>
      <c r="H27" s="66"/>
      <c r="I27" s="16">
        <v>5018750</v>
      </c>
      <c r="J27" s="67"/>
      <c r="K27" s="67"/>
      <c r="L27" s="68">
        <f>SUM(D27:K27)</f>
        <v>5018750</v>
      </c>
    </row>
    <row r="28" spans="1:12" ht="18" customHeight="1" thickBot="1">
      <c r="A28" s="112"/>
      <c r="B28" s="113"/>
      <c r="C28" s="114" t="s">
        <v>1</v>
      </c>
      <c r="D28" s="124">
        <f>+D15</f>
        <v>0</v>
      </c>
      <c r="E28" s="124">
        <f aca="true" t="shared" si="3" ref="E28:L28">+E15</f>
        <v>0</v>
      </c>
      <c r="F28" s="124">
        <f t="shared" si="3"/>
        <v>0</v>
      </c>
      <c r="G28" s="124">
        <f t="shared" si="3"/>
        <v>0</v>
      </c>
      <c r="H28" s="124">
        <f t="shared" si="3"/>
        <v>0</v>
      </c>
      <c r="I28" s="115">
        <f t="shared" si="3"/>
        <v>50212250</v>
      </c>
      <c r="J28" s="124">
        <f t="shared" si="3"/>
        <v>0</v>
      </c>
      <c r="K28" s="124">
        <f t="shared" si="3"/>
        <v>0</v>
      </c>
      <c r="L28" s="116">
        <f t="shared" si="3"/>
        <v>50212250</v>
      </c>
    </row>
    <row r="29" ht="13.5" thickTop="1"/>
    <row r="30" ht="12.75">
      <c r="I30" s="43"/>
    </row>
    <row r="31" spans="9:12" ht="12.75">
      <c r="I31" s="36"/>
      <c r="J31" s="36"/>
      <c r="K31" s="36"/>
      <c r="L31" s="36"/>
    </row>
    <row r="32" spans="9:12" ht="12.75">
      <c r="I32" s="36"/>
      <c r="J32" s="36"/>
      <c r="K32" s="36"/>
      <c r="L32" s="36"/>
    </row>
    <row r="33" spans="9:12" ht="12.75">
      <c r="I33" s="36"/>
      <c r="J33" s="36"/>
      <c r="K33" s="36"/>
      <c r="L33" s="36"/>
    </row>
    <row r="34" spans="9:12" ht="12.75">
      <c r="I34" s="36"/>
      <c r="J34" s="36"/>
      <c r="K34" s="36"/>
      <c r="L34" s="36"/>
    </row>
  </sheetData>
  <sheetProtection/>
  <mergeCells count="7">
    <mergeCell ref="A1:L1"/>
    <mergeCell ref="A13:C13"/>
    <mergeCell ref="D12:L12"/>
    <mergeCell ref="A5:L5"/>
    <mergeCell ref="A6:L6"/>
    <mergeCell ref="A7:L7"/>
    <mergeCell ref="A4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jdavila</dc:creator>
  <cp:keywords/>
  <dc:description/>
  <cp:lastModifiedBy>gmelendez</cp:lastModifiedBy>
  <cp:lastPrinted>2011-11-30T01:14:39Z</cp:lastPrinted>
  <dcterms:created xsi:type="dcterms:W3CDTF">2004-07-15T17:17:38Z</dcterms:created>
  <dcterms:modified xsi:type="dcterms:W3CDTF">2011-12-14T16:16:26Z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