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65461" windowWidth="11970" windowHeight="6180" tabRatio="938" activeTab="0"/>
  </bookViews>
  <sheets>
    <sheet name="ANEXO N° I GGG" sheetId="1" r:id="rId1"/>
    <sheet name="ANEXO N° II -ingresos-ENTID" sheetId="2" r:id="rId2"/>
    <sheet name="ANEXO N° III TF" sheetId="3" r:id="rId3"/>
    <sheet name="ANEXO N° III -1 RDR" sheetId="4" r:id="rId4"/>
    <sheet name="ANEXO N° III-2 DT" sheetId="5" r:id="rId5"/>
    <sheet name="ANEXO N° III-3-EXT" sheetId="6" r:id="rId6"/>
  </sheets>
  <definedNames>
    <definedName name="_xlnm.Print_Area" localSheetId="0">'ANEXO N° I GGG'!$A$1:$E$37</definedName>
    <definedName name="_xlnm.Print_Area" localSheetId="1">'ANEXO N° II -ingresos-ENTID'!$A$1:$G$45</definedName>
    <definedName name="_xlnm.Print_Area" localSheetId="3">'ANEXO N° III -1 RDR'!$A$1:$L$37</definedName>
    <definedName name="_xlnm.Print_Area" localSheetId="2">'ANEXO N° III TF'!$A$1:$L$46</definedName>
    <definedName name="_xlnm.Print_Area" localSheetId="4">'ANEXO N° III-2 DT'!$A$1:$L$35</definedName>
    <definedName name="_xlnm.Print_Area" localSheetId="5">'ANEXO N° III-3-EXT'!$A$1:$L$19</definedName>
    <definedName name="OLE_LINK1" localSheetId="3">'ANEXO N° III -1 RDR'!#REF!</definedName>
    <definedName name="_xlnm.Print_Titles" localSheetId="1">'ANEXO N° II -ingresos-ENTID'!$1:$14</definedName>
    <definedName name="_xlnm.Print_Titles" localSheetId="3">'ANEXO N° III -1 RDR'!$1:$14</definedName>
    <definedName name="_xlnm.Print_Titles" localSheetId="2">'ANEXO N° III TF'!$1:$14</definedName>
    <definedName name="Z_1D544038_8F75_467F_B12F_0256C0E343C6_.wvu.PrintArea" localSheetId="0" hidden="1">'ANEXO N° I GGG'!$A$1:$E$35</definedName>
    <definedName name="Z_1D544038_8F75_467F_B12F_0256C0E343C6_.wvu.PrintArea" localSheetId="1" hidden="1">'ANEXO N° II -ingresos-ENTID'!$A$1:$G$45</definedName>
    <definedName name="Z_1D544038_8F75_467F_B12F_0256C0E343C6_.wvu.PrintArea" localSheetId="3" hidden="1">'ANEXO N° III -1 RDR'!$A$1:$L$21</definedName>
    <definedName name="Z_1D544038_8F75_467F_B12F_0256C0E343C6_.wvu.PrintArea" localSheetId="2" hidden="1">'ANEXO N° III TF'!$A$1:$L$32</definedName>
    <definedName name="Z_1D544038_8F75_467F_B12F_0256C0E343C6_.wvu.PrintArea" localSheetId="4" hidden="1">'ANEXO N° III-2 DT'!$A$1:$L$21</definedName>
    <definedName name="Z_1D544038_8F75_467F_B12F_0256C0E343C6_.wvu.PrintTitles" localSheetId="1" hidden="1">'ANEXO N° II -ingresos-ENTID'!$1:$13</definedName>
    <definedName name="Z_1D544038_8F75_467F_B12F_0256C0E343C6_.wvu.PrintTitles" localSheetId="2" hidden="1">'ANEXO N° III TF'!$1:$13</definedName>
    <definedName name="Z_2BD059E5_E60A_4EF8_BB54_0C500552DC59_.wvu.PrintArea" localSheetId="1" hidden="1">'ANEXO N° II -ingresos-ENTID'!$A$1:$G$51</definedName>
    <definedName name="Z_2BD059E5_E60A_4EF8_BB54_0C500552DC59_.wvu.PrintArea" localSheetId="3" hidden="1">'ANEXO N° III -1 RDR'!$A$1:$L$25</definedName>
    <definedName name="Z_2BD059E5_E60A_4EF8_BB54_0C500552DC59_.wvu.PrintArea" localSheetId="2" hidden="1">'ANEXO N° III TF'!$A$1:$L$32</definedName>
    <definedName name="Z_3F9DAA0F_D7AB_4E8B_BBC4_4D42E027AA3D_.wvu.PrintArea" localSheetId="0" hidden="1">'ANEXO N° I GGG'!$A$1:$E$35</definedName>
    <definedName name="Z_3F9DAA0F_D7AB_4E8B_BBC4_4D42E027AA3D_.wvu.PrintArea" localSheetId="1" hidden="1">'ANEXO N° II -ingresos-ENTID'!$A$1:$G$45</definedName>
    <definedName name="Z_3F9DAA0F_D7AB_4E8B_BBC4_4D42E027AA3D_.wvu.PrintArea" localSheetId="3" hidden="1">'ANEXO N° III -1 RDR'!$A$1:$L$21</definedName>
    <definedName name="Z_3F9DAA0F_D7AB_4E8B_BBC4_4D42E027AA3D_.wvu.PrintArea" localSheetId="2" hidden="1">'ANEXO N° III TF'!$A$1:$L$32</definedName>
    <definedName name="Z_3F9DAA0F_D7AB_4E8B_BBC4_4D42E027AA3D_.wvu.PrintArea" localSheetId="4" hidden="1">'ANEXO N° III-2 DT'!$A$1:$L$21</definedName>
    <definedName name="Z_3F9DAA0F_D7AB_4E8B_BBC4_4D42E027AA3D_.wvu.PrintTitles" localSheetId="1" hidden="1">'ANEXO N° II -ingresos-ENTID'!$1:$13</definedName>
    <definedName name="Z_3F9DAA0F_D7AB_4E8B_BBC4_4D42E027AA3D_.wvu.PrintTitles" localSheetId="2" hidden="1">'ANEXO N° III TF'!$1:$13</definedName>
    <definedName name="Z_6AEF5765_960D_431F_9B9B_CBBFB80BFEDD_.wvu.PrintArea" localSheetId="0" hidden="1">'ANEXO N° I GGG'!$A$1:$E$37</definedName>
    <definedName name="Z_6AEF5765_960D_431F_9B9B_CBBFB80BFEDD_.wvu.PrintArea" localSheetId="1" hidden="1">'ANEXO N° II -ingresos-ENTID'!$A$1:$G$45</definedName>
    <definedName name="Z_6AEF5765_960D_431F_9B9B_CBBFB80BFEDD_.wvu.PrintArea" localSheetId="3" hidden="1">'ANEXO N° III -1 RDR'!$A$1:$L$71</definedName>
    <definedName name="Z_6AEF5765_960D_431F_9B9B_CBBFB80BFEDD_.wvu.PrintArea" localSheetId="2" hidden="1">'ANEXO N° III TF'!$A$1:$L$32</definedName>
    <definedName name="Z_6AEF5765_960D_431F_9B9B_CBBFB80BFEDD_.wvu.PrintArea" localSheetId="4" hidden="1">'ANEXO N° III-2 DT'!$A$1:$L$25</definedName>
    <definedName name="Z_6AEF5765_960D_431F_9B9B_CBBFB80BFEDD_.wvu.PrintTitles" localSheetId="1" hidden="1">'ANEXO N° II -ingresos-ENTID'!$1:$14</definedName>
    <definedName name="Z_6AEF5765_960D_431F_9B9B_CBBFB80BFEDD_.wvu.PrintTitles" localSheetId="3" hidden="1">'ANEXO N° III -1 RDR'!$1:$14</definedName>
    <definedName name="Z_6AEF5765_960D_431F_9B9B_CBBFB80BFEDD_.wvu.PrintTitles" localSheetId="2" hidden="1">'ANEXO N° III TF'!$1:$14</definedName>
    <definedName name="Z_9C5A7D23_379C_4FD5_BB05_10415F31E070_.wvu.PrintArea" localSheetId="0" hidden="1">'ANEXO N° I GGG'!$A$1:$E$35</definedName>
    <definedName name="Z_9C5A7D23_379C_4FD5_BB05_10415F31E070_.wvu.PrintArea" localSheetId="1" hidden="1">'ANEXO N° II -ingresos-ENTID'!$A$14:$G$45</definedName>
    <definedName name="Z_9C5A7D23_379C_4FD5_BB05_10415F31E070_.wvu.PrintArea" localSheetId="3" hidden="1">'ANEXO N° III -1 RDR'!$A$1:$L$20</definedName>
    <definedName name="Z_9C5A7D23_379C_4FD5_BB05_10415F31E070_.wvu.PrintArea" localSheetId="2" hidden="1">'ANEXO N° III TF'!$A$1:$L$32</definedName>
    <definedName name="Z_9C5A7D23_379C_4FD5_BB05_10415F31E070_.wvu.PrintArea" localSheetId="4" hidden="1">'ANEXO N° III-2 DT'!$1:$21</definedName>
    <definedName name="Z_9C5A7D23_379C_4FD5_BB05_10415F31E070_.wvu.PrintTitles" localSheetId="0" hidden="1">'ANEXO N° I GGG'!$2:$15</definedName>
    <definedName name="Z_9C5A7D23_379C_4FD5_BB05_10415F31E070_.wvu.PrintTitles" localSheetId="1" hidden="1">'ANEXO N° II -ingresos-ENTID'!$2:$14</definedName>
    <definedName name="Z_9C5A7D23_379C_4FD5_BB05_10415F31E070_.wvu.PrintTitles" localSheetId="3" hidden="1">'ANEXO N° III -1 RDR'!$2:$14</definedName>
    <definedName name="Z_9C5A7D23_379C_4FD5_BB05_10415F31E070_.wvu.PrintTitles" localSheetId="2" hidden="1">'ANEXO N° III TF'!$2:$14</definedName>
    <definedName name="Z_9C5A7D23_379C_4FD5_BB05_10415F31E070_.wvu.PrintTitles" localSheetId="4" hidden="1">'ANEXO N° III-2 DT'!$2:$14</definedName>
    <definedName name="Z_A0626758_7244_4F8F_B2A9_DC0404FA9C0E_.wvu.PrintArea" localSheetId="0" hidden="1">'ANEXO N° I GGG'!$A$1:$E$35</definedName>
    <definedName name="Z_A0626758_7244_4F8F_B2A9_DC0404FA9C0E_.wvu.PrintArea" localSheetId="1" hidden="1">'ANEXO N° II -ingresos-ENTID'!$A$14:$G$45</definedName>
    <definedName name="Z_A0626758_7244_4F8F_B2A9_DC0404FA9C0E_.wvu.PrintArea" localSheetId="3" hidden="1">'ANEXO N° III -1 RDR'!$A$10:$L$21</definedName>
    <definedName name="Z_A0626758_7244_4F8F_B2A9_DC0404FA9C0E_.wvu.PrintArea" localSheetId="2" hidden="1">'ANEXO N° III TF'!$A$1:$L$32</definedName>
    <definedName name="Z_A0626758_7244_4F8F_B2A9_DC0404FA9C0E_.wvu.PrintArea" localSheetId="4" hidden="1">'ANEXO N° III-2 DT'!$1:$21</definedName>
    <definedName name="Z_A0626758_7244_4F8F_B2A9_DC0404FA9C0E_.wvu.PrintTitles" localSheetId="0" hidden="1">'ANEXO N° I GGG'!$2:$15</definedName>
    <definedName name="Z_A0626758_7244_4F8F_B2A9_DC0404FA9C0E_.wvu.PrintTitles" localSheetId="1" hidden="1">'ANEXO N° II -ingresos-ENTID'!$2:$14</definedName>
    <definedName name="Z_A0626758_7244_4F8F_B2A9_DC0404FA9C0E_.wvu.PrintTitles" localSheetId="3" hidden="1">'ANEXO N° III -1 RDR'!$1:$9</definedName>
    <definedName name="Z_A0626758_7244_4F8F_B2A9_DC0404FA9C0E_.wvu.PrintTitles" localSheetId="2" hidden="1">'ANEXO N° III TF'!$2:$14</definedName>
    <definedName name="Z_A0626758_7244_4F8F_B2A9_DC0404FA9C0E_.wvu.PrintTitles" localSheetId="4" hidden="1">'ANEXO N° III-2 DT'!$2:$14</definedName>
    <definedName name="Z_C294AA3B_E282_431D_AD9E_AEE651ED0A4C_.wvu.PrintArea" localSheetId="0" hidden="1">'ANEXO N° I GGG'!$A$1:$E$37</definedName>
    <definedName name="Z_C294AA3B_E282_431D_AD9E_AEE651ED0A4C_.wvu.PrintArea" localSheetId="1" hidden="1">'ANEXO N° II -ingresos-ENTID'!$A$1:$G$45</definedName>
    <definedName name="Z_C294AA3B_E282_431D_AD9E_AEE651ED0A4C_.wvu.PrintArea" localSheetId="3" hidden="1">'ANEXO N° III -1 RDR'!$A$1:$L$37</definedName>
    <definedName name="Z_C294AA3B_E282_431D_AD9E_AEE651ED0A4C_.wvu.PrintArea" localSheetId="2" hidden="1">'ANEXO N° III TF'!$A$1:$L$32</definedName>
    <definedName name="Z_C294AA3B_E282_431D_AD9E_AEE651ED0A4C_.wvu.PrintArea" localSheetId="4" hidden="1">'ANEXO N° III-2 DT'!$A$1:$L$25</definedName>
    <definedName name="Z_C294AA3B_E282_431D_AD9E_AEE651ED0A4C_.wvu.PrintTitles" localSheetId="1" hidden="1">'ANEXO N° II -ingresos-ENTID'!$1:$14</definedName>
    <definedName name="Z_C294AA3B_E282_431D_AD9E_AEE651ED0A4C_.wvu.PrintTitles" localSheetId="3" hidden="1">'ANEXO N° III -1 RDR'!$1:$14</definedName>
    <definedName name="Z_C294AA3B_E282_431D_AD9E_AEE651ED0A4C_.wvu.PrintTitles" localSheetId="2" hidden="1">'ANEXO N° III TF'!$1:$14</definedName>
    <definedName name="Z_D4F01B04_257B_4333_91DC_26544C2B1E1A_.wvu.PrintArea" localSheetId="0" hidden="1">'ANEXO N° I GGG'!$A$1:$E$35</definedName>
    <definedName name="Z_D4F01B04_257B_4333_91DC_26544C2B1E1A_.wvu.PrintArea" localSheetId="1" hidden="1">'ANEXO N° II -ingresos-ENTID'!$A$1:$G$45</definedName>
    <definedName name="Z_D4F01B04_257B_4333_91DC_26544C2B1E1A_.wvu.PrintArea" localSheetId="3" hidden="1">'ANEXO N° III -1 RDR'!$A$1:$L$21</definedName>
    <definedName name="Z_D4F01B04_257B_4333_91DC_26544C2B1E1A_.wvu.PrintArea" localSheetId="2" hidden="1">'ANEXO N° III TF'!$A$1:$L$32</definedName>
    <definedName name="Z_D4F01B04_257B_4333_91DC_26544C2B1E1A_.wvu.PrintArea" localSheetId="4" hidden="1">'ANEXO N° III-2 DT'!$A$1:$L$21</definedName>
    <definedName name="Z_D4F01B04_257B_4333_91DC_26544C2B1E1A_.wvu.PrintTitles" localSheetId="1" hidden="1">'ANEXO N° II -ingresos-ENTID'!$1:$13</definedName>
    <definedName name="Z_D4F01B04_257B_4333_91DC_26544C2B1E1A_.wvu.PrintTitles" localSheetId="2" hidden="1">'ANEXO N° III TF'!$1:$13</definedName>
    <definedName name="Z_E07EAFF3_CFC4_420D_A095_94342B030F96_.wvu.PrintArea" localSheetId="0" hidden="1">'ANEXO N° I GGG'!$A$1:$E$35</definedName>
    <definedName name="Z_E07EAFF3_CFC4_420D_A095_94342B030F96_.wvu.PrintArea" localSheetId="1" hidden="1">'ANEXO N° II -ingresos-ENTID'!$A$1:$G$45</definedName>
    <definedName name="Z_E07EAFF3_CFC4_420D_A095_94342B030F96_.wvu.PrintArea" localSheetId="3" hidden="1">'ANEXO N° III -1 RDR'!$A$1:$L$21</definedName>
    <definedName name="Z_E07EAFF3_CFC4_420D_A095_94342B030F96_.wvu.PrintArea" localSheetId="2" hidden="1">'ANEXO N° III TF'!$A$1:$L$32</definedName>
    <definedName name="Z_E07EAFF3_CFC4_420D_A095_94342B030F96_.wvu.PrintArea" localSheetId="4" hidden="1">'ANEXO N° III-2 DT'!$A$1:$L$21</definedName>
    <definedName name="Z_E07EAFF3_CFC4_420D_A095_94342B030F96_.wvu.PrintTitles" localSheetId="1" hidden="1">'ANEXO N° II -ingresos-ENTID'!$1:$13</definedName>
    <definedName name="Z_E07EAFF3_CFC4_420D_A095_94342B030F96_.wvu.PrintTitles" localSheetId="2" hidden="1">'ANEXO N° III TF'!$1:$13</definedName>
    <definedName name="Z_E173D778_5FC6_486F_B6D6_824CF7945DBE_.wvu.PrintArea" localSheetId="0" hidden="1">'ANEXO N° I GGG'!$A$1:$E$37</definedName>
    <definedName name="Z_E173D778_5FC6_486F_B6D6_824CF7945DBE_.wvu.PrintArea" localSheetId="1" hidden="1">'ANEXO N° II -ingresos-ENTID'!$A$1:$G$45</definedName>
    <definedName name="Z_E173D778_5FC6_486F_B6D6_824CF7945DBE_.wvu.PrintArea" localSheetId="3" hidden="1">'ANEXO N° III -1 RDR'!$A$1:$L$37</definedName>
    <definedName name="Z_E173D778_5FC6_486F_B6D6_824CF7945DBE_.wvu.PrintArea" localSheetId="2" hidden="1">'ANEXO N° III TF'!$A$1:$L$46</definedName>
    <definedName name="Z_E173D778_5FC6_486F_B6D6_824CF7945DBE_.wvu.PrintArea" localSheetId="4" hidden="1">'ANEXO N° III-2 DT'!$A$1:$L$35</definedName>
    <definedName name="Z_E173D778_5FC6_486F_B6D6_824CF7945DBE_.wvu.PrintArea" localSheetId="5" hidden="1">'ANEXO N° III-3-EXT'!$A$1:$L$19</definedName>
    <definedName name="Z_E173D778_5FC6_486F_B6D6_824CF7945DBE_.wvu.PrintTitles" localSheetId="1" hidden="1">'ANEXO N° II -ingresos-ENTID'!$1:$14</definedName>
    <definedName name="Z_E173D778_5FC6_486F_B6D6_824CF7945DBE_.wvu.PrintTitles" localSheetId="3" hidden="1">'ANEXO N° III -1 RDR'!$1:$14</definedName>
    <definedName name="Z_E173D778_5FC6_486F_B6D6_824CF7945DBE_.wvu.PrintTitles" localSheetId="2" hidden="1">'ANEXO N° III TF'!$1:$14</definedName>
    <definedName name="Z_F2846487_2E9B_42DA_9116_5D26DDE8C3BD_.wvu.PrintArea" localSheetId="1" hidden="1">'ANEXO N° II -ingresos-ENTID'!$A$1:$G$51</definedName>
    <definedName name="Z_F2846487_2E9B_42DA_9116_5D26DDE8C3BD_.wvu.PrintArea" localSheetId="3" hidden="1">'ANEXO N° III -1 RDR'!$A$1:$L$25</definedName>
    <definedName name="Z_F2846487_2E9B_42DA_9116_5D26DDE8C3BD_.wvu.PrintArea" localSheetId="2" hidden="1">'ANEXO N° III TF'!$A$1:$L$32</definedName>
  </definedNames>
  <calcPr fullCalcOnLoad="1"/>
</workbook>
</file>

<file path=xl/sharedStrings.xml><?xml version="1.0" encoding="utf-8"?>
<sst xmlns="http://schemas.openxmlformats.org/spreadsheetml/2006/main" count="207" uniqueCount="69">
  <si>
    <t>ENTIDAD</t>
  </si>
  <si>
    <t>TOTAL</t>
  </si>
  <si>
    <t>TOTAL GENERAL</t>
  </si>
  <si>
    <t>DONACIONES Y TRANSFERENCIAS</t>
  </si>
  <si>
    <t>RECURSOS DIRECTAMENTE RECAUDADOS</t>
  </si>
  <si>
    <t>RECURSOS PUBLICOS</t>
  </si>
  <si>
    <t>PERSONAL Y OBLIGACIONES SOCIALES</t>
  </si>
  <si>
    <t>BIENES Y SERVICIOS</t>
  </si>
  <si>
    <t>GASTOS CORRIENTES</t>
  </si>
  <si>
    <t>GASTOS DE CAPITAL</t>
  </si>
  <si>
    <t>SERVICIO DE LA DEUDA</t>
  </si>
  <si>
    <t>ANEXO Nº III</t>
  </si>
  <si>
    <t>ANEXO Nº III-1</t>
  </si>
  <si>
    <t>EMPRESAS MUNICIPALES DE AGUA POTABLE Y ALCANTARILLADO</t>
  </si>
  <si>
    <t>EMPRESAS MUNICIPALES</t>
  </si>
  <si>
    <t>PENSIONES Y OTRAS PRESTACIONES SOCIALES</t>
  </si>
  <si>
    <t>OTROS GASTOS</t>
  </si>
  <si>
    <t>SERVICIO DE LA DEUDA PUBLICA</t>
  </si>
  <si>
    <t>RECURSOS
DIRECTAMENTE RECAUDADOS</t>
  </si>
  <si>
    <t xml:space="preserve">OTROS GASTOS </t>
  </si>
  <si>
    <t xml:space="preserve">DONACIONES Y TRANSFERENCIAS </t>
  </si>
  <si>
    <t>ANEXO Nº III-2</t>
  </si>
  <si>
    <t>(EN NUEVOS SOLES)</t>
  </si>
  <si>
    <t>ANEXO Nº II</t>
  </si>
  <si>
    <t>ANEXO Nº I</t>
  </si>
  <si>
    <t xml:space="preserve"> </t>
  </si>
  <si>
    <t>DISTRIBUCIÓN DEL EGRESO DE LOS ORGANISMOS PÚBLICOS DESCENTRALIZADOS Y EMPRESAS DE LOS GOBIERNOS REGIONALES Y GOBIERNOS LOCALES</t>
  </si>
  <si>
    <t>POR FUENTE DE FINANCIAMIENTO Y GENÉRICA DEL GASTO</t>
  </si>
  <si>
    <t>ADQUISICIÓN DE ACTIVOS NO FINANCIEROS</t>
  </si>
  <si>
    <t>ORGANISMOS PÚBLICOS DESCENTRALIZADOS DE LOS GOBIERNOS LOCALES</t>
  </si>
  <si>
    <t>ADQUISICIÓN DE ACTIVOS FINANCIEROS</t>
  </si>
  <si>
    <t>GENÉRICA DEL GASTO</t>
  </si>
  <si>
    <t>DISTRIBUCIÓN DEL INGRESO DE LOS ORGANISMOS PÚBLICOS DESCENTRALIZADOS Y EMPRESAS DE LOS GOBIERNOS REGIONALES Y GOBIERNOS LOCALES</t>
  </si>
  <si>
    <t>POR FUENTE DE FINANCIAMIENTO</t>
  </si>
  <si>
    <t>POR GENÉRICA DEL GASTO</t>
  </si>
  <si>
    <t>FUENTE DE FINANCIAMIENTO</t>
  </si>
  <si>
    <t xml:space="preserve">      TOTAL GASTOS CORRIENTES</t>
  </si>
  <si>
    <t xml:space="preserve">      TOTAL GASTOS DE CAPITAL</t>
  </si>
  <si>
    <t xml:space="preserve">       TOTAL SERVICIO DE LA DEUDA</t>
  </si>
  <si>
    <t>Total general</t>
  </si>
  <si>
    <t>RECURSOS POR OPERACIONES OFICIALES DE CRÉDITO</t>
  </si>
  <si>
    <t>DONACIONES Y  TRANSFERENCIAS</t>
  </si>
  <si>
    <t>ORGANISMOS PÚBLICOS DESCENTRALIZADOS DE LOS GOBIERNOS REGIONALES</t>
  </si>
  <si>
    <t>ANEXO Nº III-3</t>
  </si>
  <si>
    <t>EMPRESA MUNICIPAL DE AGUA POTABLE Y ALCANTARILLADO DE HUARAL S.A.</t>
  </si>
  <si>
    <t>ENTIDAD PRESTADORA DE SERVICIOS DE SANEAMIENTO AYACUCHO S.A.</t>
  </si>
  <si>
    <t>ENTIDAD PRESTADORA DE SERVICIO DE SANEAMIENTO GRAU S.A.</t>
  </si>
  <si>
    <t>SERVICIO DE AGUA POTABLE Y ALCANTARILLADO MUNICIPAL DE HUANCAYO S.A.</t>
  </si>
  <si>
    <t>EMPRESA MUNICIPAL DE SANEAMIENTO BASICO DE PUNO S.A.</t>
  </si>
  <si>
    <t>EMPRESA PRESTADORA DE SERVICIOS DE SANEAMIENTO DE CAJAMARCA S.A.</t>
  </si>
  <si>
    <t>EMPRESA MUNICIPAL DE AGUA POTABLE Y ALCANTARILLADO DE ICA S.A.</t>
  </si>
  <si>
    <t>EMPRESA MUNICIPAL DE SERVICIOS DE AGUA POTABLE Y ALCANTARILLADO DE HUANUCO S.A.</t>
  </si>
  <si>
    <t>EMPRESA DE SERVICIO MUNICIPAL DE AGUA POTABLE Y ALCANTARILLADO DE CHINCHA S.A.</t>
  </si>
  <si>
    <t>SERVICIO DE PARQUES DE LIMA</t>
  </si>
  <si>
    <t>INSTITUTO CATASTRAL DE LIMA</t>
  </si>
  <si>
    <t>INSTITUTO METROPOLITANO DE PLANIFICACION DE LIMA</t>
  </si>
  <si>
    <t>INSTITUTO METROPOLITANO PROTRANSPORTE DE LIMA</t>
  </si>
  <si>
    <t>AUTORIDAD DEL PROYECTO COSTA VERDE</t>
  </si>
  <si>
    <t>PATRONATO DEL PARQUE DE LAS LEYENDAS</t>
  </si>
  <si>
    <t>SERVICIO DE AGUA POTABLE Y ALCANTARILLADO DE AREQUIPA S.A.</t>
  </si>
  <si>
    <t>EMPRESA MUNICIPAL DE AGUA POTABLE Y ALCANTARILLADO DE TAMBOPATA S.R.L</t>
  </si>
  <si>
    <t>EMPRESA MUNICIPAL PRESTADORA DE SERVICIO DE SANEAMIENTO DE LAS PROVINCIAS ALTO ANDINAS S.A.</t>
  </si>
  <si>
    <t>ENTIDAD PRESTADORA DE SERVICIOS DE SANEAMIENTO NOR PUNO S.A.</t>
  </si>
  <si>
    <t>SERVICIO DE AGUA POTABLE Y ALCANTARILLADO DE RIOJA SRL</t>
  </si>
  <si>
    <t>SERVICIO DE ADMINISTRACION TRIBUTARIA DE TRUJILLO</t>
  </si>
  <si>
    <t>SERVICIO DE ADMINISTRACION TRIBUTARIA DE CAJAMARCA</t>
  </si>
  <si>
    <t>SERVICIO DE ADMINISTRACION DE INMUEBLES DE TRUJILLO</t>
  </si>
  <si>
    <t>CENTRO DE EXPORTACION, TRANSFORMACION, INDUSTRIA, COMERCIALIZACION Y SERVICIOS DE PAITA</t>
  </si>
  <si>
    <t>ANEXOS DEL DECRETO SUPREMO Nº 175-2012-EF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</si>
</sst>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pta&quot;#,##0;&quot;pta&quot;\-#,##0"/>
    <numFmt numFmtId="203" formatCode="&quot;pta&quot;#,##0;[Red]&quot;pta&quot;\-#,##0"/>
    <numFmt numFmtId="204" formatCode="&quot;pta&quot;#,##0.00;&quot;pta&quot;\-#,##0.00"/>
    <numFmt numFmtId="205" formatCode="&quot;pta&quot;#,##0.00;[Red]&quot;pta&quot;\-#,##0.00"/>
    <numFmt numFmtId="206" formatCode="_ &quot;pta&quot;* #,##0_ ;_ &quot;pta&quot;* \-#,##0_ ;_ &quot;pta&quot;* &quot;-&quot;_ ;_ @_ "/>
    <numFmt numFmtId="207" formatCode="_ &quot;pta&quot;* #,##0.00_ ;_ &quot;pta&quot;* \-#,##0.00_ ;_ &quot;pta&quot;* &quot;-&quot;??_ ;_ @_ "/>
    <numFmt numFmtId="208" formatCode="#\ ###\ ###"/>
    <numFmt numFmtId="209" formatCode="##\ ###\ ###"/>
    <numFmt numFmtId="210" formatCode="#\ ###\ ###\ ###"/>
    <numFmt numFmtId="211" formatCode="###\ ###\ ###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_-* #,##0.000\ _p_t_a_-;\-* #,##0.000\ _p_t_a_-;_-* &quot;-&quot;??\ _p_t_a_-;_-@_-"/>
    <numFmt numFmtId="217" formatCode="#,##0_ ;\-#,##0\ "/>
    <numFmt numFmtId="218" formatCode="_-* #,##0.0\ _p_t_a_-;\-* #,##0.0\ _p_t_a_-;_-* &quot;-&quot;??\ _p_t_a_-;_-@_-"/>
    <numFmt numFmtId="219" formatCode="[$-280A]dddd\,\ dd&quot; de &quot;mmmm&quot; de &quot;yyyy"/>
    <numFmt numFmtId="220" formatCode="[$-280A]hh:mm:ss\ AM/PM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17" fontId="6" fillId="0" borderId="12" xfId="4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17" fontId="6" fillId="0" borderId="13" xfId="48" applyNumberFormat="1" applyFont="1" applyBorder="1" applyAlignment="1">
      <alignment/>
    </xf>
    <xf numFmtId="217" fontId="6" fillId="0" borderId="13" xfId="48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217" fontId="8" fillId="0" borderId="13" xfId="48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201" fontId="6" fillId="0" borderId="13" xfId="48" applyFont="1" applyBorder="1" applyAlignment="1">
      <alignment/>
    </xf>
    <xf numFmtId="0" fontId="6" fillId="0" borderId="15" xfId="0" applyFont="1" applyFill="1" applyBorder="1" applyAlignment="1">
      <alignment/>
    </xf>
    <xf numFmtId="201" fontId="6" fillId="0" borderId="12" xfId="48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left" indent="2"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217" fontId="8" fillId="0" borderId="0" xfId="0" applyNumberFormat="1" applyFont="1" applyBorder="1" applyAlignment="1">
      <alignment/>
    </xf>
    <xf numFmtId="217" fontId="6" fillId="0" borderId="0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7" xfId="48" applyNumberFormat="1" applyFont="1" applyBorder="1" applyAlignment="1">
      <alignment/>
    </xf>
    <xf numFmtId="201" fontId="6" fillId="0" borderId="28" xfId="48" applyFont="1" applyFill="1" applyBorder="1" applyAlignment="1">
      <alignment/>
    </xf>
    <xf numFmtId="201" fontId="6" fillId="0" borderId="27" xfId="48" applyFont="1" applyBorder="1" applyAlignment="1">
      <alignment/>
    </xf>
    <xf numFmtId="217" fontId="6" fillId="0" borderId="28" xfId="48" applyNumberFormat="1" applyFont="1" applyFill="1" applyBorder="1" applyAlignment="1">
      <alignment/>
    </xf>
    <xf numFmtId="217" fontId="6" fillId="0" borderId="27" xfId="48" applyNumberFormat="1" applyFont="1" applyBorder="1" applyAlignment="1">
      <alignment/>
    </xf>
    <xf numFmtId="217" fontId="6" fillId="0" borderId="27" xfId="48" applyNumberFormat="1" applyFont="1" applyFill="1" applyBorder="1" applyAlignment="1">
      <alignment/>
    </xf>
    <xf numFmtId="3" fontId="8" fillId="0" borderId="13" xfId="48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217" fontId="8" fillId="0" borderId="27" xfId="48" applyNumberFormat="1" applyFont="1" applyFill="1" applyBorder="1" applyAlignment="1">
      <alignment/>
    </xf>
    <xf numFmtId="3" fontId="8" fillId="0" borderId="13" xfId="48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6" fillId="0" borderId="27" xfId="48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17" fontId="6" fillId="0" borderId="31" xfId="48" applyNumberFormat="1" applyFont="1" applyFill="1" applyBorder="1" applyAlignment="1">
      <alignment vertical="center"/>
    </xf>
    <xf numFmtId="217" fontId="6" fillId="0" borderId="32" xfId="48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6" fillId="0" borderId="28" xfId="48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33" xfId="48" applyNumberFormat="1" applyFont="1" applyBorder="1" applyAlignment="1">
      <alignment vertical="center"/>
    </xf>
    <xf numFmtId="3" fontId="6" fillId="0" borderId="34" xfId="48" applyNumberFormat="1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3" fontId="6" fillId="0" borderId="36" xfId="48" applyNumberFormat="1" applyFont="1" applyBorder="1" applyAlignment="1">
      <alignment vertical="center"/>
    </xf>
    <xf numFmtId="3" fontId="6" fillId="0" borderId="37" xfId="48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/>
    </xf>
    <xf numFmtId="3" fontId="6" fillId="0" borderId="0" xfId="48" applyNumberFormat="1" applyFont="1" applyFill="1" applyBorder="1" applyAlignment="1">
      <alignment/>
    </xf>
    <xf numFmtId="0" fontId="9" fillId="8" borderId="12" xfId="0" applyFont="1" applyFill="1" applyBorder="1" applyAlignment="1">
      <alignment horizontal="center" vertical="top" wrapText="1"/>
    </xf>
    <xf numFmtId="3" fontId="9" fillId="8" borderId="28" xfId="0" applyNumberFormat="1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top" wrapText="1"/>
    </xf>
    <xf numFmtId="0" fontId="9" fillId="8" borderId="3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top" wrapText="1"/>
    </xf>
    <xf numFmtId="201" fontId="9" fillId="8" borderId="37" xfId="48" applyFont="1" applyFill="1" applyBorder="1" applyAlignment="1">
      <alignment horizontal="center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3" fontId="6" fillId="8" borderId="19" xfId="0" applyNumberFormat="1" applyFont="1" applyFill="1" applyBorder="1" applyAlignment="1">
      <alignment horizontal="center" vertical="center"/>
    </xf>
    <xf numFmtId="3" fontId="6" fillId="8" borderId="38" xfId="0" applyNumberFormat="1" applyFont="1" applyFill="1" applyBorder="1" applyAlignment="1">
      <alignment horizontal="center" vertical="center"/>
    </xf>
    <xf numFmtId="3" fontId="9" fillId="8" borderId="36" xfId="0" applyNumberFormat="1" applyFont="1" applyFill="1" applyBorder="1" applyAlignment="1">
      <alignment horizontal="center" vertical="top" wrapText="1"/>
    </xf>
    <xf numFmtId="3" fontId="9" fillId="8" borderId="37" xfId="48" applyNumberFormat="1" applyFont="1" applyFill="1" applyBorder="1" applyAlignment="1">
      <alignment horizontal="center" vertical="center" wrapText="1"/>
    </xf>
    <xf numFmtId="3" fontId="9" fillId="8" borderId="39" xfId="0" applyNumberFormat="1" applyFont="1" applyFill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indent="2"/>
    </xf>
    <xf numFmtId="3" fontId="8" fillId="0" borderId="27" xfId="48" applyNumberFormat="1" applyFont="1" applyFill="1" applyBorder="1" applyAlignment="1">
      <alignment/>
    </xf>
    <xf numFmtId="217" fontId="6" fillId="0" borderId="0" xfId="48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13" fillId="0" borderId="0" xfId="0" applyNumberFormat="1" applyFont="1" applyFill="1" applyBorder="1" applyAlignment="1">
      <alignment/>
    </xf>
    <xf numFmtId="217" fontId="32" fillId="0" borderId="13" xfId="48" applyNumberFormat="1" applyFont="1" applyBorder="1" applyAlignment="1">
      <alignment/>
    </xf>
    <xf numFmtId="217" fontId="32" fillId="0" borderId="13" xfId="48" applyNumberFormat="1" applyFont="1" applyFill="1" applyBorder="1" applyAlignment="1">
      <alignment/>
    </xf>
    <xf numFmtId="217" fontId="33" fillId="0" borderId="13" xfId="48" applyNumberFormat="1" applyFont="1" applyFill="1" applyBorder="1" applyAlignment="1">
      <alignment/>
    </xf>
    <xf numFmtId="217" fontId="32" fillId="0" borderId="31" xfId="48" applyNumberFormat="1" applyFont="1" applyFill="1" applyBorder="1" applyAlignment="1">
      <alignment vertical="center"/>
    </xf>
    <xf numFmtId="3" fontId="30" fillId="0" borderId="4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 vertical="top" wrapText="1"/>
    </xf>
    <xf numFmtId="0" fontId="7" fillId="8" borderId="42" xfId="0" applyFont="1" applyFill="1" applyBorder="1" applyAlignment="1">
      <alignment horizontal="center" vertical="top" wrapText="1"/>
    </xf>
    <xf numFmtId="0" fontId="7" fillId="8" borderId="43" xfId="0" applyFont="1" applyFill="1" applyBorder="1" applyAlignment="1">
      <alignment horizontal="center" vertical="top" wrapText="1"/>
    </xf>
    <xf numFmtId="0" fontId="6" fillId="8" borderId="44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top" wrapText="1"/>
    </xf>
    <xf numFmtId="0" fontId="10" fillId="8" borderId="4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3" fontId="3" fillId="8" borderId="46" xfId="0" applyNumberFormat="1" applyFont="1" applyFill="1" applyBorder="1" applyAlignment="1">
      <alignment horizontal="center" vertical="center"/>
    </xf>
    <xf numFmtId="3" fontId="3" fillId="8" borderId="47" xfId="0" applyNumberFormat="1" applyFont="1" applyFill="1" applyBorder="1" applyAlignment="1">
      <alignment horizontal="center" vertical="center"/>
    </xf>
    <xf numFmtId="3" fontId="3" fillId="8" borderId="4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10" fillId="8" borderId="49" xfId="0" applyNumberFormat="1" applyFont="1" applyFill="1" applyBorder="1" applyAlignment="1">
      <alignment horizontal="center" vertical="top" wrapText="1"/>
    </xf>
    <xf numFmtId="3" fontId="10" fillId="8" borderId="50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8" borderId="41" xfId="0" applyNumberFormat="1" applyFont="1" applyFill="1" applyBorder="1" applyAlignment="1">
      <alignment horizontal="center" vertical="top" wrapText="1"/>
    </xf>
    <xf numFmtId="3" fontId="10" fillId="8" borderId="42" xfId="0" applyNumberFormat="1" applyFont="1" applyFill="1" applyBorder="1" applyAlignment="1">
      <alignment horizontal="center" vertical="top" wrapText="1"/>
    </xf>
    <xf numFmtId="3" fontId="10" fillId="8" borderId="4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Zeros="0" tabSelected="1" zoomScale="70" zoomScaleNormal="70" zoomScalePageLayoutView="0" workbookViewId="0" topLeftCell="A1">
      <selection activeCell="L21" sqref="L21"/>
    </sheetView>
  </sheetViews>
  <sheetFormatPr defaultColWidth="11.421875" defaultRowHeight="12.75"/>
  <cols>
    <col min="1" max="1" width="80.7109375" style="10" customWidth="1"/>
    <col min="2" max="5" width="20.7109375" style="10" customWidth="1"/>
    <col min="6" max="6" width="2.8515625" style="10" customWidth="1"/>
    <col min="7" max="7" width="11.57421875" style="10" bestFit="1" customWidth="1"/>
    <col min="8" max="16384" width="11.421875" style="10" customWidth="1"/>
  </cols>
  <sheetData>
    <row r="1" spans="1:5" s="4" customFormat="1" ht="18">
      <c r="A1" s="117" t="s">
        <v>68</v>
      </c>
      <c r="B1" s="117"/>
      <c r="C1" s="117"/>
      <c r="D1" s="117"/>
      <c r="E1" s="117"/>
    </row>
    <row r="2" s="4" customFormat="1" ht="13.5" thickBot="1"/>
    <row r="3" spans="1:5" s="4" customFormat="1" ht="17.25" thickTop="1">
      <c r="A3" s="22"/>
      <c r="B3" s="23"/>
      <c r="C3" s="23"/>
      <c r="D3" s="23"/>
      <c r="E3" s="36"/>
    </row>
    <row r="4" spans="1:5" s="4" customFormat="1" ht="16.5">
      <c r="A4" s="123"/>
      <c r="B4" s="124"/>
      <c r="C4" s="124"/>
      <c r="D4" s="124"/>
      <c r="E4" s="125"/>
    </row>
    <row r="5" spans="1:5" s="4" customFormat="1" ht="16.5">
      <c r="A5" s="123" t="s">
        <v>26</v>
      </c>
      <c r="B5" s="124"/>
      <c r="C5" s="124"/>
      <c r="D5" s="124"/>
      <c r="E5" s="125"/>
    </row>
    <row r="6" spans="1:5" s="4" customFormat="1" ht="16.5">
      <c r="A6" s="123" t="s">
        <v>27</v>
      </c>
      <c r="B6" s="124"/>
      <c r="C6" s="124"/>
      <c r="D6" s="124"/>
      <c r="E6" s="125"/>
    </row>
    <row r="7" spans="1:5" s="4" customFormat="1" ht="16.5">
      <c r="A7" s="123" t="s">
        <v>22</v>
      </c>
      <c r="B7" s="124"/>
      <c r="C7" s="124"/>
      <c r="D7" s="124"/>
      <c r="E7" s="125"/>
    </row>
    <row r="8" spans="1:5" s="4" customFormat="1" ht="18">
      <c r="A8" s="26"/>
      <c r="E8" s="52" t="s">
        <v>24</v>
      </c>
    </row>
    <row r="9" spans="1:5" s="4" customFormat="1" ht="13.5" thickBot="1">
      <c r="A9" s="28"/>
      <c r="B9" s="29"/>
      <c r="C9" s="29"/>
      <c r="D9" s="29"/>
      <c r="E9" s="30"/>
    </row>
    <row r="10" s="4" customFormat="1" ht="13.5" thickTop="1"/>
    <row r="11" s="4" customFormat="1" ht="12.75"/>
    <row r="12" s="4" customFormat="1" ht="13.5" thickBot="1"/>
    <row r="13" spans="1:5" s="4" customFormat="1" ht="16.5" customHeight="1" thickTop="1">
      <c r="A13" s="121" t="s">
        <v>31</v>
      </c>
      <c r="B13" s="118" t="s">
        <v>35</v>
      </c>
      <c r="C13" s="119"/>
      <c r="D13" s="119"/>
      <c r="E13" s="120"/>
    </row>
    <row r="14" spans="1:5" s="4" customFormat="1" ht="59.25" customHeight="1">
      <c r="A14" s="122"/>
      <c r="B14" s="90" t="s">
        <v>18</v>
      </c>
      <c r="C14" s="90" t="s">
        <v>41</v>
      </c>
      <c r="D14" s="90" t="s">
        <v>40</v>
      </c>
      <c r="E14" s="91" t="s">
        <v>1</v>
      </c>
    </row>
    <row r="15" spans="1:5" s="7" customFormat="1" ht="12.75">
      <c r="A15" s="15"/>
      <c r="B15" s="16"/>
      <c r="C15" s="16"/>
      <c r="D15" s="16"/>
      <c r="E15" s="46"/>
    </row>
    <row r="16" spans="1:5" s="18" customFormat="1" ht="13.5" customHeight="1">
      <c r="A16" s="17" t="s">
        <v>8</v>
      </c>
      <c r="B16" s="14"/>
      <c r="C16" s="14"/>
      <c r="D16" s="14"/>
      <c r="E16" s="47"/>
    </row>
    <row r="17" spans="1:8" ht="13.5" customHeight="1">
      <c r="A17" s="19" t="s">
        <v>6</v>
      </c>
      <c r="B17" s="51">
        <f>+'ANEXO N° III -1 RDR'!D36</f>
        <v>2675434</v>
      </c>
      <c r="C17" s="51">
        <f>+'ANEXO N° III-2 DT'!D34</f>
        <v>3497</v>
      </c>
      <c r="D17" s="51">
        <f>+'ANEXO N° III-3-EXT'!D18</f>
        <v>0</v>
      </c>
      <c r="E17" s="45">
        <f>SUM(B17:D17)</f>
        <v>2678931</v>
      </c>
      <c r="G17" s="31"/>
      <c r="H17" s="31"/>
    </row>
    <row r="18" spans="1:8" ht="13.5" customHeight="1">
      <c r="A18" s="19" t="s">
        <v>15</v>
      </c>
      <c r="B18" s="55">
        <f>+'ANEXO N° III -1 RDR'!E36</f>
        <v>20550</v>
      </c>
      <c r="C18" s="55">
        <f>+'ANEXO N° III-2 DT'!E34</f>
        <v>0</v>
      </c>
      <c r="D18" s="55">
        <f>+'ANEXO N° III-3-EXT'!E18</f>
        <v>0</v>
      </c>
      <c r="E18" s="108">
        <f>SUM(B18:D18)</f>
        <v>20550</v>
      </c>
      <c r="H18" s="31"/>
    </row>
    <row r="19" spans="1:8" ht="13.5" customHeight="1">
      <c r="A19" s="19" t="s">
        <v>7</v>
      </c>
      <c r="B19" s="51">
        <f>+'ANEXO N° III -1 RDR'!F36</f>
        <v>15955416</v>
      </c>
      <c r="C19" s="51">
        <f>+'ANEXO N° III-2 DT'!F34</f>
        <v>18665609</v>
      </c>
      <c r="D19" s="51">
        <f>+'ANEXO N° III-3-EXT'!F18</f>
        <v>0</v>
      </c>
      <c r="E19" s="45">
        <f>SUM(B19:D19)</f>
        <v>34621025</v>
      </c>
      <c r="H19" s="31"/>
    </row>
    <row r="20" spans="1:8" ht="13.5" customHeight="1">
      <c r="A20" s="19" t="s">
        <v>3</v>
      </c>
      <c r="B20" s="51">
        <f>+'ANEXO N° III -1 RDR'!G36</f>
        <v>0</v>
      </c>
      <c r="C20" s="51">
        <f>+'ANEXO N° III-2 DT'!G34</f>
        <v>0</v>
      </c>
      <c r="D20" s="51">
        <f>+'ANEXO N° III-3-EXT'!G18</f>
        <v>0</v>
      </c>
      <c r="E20" s="45">
        <f>SUM(B20:D20)</f>
        <v>0</v>
      </c>
      <c r="H20" s="31"/>
    </row>
    <row r="21" spans="1:8" ht="13.5" customHeight="1">
      <c r="A21" s="19" t="s">
        <v>16</v>
      </c>
      <c r="B21" s="51">
        <f>+'ANEXO N° III -1 RDR'!H36</f>
        <v>843039</v>
      </c>
      <c r="C21" s="51">
        <f>+'ANEXO N° III-2 DT'!H34</f>
        <v>0</v>
      </c>
      <c r="D21" s="51">
        <f>+'ANEXO N° III-3-EXT'!H18</f>
        <v>0</v>
      </c>
      <c r="E21" s="45">
        <f>SUM(B21:D21)</f>
        <v>843039</v>
      </c>
      <c r="H21" s="31"/>
    </row>
    <row r="22" spans="1:8" ht="13.5" customHeight="1">
      <c r="A22" s="19"/>
      <c r="B22" s="51"/>
      <c r="C22" s="51"/>
      <c r="D22" s="51"/>
      <c r="E22" s="45"/>
      <c r="H22" s="31"/>
    </row>
    <row r="23" spans="1:8" ht="18" customHeight="1">
      <c r="A23" s="83" t="s">
        <v>36</v>
      </c>
      <c r="B23" s="84">
        <f>SUM(B17:B21)</f>
        <v>19494439</v>
      </c>
      <c r="C23" s="84">
        <f>SUM(C17:C21)</f>
        <v>18669106</v>
      </c>
      <c r="D23" s="84">
        <f>SUM(D17:D21)</f>
        <v>0</v>
      </c>
      <c r="E23" s="85">
        <f>SUM(E17:E21)</f>
        <v>38163545</v>
      </c>
      <c r="G23" s="31"/>
      <c r="H23" s="31"/>
    </row>
    <row r="24" spans="1:5" ht="13.5" customHeight="1">
      <c r="A24" s="20"/>
      <c r="B24" s="51"/>
      <c r="C24" s="51"/>
      <c r="D24" s="51"/>
      <c r="E24" s="45"/>
    </row>
    <row r="25" spans="1:5" ht="13.5" customHeight="1">
      <c r="A25" s="17" t="s">
        <v>9</v>
      </c>
      <c r="B25" s="51"/>
      <c r="C25" s="51"/>
      <c r="D25" s="51"/>
      <c r="E25" s="45"/>
    </row>
    <row r="26" spans="1:8" ht="13.5" customHeight="1">
      <c r="A26" s="19" t="s">
        <v>28</v>
      </c>
      <c r="B26" s="51">
        <f>+'ANEXO N° III -1 RDR'!I36</f>
        <v>41628190</v>
      </c>
      <c r="C26" s="51">
        <f>+'ANEXO N° III-2 DT'!I34</f>
        <v>24829139</v>
      </c>
      <c r="D26" s="51">
        <f>+'ANEXO N° III-3-EXT'!I18</f>
        <v>69672</v>
      </c>
      <c r="E26" s="45">
        <f>SUM(B26:D26)</f>
        <v>66527001</v>
      </c>
      <c r="H26" s="31"/>
    </row>
    <row r="27" spans="1:5" s="4" customFormat="1" ht="13.5" customHeight="1">
      <c r="A27" s="107" t="s">
        <v>30</v>
      </c>
      <c r="B27" s="55">
        <f>+'ANEXO N° III -1 RDR'!J36</f>
        <v>0</v>
      </c>
      <c r="C27" s="55">
        <f>+'ANEXO N° III-2 DT'!J34</f>
        <v>0</v>
      </c>
      <c r="D27" s="55">
        <f>+'ANEXO N° III-3-EXT'!J18</f>
        <v>0</v>
      </c>
      <c r="E27" s="108">
        <f>SUM(B27:D27)</f>
        <v>0</v>
      </c>
    </row>
    <row r="28" spans="1:5" ht="13.5" customHeight="1">
      <c r="A28" s="19"/>
      <c r="B28" s="51"/>
      <c r="C28" s="51"/>
      <c r="D28" s="51"/>
      <c r="E28" s="45"/>
    </row>
    <row r="29" spans="1:5" ht="18" customHeight="1">
      <c r="A29" s="83" t="s">
        <v>37</v>
      </c>
      <c r="B29" s="84">
        <f>SUM(B25:B27)</f>
        <v>41628190</v>
      </c>
      <c r="C29" s="84">
        <f>SUM(C25:C27)</f>
        <v>24829139</v>
      </c>
      <c r="D29" s="84">
        <f>SUM(D25:D27)</f>
        <v>69672</v>
      </c>
      <c r="E29" s="85">
        <f>SUM(E25:E27)</f>
        <v>66527001</v>
      </c>
    </row>
    <row r="30" spans="1:5" ht="13.5" customHeight="1">
      <c r="A30" s="20"/>
      <c r="B30" s="51"/>
      <c r="C30" s="51"/>
      <c r="D30" s="51"/>
      <c r="E30" s="45"/>
    </row>
    <row r="31" spans="1:5" ht="13.5" customHeight="1">
      <c r="A31" s="17" t="s">
        <v>10</v>
      </c>
      <c r="B31" s="51"/>
      <c r="C31" s="51"/>
      <c r="D31" s="51"/>
      <c r="E31" s="45"/>
    </row>
    <row r="32" spans="1:8" ht="13.5" customHeight="1">
      <c r="A32" s="19" t="s">
        <v>17</v>
      </c>
      <c r="B32" s="51">
        <f>+'ANEXO N° III -1 RDR'!K36</f>
        <v>0</v>
      </c>
      <c r="C32" s="51">
        <f>+'ANEXO N° III-2 DT'!K34</f>
        <v>0</v>
      </c>
      <c r="D32" s="51">
        <f>+'ANEXO N° III-3-EXT'!K18</f>
        <v>0</v>
      </c>
      <c r="E32" s="45">
        <f>SUM(B32:D32)</f>
        <v>0</v>
      </c>
      <c r="H32" s="31"/>
    </row>
    <row r="33" spans="1:5" ht="13.5" customHeight="1">
      <c r="A33" s="19"/>
      <c r="B33" s="51"/>
      <c r="C33" s="51"/>
      <c r="D33" s="51"/>
      <c r="E33" s="45"/>
    </row>
    <row r="34" spans="1:8" ht="18" customHeight="1">
      <c r="A34" s="83" t="s">
        <v>38</v>
      </c>
      <c r="B34" s="84">
        <f>+B32</f>
        <v>0</v>
      </c>
      <c r="C34" s="84">
        <f>+C32</f>
        <v>0</v>
      </c>
      <c r="D34" s="84">
        <f>+D32</f>
        <v>0</v>
      </c>
      <c r="E34" s="85">
        <f>+E32</f>
        <v>0</v>
      </c>
      <c r="H34" s="31"/>
    </row>
    <row r="35" spans="1:8" ht="18" customHeight="1" thickBot="1">
      <c r="A35" s="21" t="s">
        <v>2</v>
      </c>
      <c r="B35" s="81">
        <f>+B23+B29+B34</f>
        <v>61122629</v>
      </c>
      <c r="C35" s="81">
        <f>+C23+C29+C34</f>
        <v>43498245</v>
      </c>
      <c r="D35" s="81">
        <f>+D23+D29+D34</f>
        <v>69672</v>
      </c>
      <c r="E35" s="82">
        <f>+E23+E29+E34</f>
        <v>104690546</v>
      </c>
      <c r="G35" s="31"/>
      <c r="H35" s="31"/>
    </row>
    <row r="36" ht="13.5" thickTop="1"/>
    <row r="37" spans="2:5" s="31" customFormat="1" ht="12.75">
      <c r="B37" s="42"/>
      <c r="C37" s="42"/>
      <c r="D37" s="42"/>
      <c r="E37" s="42"/>
    </row>
    <row r="38" spans="2:5" s="31" customFormat="1" ht="12.75">
      <c r="B38" s="42"/>
      <c r="C38" s="42"/>
      <c r="D38" s="42"/>
      <c r="E38" s="42"/>
    </row>
    <row r="39" spans="2:5" s="31" customFormat="1" ht="12.75">
      <c r="B39" s="42"/>
      <c r="C39" s="42"/>
      <c r="D39" s="42"/>
      <c r="E39" s="42"/>
    </row>
    <row r="40" spans="2:5" s="31" customFormat="1" ht="23.25">
      <c r="B40" s="42"/>
      <c r="C40" s="42"/>
      <c r="D40" s="103"/>
      <c r="E40" s="42"/>
    </row>
    <row r="41" spans="2:5" s="31" customFormat="1" ht="12.75">
      <c r="B41" s="42"/>
      <c r="C41" s="42"/>
      <c r="D41" s="42"/>
      <c r="E41" s="42"/>
    </row>
    <row r="42" s="31" customFormat="1" ht="12.75"/>
    <row r="43" s="31" customFormat="1" ht="12.75"/>
    <row r="44" ht="12.75">
      <c r="E44" s="31"/>
    </row>
  </sheetData>
  <sheetProtection/>
  <mergeCells count="7">
    <mergeCell ref="A1:E1"/>
    <mergeCell ref="B13:E13"/>
    <mergeCell ref="A13:A14"/>
    <mergeCell ref="A5:E5"/>
    <mergeCell ref="A6:E6"/>
    <mergeCell ref="A7:E7"/>
    <mergeCell ref="A4:E4"/>
  </mergeCells>
  <printOptions horizontalCentered="1"/>
  <pageMargins left="0.5118110236220472" right="0.4330708661417323" top="0.98" bottom="0.3937007874015748" header="0" footer="0"/>
  <pageSetup fitToHeight="3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2"/>
  <sheetViews>
    <sheetView showZeros="0" zoomScale="70" zoomScaleNormal="70" zoomScalePageLayoutView="0" workbookViewId="0" topLeftCell="A1">
      <pane xSplit="3" ySplit="13" topLeftCell="D39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ColWidth="11.421875" defaultRowHeight="12.75"/>
  <cols>
    <col min="1" max="1" width="2.7109375" style="10" customWidth="1"/>
    <col min="2" max="2" width="3.57421875" style="10" customWidth="1"/>
    <col min="3" max="3" width="114.421875" style="10" customWidth="1"/>
    <col min="4" max="6" width="19.8515625" style="10" customWidth="1"/>
    <col min="7" max="7" width="19.57421875" style="31" customWidth="1"/>
    <col min="8" max="8" width="5.140625" style="10" customWidth="1"/>
    <col min="9" max="9" width="17.140625" style="10" customWidth="1"/>
    <col min="10" max="10" width="12.00390625" style="10" bestFit="1" customWidth="1"/>
    <col min="11" max="16384" width="11.421875" style="10" customWidth="1"/>
  </cols>
  <sheetData>
    <row r="1" spans="1:7" s="33" customFormat="1" ht="18">
      <c r="A1" s="117" t="s">
        <v>68</v>
      </c>
      <c r="B1" s="117"/>
      <c r="C1" s="117"/>
      <c r="D1" s="117"/>
      <c r="E1" s="117"/>
      <c r="F1" s="117"/>
      <c r="G1" s="117"/>
    </row>
    <row r="2" s="4" customFormat="1" ht="6.75" customHeight="1" thickBot="1">
      <c r="G2" s="42"/>
    </row>
    <row r="3" spans="1:7" s="4" customFormat="1" ht="17.25" thickTop="1">
      <c r="A3" s="22"/>
      <c r="B3" s="23"/>
      <c r="C3" s="23"/>
      <c r="D3" s="23"/>
      <c r="E3" s="23"/>
      <c r="F3" s="23"/>
      <c r="G3" s="43"/>
    </row>
    <row r="4" spans="1:7" s="4" customFormat="1" ht="16.5">
      <c r="A4" s="123"/>
      <c r="B4" s="124"/>
      <c r="C4" s="124"/>
      <c r="D4" s="124"/>
      <c r="E4" s="124"/>
      <c r="F4" s="124"/>
      <c r="G4" s="125"/>
    </row>
    <row r="5" spans="1:7" s="4" customFormat="1" ht="16.5">
      <c r="A5" s="123" t="s">
        <v>32</v>
      </c>
      <c r="B5" s="124"/>
      <c r="C5" s="124"/>
      <c r="D5" s="124"/>
      <c r="E5" s="124"/>
      <c r="F5" s="124"/>
      <c r="G5" s="125"/>
    </row>
    <row r="6" spans="1:7" s="4" customFormat="1" ht="16.5">
      <c r="A6" s="123" t="s">
        <v>33</v>
      </c>
      <c r="B6" s="124"/>
      <c r="C6" s="124"/>
      <c r="D6" s="124"/>
      <c r="E6" s="124"/>
      <c r="F6" s="124"/>
      <c r="G6" s="125"/>
    </row>
    <row r="7" spans="1:7" s="4" customFormat="1" ht="16.5">
      <c r="A7" s="123" t="s">
        <v>22</v>
      </c>
      <c r="B7" s="124"/>
      <c r="C7" s="124"/>
      <c r="D7" s="124"/>
      <c r="E7" s="124"/>
      <c r="F7" s="124"/>
      <c r="G7" s="125"/>
    </row>
    <row r="8" spans="1:7" s="4" customFormat="1" ht="18">
      <c r="A8" s="26"/>
      <c r="G8" s="53" t="s">
        <v>23</v>
      </c>
    </row>
    <row r="9" spans="1:7" s="4" customFormat="1" ht="13.5" thickBot="1">
      <c r="A9" s="28"/>
      <c r="B9" s="29"/>
      <c r="C9" s="29"/>
      <c r="D9" s="29"/>
      <c r="E9" s="29"/>
      <c r="F9" s="29"/>
      <c r="G9" s="44"/>
    </row>
    <row r="10" s="4" customFormat="1" ht="6.75" customHeight="1" thickTop="1">
      <c r="G10" s="42"/>
    </row>
    <row r="11" ht="5.25" customHeight="1" thickBot="1"/>
    <row r="12" spans="1:7" s="4" customFormat="1" ht="16.5" thickTop="1">
      <c r="A12" s="126" t="s">
        <v>0</v>
      </c>
      <c r="B12" s="127"/>
      <c r="C12" s="128"/>
      <c r="D12" s="118" t="s">
        <v>35</v>
      </c>
      <c r="E12" s="119"/>
      <c r="F12" s="119"/>
      <c r="G12" s="120"/>
    </row>
    <row r="13" spans="1:7" s="4" customFormat="1" ht="62.25" customHeight="1">
      <c r="A13" s="129"/>
      <c r="B13" s="130"/>
      <c r="C13" s="131"/>
      <c r="D13" s="88" t="s">
        <v>4</v>
      </c>
      <c r="E13" s="90" t="s">
        <v>41</v>
      </c>
      <c r="F13" s="90" t="s">
        <v>40</v>
      </c>
      <c r="G13" s="89" t="s">
        <v>1</v>
      </c>
    </row>
    <row r="14" spans="1:7" s="7" customFormat="1" ht="13.5" customHeight="1">
      <c r="A14" s="39"/>
      <c r="B14" s="5"/>
      <c r="C14" s="13"/>
      <c r="D14" s="6"/>
      <c r="E14" s="6"/>
      <c r="F14" s="6"/>
      <c r="G14" s="48"/>
    </row>
    <row r="15" spans="1:10" s="7" customFormat="1" ht="18">
      <c r="A15" s="40" t="s">
        <v>14</v>
      </c>
      <c r="B15" s="1"/>
      <c r="C15" s="3"/>
      <c r="D15" s="8">
        <f>+D16</f>
        <v>49671196</v>
      </c>
      <c r="E15" s="8">
        <f>+E16</f>
        <v>21791961</v>
      </c>
      <c r="F15" s="8">
        <f>+F16</f>
        <v>69672</v>
      </c>
      <c r="G15" s="49">
        <f>+G16</f>
        <v>71532829</v>
      </c>
      <c r="J15" s="38"/>
    </row>
    <row r="16" spans="1:10" ht="13.5" customHeight="1">
      <c r="A16" s="41"/>
      <c r="B16" s="18" t="s">
        <v>13</v>
      </c>
      <c r="C16" s="86"/>
      <c r="D16" s="9">
        <f>SUM(D17:D30)</f>
        <v>49671196</v>
      </c>
      <c r="E16" s="9">
        <f>SUM(E17:E30)</f>
        <v>21791961</v>
      </c>
      <c r="F16" s="9">
        <f>SUM(F17:F30)</f>
        <v>69672</v>
      </c>
      <c r="G16" s="50">
        <f>SUM(G17:G30)</f>
        <v>71532829</v>
      </c>
      <c r="H16" s="11"/>
      <c r="J16" s="38"/>
    </row>
    <row r="17" spans="1:10" ht="13.5" customHeight="1">
      <c r="A17" s="41"/>
      <c r="B17" s="7"/>
      <c r="C17" s="10" t="s">
        <v>59</v>
      </c>
      <c r="D17" s="12">
        <f>+'ANEXO N° III -1 RDR'!L17</f>
        <v>37584884</v>
      </c>
      <c r="E17" s="12"/>
      <c r="F17" s="12"/>
      <c r="G17" s="54">
        <f aca="true" t="shared" si="0" ref="G17:G31">SUM(D17:F17)</f>
        <v>37584884</v>
      </c>
      <c r="H17" s="2"/>
      <c r="J17" s="38"/>
    </row>
    <row r="18" spans="1:10" ht="13.5" customHeight="1">
      <c r="A18" s="41"/>
      <c r="B18" s="7"/>
      <c r="C18" s="10" t="s">
        <v>45</v>
      </c>
      <c r="D18" s="12">
        <f>+'ANEXO N° III -1 RDR'!L18</f>
        <v>4347919</v>
      </c>
      <c r="E18" s="12">
        <f>+'ANEXO N° III-2 DT'!L17</f>
        <v>5516954</v>
      </c>
      <c r="F18" s="12"/>
      <c r="G18" s="54">
        <f t="shared" si="0"/>
        <v>9864873</v>
      </c>
      <c r="H18" s="2"/>
      <c r="J18" s="38"/>
    </row>
    <row r="19" spans="1:10" ht="13.5" customHeight="1">
      <c r="A19" s="41"/>
      <c r="B19" s="7"/>
      <c r="C19" s="10" t="s">
        <v>46</v>
      </c>
      <c r="D19" s="12"/>
      <c r="E19" s="12">
        <f>+'ANEXO N° III-2 DT'!L18</f>
        <v>2253618</v>
      </c>
      <c r="F19" s="12"/>
      <c r="G19" s="54">
        <f t="shared" si="0"/>
        <v>2253618</v>
      </c>
      <c r="H19" s="2"/>
      <c r="J19" s="38"/>
    </row>
    <row r="20" spans="1:10" ht="13.5" customHeight="1">
      <c r="A20" s="41"/>
      <c r="B20" s="7"/>
      <c r="C20" s="10" t="s">
        <v>47</v>
      </c>
      <c r="D20" s="12"/>
      <c r="E20" s="12">
        <f>+'ANEXO N° III-2 DT'!L19</f>
        <v>2053466</v>
      </c>
      <c r="F20" s="12"/>
      <c r="G20" s="54">
        <f t="shared" si="0"/>
        <v>2053466</v>
      </c>
      <c r="H20" s="2"/>
      <c r="J20" s="38"/>
    </row>
    <row r="21" spans="1:10" ht="13.5" customHeight="1">
      <c r="A21" s="41"/>
      <c r="B21" s="7"/>
      <c r="C21" s="4" t="s">
        <v>48</v>
      </c>
      <c r="D21" s="12"/>
      <c r="E21" s="12">
        <f>+'ANEXO N° III-2 DT'!L20</f>
        <v>4750373</v>
      </c>
      <c r="F21" s="12"/>
      <c r="G21" s="54">
        <f t="shared" si="0"/>
        <v>4750373</v>
      </c>
      <c r="H21" s="2"/>
      <c r="I21" s="4"/>
      <c r="J21" s="38"/>
    </row>
    <row r="22" spans="1:10" ht="13.5" customHeight="1">
      <c r="A22" s="41"/>
      <c r="B22" s="7"/>
      <c r="C22" s="4" t="s">
        <v>49</v>
      </c>
      <c r="D22" s="12">
        <f>+'ANEXO N° III -1 RDR'!L19</f>
        <v>5876757</v>
      </c>
      <c r="E22" s="12">
        <f>+'ANEXO N° III-2 DT'!L21</f>
        <v>528162</v>
      </c>
      <c r="F22" s="12"/>
      <c r="G22" s="54">
        <f t="shared" si="0"/>
        <v>6404919</v>
      </c>
      <c r="H22" s="2"/>
      <c r="I22" s="4"/>
      <c r="J22" s="38"/>
    </row>
    <row r="23" spans="1:10" ht="13.5" customHeight="1">
      <c r="A23" s="41"/>
      <c r="B23" s="7"/>
      <c r="C23" s="10" t="s">
        <v>50</v>
      </c>
      <c r="D23" s="12"/>
      <c r="E23" s="12">
        <f>+'ANEXO N° III-2 DT'!L22</f>
        <v>2500000</v>
      </c>
      <c r="F23" s="12"/>
      <c r="G23" s="54">
        <f t="shared" si="0"/>
        <v>2500000</v>
      </c>
      <c r="H23" s="2"/>
      <c r="J23" s="38"/>
    </row>
    <row r="24" spans="1:10" ht="13.5" customHeight="1">
      <c r="A24" s="41"/>
      <c r="B24" s="7"/>
      <c r="C24" s="10" t="s">
        <v>51</v>
      </c>
      <c r="D24" s="12"/>
      <c r="E24" s="12">
        <f>+'ANEXO N° III-2 DT'!L23</f>
        <v>973019</v>
      </c>
      <c r="F24" s="12"/>
      <c r="G24" s="54">
        <f t="shared" si="0"/>
        <v>973019</v>
      </c>
      <c r="H24" s="2"/>
      <c r="J24" s="38"/>
    </row>
    <row r="25" spans="1:10" ht="13.5" customHeight="1">
      <c r="A25" s="41"/>
      <c r="B25" s="7"/>
      <c r="C25" s="10" t="s">
        <v>52</v>
      </c>
      <c r="D25" s="12"/>
      <c r="E25" s="12">
        <f>+'ANEXO N° III-2 DT'!L24</f>
        <v>1871134</v>
      </c>
      <c r="F25" s="12"/>
      <c r="G25" s="54">
        <f t="shared" si="0"/>
        <v>1871134</v>
      </c>
      <c r="H25" s="2"/>
      <c r="J25" s="38"/>
    </row>
    <row r="26" spans="1:10" ht="13.5" customHeight="1">
      <c r="A26" s="41"/>
      <c r="B26" s="7"/>
      <c r="C26" s="10" t="s">
        <v>60</v>
      </c>
      <c r="D26" s="12">
        <f>+'ANEXO N° III -1 RDR'!L20</f>
        <v>496344</v>
      </c>
      <c r="E26" s="12"/>
      <c r="F26" s="12"/>
      <c r="G26" s="54">
        <f t="shared" si="0"/>
        <v>496344</v>
      </c>
      <c r="H26" s="2"/>
      <c r="J26" s="38"/>
    </row>
    <row r="27" spans="1:10" ht="13.5" customHeight="1">
      <c r="A27" s="41"/>
      <c r="B27" s="7"/>
      <c r="C27" s="10" t="s">
        <v>44</v>
      </c>
      <c r="D27" s="12">
        <f>+'ANEXO N° III -1 RDR'!L21</f>
        <v>745172</v>
      </c>
      <c r="E27" s="12">
        <f>+'ANEXO N° III-2 DT'!L25</f>
        <v>1345235</v>
      </c>
      <c r="F27" s="12">
        <f>+'ANEXO N° III-3-EXT'!L17</f>
        <v>69672</v>
      </c>
      <c r="G27" s="54">
        <f t="shared" si="0"/>
        <v>2160079</v>
      </c>
      <c r="H27" s="2"/>
      <c r="J27" s="38"/>
    </row>
    <row r="28" spans="1:10" ht="13.5" customHeight="1">
      <c r="A28" s="41"/>
      <c r="B28" s="7"/>
      <c r="C28" s="10" t="s">
        <v>61</v>
      </c>
      <c r="D28" s="12">
        <f>+'ANEXO N° III -1 RDR'!L22</f>
        <v>505225</v>
      </c>
      <c r="E28" s="12"/>
      <c r="F28" s="12"/>
      <c r="G28" s="54">
        <f t="shared" si="0"/>
        <v>505225</v>
      </c>
      <c r="H28" s="2"/>
      <c r="J28" s="38"/>
    </row>
    <row r="29" spans="1:10" ht="13.5" customHeight="1">
      <c r="A29" s="41"/>
      <c r="B29" s="7"/>
      <c r="C29" s="10" t="s">
        <v>62</v>
      </c>
      <c r="D29" s="12">
        <v>98000</v>
      </c>
      <c r="E29" s="12"/>
      <c r="F29" s="12"/>
      <c r="G29" s="54">
        <f t="shared" si="0"/>
        <v>98000</v>
      </c>
      <c r="H29" s="2"/>
      <c r="J29" s="38"/>
    </row>
    <row r="30" spans="1:10" ht="13.5" customHeight="1">
      <c r="A30" s="41"/>
      <c r="B30" s="7"/>
      <c r="C30" s="10" t="s">
        <v>63</v>
      </c>
      <c r="D30" s="12">
        <f>+'ANEXO N° III -1 RDR'!L24</f>
        <v>16895</v>
      </c>
      <c r="E30" s="12"/>
      <c r="F30" s="12"/>
      <c r="G30" s="54">
        <f t="shared" si="0"/>
        <v>16895</v>
      </c>
      <c r="H30" s="2"/>
      <c r="J30" s="38"/>
    </row>
    <row r="31" spans="1:10" ht="13.5" customHeight="1">
      <c r="A31" s="104"/>
      <c r="B31" s="7"/>
      <c r="C31" s="4"/>
      <c r="D31" s="12"/>
      <c r="E31" s="12"/>
      <c r="F31" s="12"/>
      <c r="G31" s="54">
        <f t="shared" si="0"/>
        <v>0</v>
      </c>
      <c r="H31" s="2"/>
      <c r="J31" s="38"/>
    </row>
    <row r="32" spans="1:10" ht="18" customHeight="1">
      <c r="A32" s="40" t="s">
        <v>29</v>
      </c>
      <c r="B32" s="7"/>
      <c r="D32" s="9">
        <f>SUM(D33:D41)</f>
        <v>11348736</v>
      </c>
      <c r="E32" s="9">
        <f>SUM(E33:E41)</f>
        <v>21706284</v>
      </c>
      <c r="F32" s="9">
        <f>SUM(F33:F41)</f>
        <v>0</v>
      </c>
      <c r="G32" s="50">
        <f>SUM(G33:G41)</f>
        <v>33055020</v>
      </c>
      <c r="H32" s="2"/>
      <c r="J32" s="37"/>
    </row>
    <row r="33" spans="1:10" ht="13.5" customHeight="1">
      <c r="A33" s="40"/>
      <c r="B33" s="7"/>
      <c r="C33" s="10" t="s">
        <v>53</v>
      </c>
      <c r="D33" s="12">
        <f>+'ANEXO N° III -1 RDR'!L27</f>
        <v>2180020</v>
      </c>
      <c r="E33" s="12">
        <f>+'ANEXO N° III-2 DT'!L28</f>
        <v>7363114</v>
      </c>
      <c r="F33" s="9"/>
      <c r="G33" s="54">
        <f aca="true" t="shared" si="1" ref="G33:G41">SUM(D33:F33)</f>
        <v>9543134</v>
      </c>
      <c r="H33" s="2"/>
      <c r="J33" s="37"/>
    </row>
    <row r="34" spans="1:10" ht="13.5" customHeight="1">
      <c r="A34" s="40"/>
      <c r="B34" s="7"/>
      <c r="C34" s="10" t="s">
        <v>54</v>
      </c>
      <c r="D34" s="12"/>
      <c r="E34" s="12">
        <f>+'ANEXO N° III-2 DT'!L29</f>
        <v>1000000</v>
      </c>
      <c r="F34" s="9"/>
      <c r="G34" s="54">
        <f t="shared" si="1"/>
        <v>1000000</v>
      </c>
      <c r="H34" s="2"/>
      <c r="J34" s="37"/>
    </row>
    <row r="35" spans="1:10" ht="13.5" customHeight="1">
      <c r="A35" s="40"/>
      <c r="B35" s="7"/>
      <c r="C35" s="10" t="s">
        <v>55</v>
      </c>
      <c r="D35" s="12"/>
      <c r="E35" s="12">
        <f>+'ANEXO N° III-2 DT'!L30</f>
        <v>1225000</v>
      </c>
      <c r="F35" s="9"/>
      <c r="G35" s="54">
        <f t="shared" si="1"/>
        <v>1225000</v>
      </c>
      <c r="H35" s="2"/>
      <c r="J35" s="37"/>
    </row>
    <row r="36" spans="1:10" ht="13.5" customHeight="1">
      <c r="A36" s="40"/>
      <c r="B36" s="7"/>
      <c r="C36" s="10" t="s">
        <v>64</v>
      </c>
      <c r="D36" s="12">
        <f>+'ANEXO N° III -1 RDR'!L28</f>
        <v>3094588</v>
      </c>
      <c r="E36" s="12">
        <f>+'ANEXO N° III -1 RDR'!M28</f>
        <v>0</v>
      </c>
      <c r="F36" s="12">
        <f>+'ANEXO N° III -1 RDR'!N28</f>
        <v>0</v>
      </c>
      <c r="G36" s="54">
        <f t="shared" si="1"/>
        <v>3094588</v>
      </c>
      <c r="H36" s="2"/>
      <c r="J36" s="37"/>
    </row>
    <row r="37" spans="1:10" ht="13.5" customHeight="1">
      <c r="A37" s="40"/>
      <c r="B37" s="7"/>
      <c r="C37" s="10" t="s">
        <v>65</v>
      </c>
      <c r="D37" s="12">
        <f>+'ANEXO N° III -1 RDR'!L29</f>
        <v>872326</v>
      </c>
      <c r="E37" s="12"/>
      <c r="F37" s="9"/>
      <c r="G37" s="54">
        <f t="shared" si="1"/>
        <v>872326</v>
      </c>
      <c r="H37" s="2"/>
      <c r="J37" s="37"/>
    </row>
    <row r="38" spans="1:10" ht="13.5" customHeight="1">
      <c r="A38" s="40"/>
      <c r="B38" s="7"/>
      <c r="C38" s="10" t="s">
        <v>56</v>
      </c>
      <c r="D38" s="12"/>
      <c r="E38" s="12">
        <f>+'ANEXO N° III-2 DT'!L31</f>
        <v>12000000</v>
      </c>
      <c r="F38" s="9"/>
      <c r="G38" s="54">
        <f t="shared" si="1"/>
        <v>12000000</v>
      </c>
      <c r="H38" s="2"/>
      <c r="J38" s="37"/>
    </row>
    <row r="39" spans="1:10" ht="13.5" customHeight="1">
      <c r="A39" s="40"/>
      <c r="B39" s="7"/>
      <c r="C39" s="10" t="s">
        <v>57</v>
      </c>
      <c r="D39" s="12">
        <f>+'ANEXO N° III -1 RDR'!L30</f>
        <v>81129</v>
      </c>
      <c r="E39" s="12">
        <f>+'ANEXO N° III-2 DT'!L32</f>
        <v>90593</v>
      </c>
      <c r="F39" s="9"/>
      <c r="G39" s="54">
        <f t="shared" si="1"/>
        <v>171722</v>
      </c>
      <c r="H39" s="2"/>
      <c r="J39" s="37"/>
    </row>
    <row r="40" spans="1:10" ht="13.5" customHeight="1">
      <c r="A40" s="40"/>
      <c r="B40" s="7"/>
      <c r="C40" s="10" t="s">
        <v>66</v>
      </c>
      <c r="D40" s="12">
        <f>+'ANEXO N° III -1 RDR'!L31</f>
        <v>819034</v>
      </c>
      <c r="E40" s="12"/>
      <c r="F40" s="9"/>
      <c r="G40" s="54">
        <f t="shared" si="1"/>
        <v>819034</v>
      </c>
      <c r="H40" s="2"/>
      <c r="J40" s="37"/>
    </row>
    <row r="41" spans="1:10" ht="13.5" customHeight="1">
      <c r="A41" s="40"/>
      <c r="B41" s="7"/>
      <c r="C41" s="10" t="s">
        <v>58</v>
      </c>
      <c r="D41" s="12">
        <f>+'ANEXO N° III -1 RDR'!L32</f>
        <v>4301639</v>
      </c>
      <c r="E41" s="12">
        <f>+'ANEXO N° III-2 DT'!L33</f>
        <v>27577</v>
      </c>
      <c r="F41" s="9"/>
      <c r="G41" s="54">
        <f t="shared" si="1"/>
        <v>4329216</v>
      </c>
      <c r="H41" s="2"/>
      <c r="J41" s="37"/>
    </row>
    <row r="42" spans="1:10" ht="18" customHeight="1">
      <c r="A42" s="40"/>
      <c r="B42" s="7"/>
      <c r="D42" s="9"/>
      <c r="E42" s="9"/>
      <c r="F42" s="9"/>
      <c r="G42" s="50"/>
      <c r="H42" s="2"/>
      <c r="J42" s="37"/>
    </row>
    <row r="43" spans="1:10" ht="18" customHeight="1">
      <c r="A43" s="40" t="s">
        <v>42</v>
      </c>
      <c r="B43" s="7"/>
      <c r="D43" s="9">
        <f>+D44</f>
        <v>102697</v>
      </c>
      <c r="E43" s="9">
        <f>+E44</f>
        <v>0</v>
      </c>
      <c r="F43" s="9">
        <f>+F44</f>
        <v>0</v>
      </c>
      <c r="G43" s="50">
        <f>+G44</f>
        <v>102697</v>
      </c>
      <c r="H43" s="2"/>
      <c r="J43" s="37"/>
    </row>
    <row r="44" spans="1:10" ht="13.5" customHeight="1">
      <c r="A44" s="40"/>
      <c r="B44" s="7"/>
      <c r="C44" s="10" t="s">
        <v>67</v>
      </c>
      <c r="D44" s="12">
        <f>+'ANEXO N° III -1 RDR'!L35</f>
        <v>102697</v>
      </c>
      <c r="E44" s="12"/>
      <c r="F44" s="9"/>
      <c r="G44" s="54">
        <f>SUM(D44:F44)</f>
        <v>102697</v>
      </c>
      <c r="H44" s="2"/>
      <c r="J44" s="37"/>
    </row>
    <row r="45" spans="1:10" ht="18" customHeight="1" thickBot="1">
      <c r="A45" s="72"/>
      <c r="B45" s="73"/>
      <c r="C45" s="78" t="s">
        <v>39</v>
      </c>
      <c r="D45" s="74">
        <f>+D32+D15+D43</f>
        <v>61122629</v>
      </c>
      <c r="E45" s="74">
        <f>+E32+E15+E43</f>
        <v>43498245</v>
      </c>
      <c r="F45" s="74">
        <f>+F32+F15+F43</f>
        <v>69672</v>
      </c>
      <c r="G45" s="75">
        <f>+G32+G15+G43</f>
        <v>104690546</v>
      </c>
      <c r="H45" s="2"/>
      <c r="I45" s="37"/>
      <c r="J45" s="37"/>
    </row>
    <row r="46" spans="4:7" ht="13.5" thickTop="1">
      <c r="D46" s="37"/>
      <c r="E46" s="37"/>
      <c r="F46" s="37"/>
      <c r="G46" s="37"/>
    </row>
    <row r="47" spans="2:6" ht="12.75">
      <c r="B47" s="31"/>
      <c r="D47" s="31"/>
      <c r="E47" s="31"/>
      <c r="F47" s="31"/>
    </row>
    <row r="48" spans="2:6" ht="12.75">
      <c r="B48" s="31"/>
      <c r="D48" s="31"/>
      <c r="E48" s="31"/>
      <c r="F48" s="31"/>
    </row>
    <row r="49" spans="4:6" ht="23.25">
      <c r="D49" s="103"/>
      <c r="E49" s="103"/>
      <c r="F49" s="103"/>
    </row>
    <row r="50" spans="4:6" ht="12.75">
      <c r="D50" s="31"/>
      <c r="E50" s="31"/>
      <c r="F50" s="31"/>
    </row>
    <row r="51" spans="4:6" ht="12.75">
      <c r="D51" s="31"/>
      <c r="E51" s="31"/>
      <c r="F51" s="31"/>
    </row>
    <row r="52" spans="4:6" ht="12.75">
      <c r="D52" s="31"/>
      <c r="E52" s="31"/>
      <c r="F52" s="31"/>
    </row>
  </sheetData>
  <sheetProtection/>
  <mergeCells count="7">
    <mergeCell ref="A12:C13"/>
    <mergeCell ref="A1:G1"/>
    <mergeCell ref="D12:G12"/>
    <mergeCell ref="A5:G5"/>
    <mergeCell ref="A6:G6"/>
    <mergeCell ref="A7:G7"/>
    <mergeCell ref="A4:G4"/>
  </mergeCells>
  <printOptions horizontalCentered="1"/>
  <pageMargins left="0.35433070866141736" right="0.3937007874015748" top="0.85" bottom="0.7" header="0" footer="0"/>
  <pageSetup fitToHeight="3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54"/>
  <sheetViews>
    <sheetView showZeros="0" zoomScale="70" zoomScaleNormal="70" zoomScalePageLayoutView="0" workbookViewId="0" topLeftCell="A1">
      <pane xSplit="3" ySplit="13" topLeftCell="I44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ColWidth="11.421875" defaultRowHeight="12.75"/>
  <cols>
    <col min="1" max="1" width="2.8515625" style="10" customWidth="1"/>
    <col min="2" max="2" width="2.421875" style="10" customWidth="1"/>
    <col min="3" max="3" width="113.421875" style="10" customWidth="1"/>
    <col min="4" max="4" width="16.28125" style="10" customWidth="1"/>
    <col min="5" max="5" width="17.00390625" style="10" customWidth="1"/>
    <col min="6" max="6" width="12.8515625" style="10" customWidth="1"/>
    <col min="7" max="7" width="15.00390625" style="10" customWidth="1"/>
    <col min="8" max="8" width="14.140625" style="10" customWidth="1"/>
    <col min="9" max="9" width="15.57421875" style="10" customWidth="1"/>
    <col min="10" max="10" width="15.00390625" style="10" customWidth="1"/>
    <col min="11" max="11" width="12.421875" style="10" customWidth="1"/>
    <col min="12" max="12" width="14.421875" style="10" customWidth="1"/>
    <col min="13" max="13" width="3.7109375" style="10" customWidth="1"/>
    <col min="14" max="14" width="13.28125" style="31" customWidth="1"/>
    <col min="15" max="15" width="11.7109375" style="31" bestFit="1" customWidth="1"/>
    <col min="16" max="16384" width="11.421875" style="10" customWidth="1"/>
  </cols>
  <sheetData>
    <row r="1" spans="1:15" s="33" customFormat="1" ht="18">
      <c r="A1" s="117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N1" s="56"/>
      <c r="O1" s="56"/>
    </row>
    <row r="2" spans="14:15" s="4" customFormat="1" ht="13.5" thickBot="1">
      <c r="N2" s="42"/>
      <c r="O2" s="42"/>
    </row>
    <row r="3" spans="1:15" s="4" customFormat="1" ht="17.25" thickTop="1">
      <c r="A3" s="22"/>
      <c r="B3" s="23"/>
      <c r="C3" s="23"/>
      <c r="D3" s="23"/>
      <c r="E3" s="23"/>
      <c r="F3" s="23"/>
      <c r="G3" s="23"/>
      <c r="H3" s="23"/>
      <c r="I3" s="24"/>
      <c r="J3" s="24"/>
      <c r="K3" s="24"/>
      <c r="L3" s="25"/>
      <c r="N3" s="42"/>
      <c r="O3" s="42"/>
    </row>
    <row r="4" spans="1:15" s="4" customFormat="1" ht="16.5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N4" s="42"/>
      <c r="O4" s="42"/>
    </row>
    <row r="5" spans="1:15" s="4" customFormat="1" ht="15.75">
      <c r="A5" s="137" t="s">
        <v>26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N5" s="42"/>
      <c r="O5" s="42"/>
    </row>
    <row r="6" spans="1:15" s="4" customFormat="1" ht="15.75">
      <c r="A6" s="137" t="s">
        <v>34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N6" s="42"/>
      <c r="O6" s="42"/>
    </row>
    <row r="7" spans="1:15" s="4" customFormat="1" ht="16.5">
      <c r="A7" s="123" t="s">
        <v>22</v>
      </c>
      <c r="B7" s="124"/>
      <c r="C7" s="124"/>
      <c r="D7" s="124"/>
      <c r="E7" s="124"/>
      <c r="F7" s="124"/>
      <c r="G7" s="124"/>
      <c r="H7" s="124"/>
      <c r="I7" s="140"/>
      <c r="J7" s="140"/>
      <c r="K7" s="140"/>
      <c r="L7" s="141"/>
      <c r="N7" s="42"/>
      <c r="O7" s="42"/>
    </row>
    <row r="8" spans="1:15" s="4" customFormat="1" ht="18">
      <c r="A8" s="26"/>
      <c r="H8" s="27"/>
      <c r="I8" s="27"/>
      <c r="J8" s="27"/>
      <c r="K8" s="27" t="s">
        <v>11</v>
      </c>
      <c r="L8" s="32"/>
      <c r="N8" s="42"/>
      <c r="O8" s="42"/>
    </row>
    <row r="9" spans="1:15" s="4" customFormat="1" ht="13.5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N9" s="42"/>
      <c r="O9" s="42"/>
    </row>
    <row r="10" spans="1:15" s="4" customFormat="1" ht="13.5" thickTop="1">
      <c r="A10" s="24"/>
      <c r="B10" s="24"/>
      <c r="C10" s="24"/>
      <c r="D10" s="35"/>
      <c r="E10" s="24"/>
      <c r="F10" s="24"/>
      <c r="G10" s="24"/>
      <c r="H10" s="24"/>
      <c r="I10" s="24"/>
      <c r="J10" s="24"/>
      <c r="K10" s="24"/>
      <c r="L10" s="24"/>
      <c r="N10" s="42"/>
      <c r="O10" s="42"/>
    </row>
    <row r="11" ht="17.25" thickBot="1">
      <c r="H11" s="34" t="s">
        <v>5</v>
      </c>
    </row>
    <row r="12" spans="1:15" s="4" customFormat="1" ht="17.25" thickTop="1">
      <c r="A12" s="92"/>
      <c r="B12" s="93"/>
      <c r="C12" s="94"/>
      <c r="D12" s="135" t="s">
        <v>31</v>
      </c>
      <c r="E12" s="135"/>
      <c r="F12" s="135"/>
      <c r="G12" s="135"/>
      <c r="H12" s="135"/>
      <c r="I12" s="135"/>
      <c r="J12" s="135"/>
      <c r="K12" s="135"/>
      <c r="L12" s="136"/>
      <c r="N12" s="42"/>
      <c r="O12" s="42"/>
    </row>
    <row r="13" spans="1:15" s="4" customFormat="1" ht="67.5" customHeight="1">
      <c r="A13" s="132" t="s">
        <v>0</v>
      </c>
      <c r="B13" s="133"/>
      <c r="C13" s="134"/>
      <c r="D13" s="95" t="s">
        <v>6</v>
      </c>
      <c r="E13" s="90" t="s">
        <v>15</v>
      </c>
      <c r="F13" s="90" t="s">
        <v>7</v>
      </c>
      <c r="G13" s="90" t="s">
        <v>3</v>
      </c>
      <c r="H13" s="90" t="s">
        <v>19</v>
      </c>
      <c r="I13" s="90" t="s">
        <v>28</v>
      </c>
      <c r="J13" s="90" t="s">
        <v>30</v>
      </c>
      <c r="K13" s="90" t="s">
        <v>17</v>
      </c>
      <c r="L13" s="96" t="s">
        <v>1</v>
      </c>
      <c r="N13" s="42"/>
      <c r="O13" s="42"/>
    </row>
    <row r="14" spans="1:15" s="7" customFormat="1" ht="13.5" customHeight="1">
      <c r="A14" s="39"/>
      <c r="B14" s="5"/>
      <c r="C14" s="13"/>
      <c r="D14" s="6"/>
      <c r="E14" s="6"/>
      <c r="F14" s="6"/>
      <c r="G14" s="6"/>
      <c r="H14" s="6"/>
      <c r="I14" s="6"/>
      <c r="J14" s="6"/>
      <c r="K14" s="6"/>
      <c r="L14" s="48"/>
      <c r="N14" s="11"/>
      <c r="O14" s="71"/>
    </row>
    <row r="15" spans="1:15" s="7" customFormat="1" ht="18">
      <c r="A15" s="40" t="s">
        <v>14</v>
      </c>
      <c r="B15" s="1"/>
      <c r="C15" s="3"/>
      <c r="D15" s="8">
        <f>+D16</f>
        <v>2568931</v>
      </c>
      <c r="E15" s="8">
        <f aca="true" t="shared" si="0" ref="E15:K15">+E16</f>
        <v>20550</v>
      </c>
      <c r="F15" s="8">
        <f t="shared" si="0"/>
        <v>11036712</v>
      </c>
      <c r="G15" s="8">
        <f t="shared" si="0"/>
        <v>0</v>
      </c>
      <c r="H15" s="8">
        <f t="shared" si="0"/>
        <v>378467</v>
      </c>
      <c r="I15" s="8">
        <f t="shared" si="0"/>
        <v>57528169</v>
      </c>
      <c r="J15" s="8">
        <f t="shared" si="0"/>
        <v>0</v>
      </c>
      <c r="K15" s="8">
        <f t="shared" si="0"/>
        <v>0</v>
      </c>
      <c r="L15" s="50">
        <f>+L16</f>
        <v>71532829</v>
      </c>
      <c r="M15" s="38"/>
      <c r="N15" s="11"/>
      <c r="O15" s="79"/>
    </row>
    <row r="16" spans="1:15" s="7" customFormat="1" ht="13.5" customHeight="1">
      <c r="A16" s="41"/>
      <c r="B16" s="18" t="s">
        <v>13</v>
      </c>
      <c r="C16" s="86"/>
      <c r="D16" s="9">
        <f>SUM(D17:D30)</f>
        <v>2568931</v>
      </c>
      <c r="E16" s="9">
        <f aca="true" t="shared" si="1" ref="E16:K16">SUM(E17:E30)</f>
        <v>20550</v>
      </c>
      <c r="F16" s="9">
        <f t="shared" si="1"/>
        <v>11036712</v>
      </c>
      <c r="G16" s="9">
        <f t="shared" si="1"/>
        <v>0</v>
      </c>
      <c r="H16" s="9">
        <f t="shared" si="1"/>
        <v>378467</v>
      </c>
      <c r="I16" s="9">
        <f t="shared" si="1"/>
        <v>57528169</v>
      </c>
      <c r="J16" s="9">
        <f t="shared" si="1"/>
        <v>0</v>
      </c>
      <c r="K16" s="9">
        <f t="shared" si="1"/>
        <v>0</v>
      </c>
      <c r="L16" s="50">
        <f>SUM(L17:L30)</f>
        <v>71532829</v>
      </c>
      <c r="M16" s="38"/>
      <c r="N16" s="11"/>
      <c r="O16" s="87"/>
    </row>
    <row r="17" spans="1:16" s="7" customFormat="1" ht="13.5" customHeight="1">
      <c r="A17" s="104"/>
      <c r="C17" s="4" t="s">
        <v>59</v>
      </c>
      <c r="D17" s="12">
        <f>+'ANEXO N° III -1 RDR'!D17</f>
        <v>2539452</v>
      </c>
      <c r="E17" s="12">
        <f>+'ANEXO N° III -1 RDR'!E17</f>
        <v>0</v>
      </c>
      <c r="F17" s="12">
        <f>+'ANEXO N° III -1 RDR'!F17</f>
        <v>2986814</v>
      </c>
      <c r="G17" s="12">
        <f>+'ANEXO N° III -1 RDR'!G17</f>
        <v>0</v>
      </c>
      <c r="H17" s="12">
        <f>+'ANEXO N° III -1 RDR'!H17</f>
        <v>151056</v>
      </c>
      <c r="I17" s="12">
        <f>+'ANEXO N° III -1 RDR'!I17</f>
        <v>31907562</v>
      </c>
      <c r="J17" s="12">
        <f>+'ANEXO N° III -1 RDR'!J17</f>
        <v>0</v>
      </c>
      <c r="K17" s="12">
        <f>+'ANEXO N° III -1 RDR'!K17</f>
        <v>0</v>
      </c>
      <c r="L17" s="54">
        <f>SUM(D17:K17)</f>
        <v>37584884</v>
      </c>
      <c r="M17" s="38"/>
      <c r="N17" s="11"/>
      <c r="O17" s="80"/>
      <c r="P17" s="2"/>
    </row>
    <row r="18" spans="1:16" s="7" customFormat="1" ht="13.5" customHeight="1">
      <c r="A18" s="41"/>
      <c r="C18" s="10" t="s">
        <v>45</v>
      </c>
      <c r="D18" s="12">
        <f>+'ANEXO N° III -1 RDR'!D18+'ANEXO N° III-2 DT'!D17</f>
        <v>25982</v>
      </c>
      <c r="E18" s="12">
        <f>+'ANEXO N° III -1 RDR'!E18+'ANEXO N° III-2 DT'!E17</f>
        <v>20550</v>
      </c>
      <c r="F18" s="12">
        <f>+'ANEXO N° III -1 RDR'!F18+'ANEXO N° III-2 DT'!F17</f>
        <v>780275</v>
      </c>
      <c r="G18" s="12">
        <f>+'ANEXO N° III -1 RDR'!G18+'ANEXO N° III-2 DT'!G17</f>
        <v>0</v>
      </c>
      <c r="H18" s="12">
        <f>+'ANEXO N° III -1 RDR'!H18+'ANEXO N° III-2 DT'!H17</f>
        <v>122411</v>
      </c>
      <c r="I18" s="12">
        <f>+'ANEXO N° III -1 RDR'!I18+'ANEXO N° III-2 DT'!I17</f>
        <v>8915655</v>
      </c>
      <c r="J18" s="12">
        <f>+'ANEXO N° III -1 RDR'!J18+'ANEXO N° III-2 DT'!J17</f>
        <v>0</v>
      </c>
      <c r="K18" s="12">
        <f>+'ANEXO N° III -1 RDR'!K18+'ANEXO N° III-2 DT'!K17</f>
        <v>0</v>
      </c>
      <c r="L18" s="54">
        <f aca="true" t="shared" si="2" ref="L18:L30">SUM(D18:K18)</f>
        <v>9864873</v>
      </c>
      <c r="M18" s="38"/>
      <c r="N18" s="11"/>
      <c r="O18" s="80"/>
      <c r="P18" s="2"/>
    </row>
    <row r="19" spans="1:16" s="7" customFormat="1" ht="13.5" customHeight="1">
      <c r="A19" s="41"/>
      <c r="C19" s="10" t="s">
        <v>46</v>
      </c>
      <c r="D19" s="12">
        <f>+'ANEXO N° III-2 DT'!D18</f>
        <v>0</v>
      </c>
      <c r="E19" s="12">
        <f>+'ANEXO N° III-2 DT'!E18</f>
        <v>0</v>
      </c>
      <c r="F19" s="12">
        <f>+'ANEXO N° III-2 DT'!F18</f>
        <v>0</v>
      </c>
      <c r="G19" s="12">
        <f>+'ANEXO N° III-2 DT'!G18</f>
        <v>0</v>
      </c>
      <c r="H19" s="12">
        <f>+'ANEXO N° III-2 DT'!H18</f>
        <v>0</v>
      </c>
      <c r="I19" s="12">
        <f>+'ANEXO N° III-2 DT'!I18</f>
        <v>2253618</v>
      </c>
      <c r="J19" s="12">
        <f>+'ANEXO N° III-2 DT'!J18</f>
        <v>0</v>
      </c>
      <c r="K19" s="12">
        <f>+'ANEXO N° III-2 DT'!K18</f>
        <v>0</v>
      </c>
      <c r="L19" s="54">
        <f t="shared" si="2"/>
        <v>2253618</v>
      </c>
      <c r="M19" s="38"/>
      <c r="N19" s="11"/>
      <c r="O19" s="80"/>
      <c r="P19" s="2"/>
    </row>
    <row r="20" spans="1:16" s="7" customFormat="1" ht="13.5" customHeight="1">
      <c r="A20" s="41"/>
      <c r="C20" s="10" t="s">
        <v>47</v>
      </c>
      <c r="D20" s="12">
        <f>+'ANEXO N° III-2 DT'!D19</f>
        <v>0</v>
      </c>
      <c r="E20" s="12">
        <f>+'ANEXO N° III-2 DT'!E19</f>
        <v>0</v>
      </c>
      <c r="F20" s="12">
        <f>+'ANEXO N° III-2 DT'!F19</f>
        <v>0</v>
      </c>
      <c r="G20" s="12">
        <f>+'ANEXO N° III-2 DT'!G19</f>
        <v>0</v>
      </c>
      <c r="H20" s="12">
        <f>+'ANEXO N° III-2 DT'!H19</f>
        <v>0</v>
      </c>
      <c r="I20" s="12">
        <f>+'ANEXO N° III-2 DT'!I19</f>
        <v>2053466</v>
      </c>
      <c r="J20" s="12">
        <f>+'ANEXO N° III-2 DT'!J19</f>
        <v>0</v>
      </c>
      <c r="K20" s="12">
        <f>+'ANEXO N° III-2 DT'!K19</f>
        <v>0</v>
      </c>
      <c r="L20" s="54">
        <f t="shared" si="2"/>
        <v>2053466</v>
      </c>
      <c r="M20" s="38"/>
      <c r="N20" s="11"/>
      <c r="O20" s="80"/>
      <c r="P20" s="2"/>
    </row>
    <row r="21" spans="1:16" s="7" customFormat="1" ht="13.5" customHeight="1">
      <c r="A21" s="104"/>
      <c r="C21" s="4" t="s">
        <v>48</v>
      </c>
      <c r="D21" s="12">
        <f>+'ANEXO N° III-2 DT'!D20</f>
        <v>0</v>
      </c>
      <c r="E21" s="12">
        <f>+'ANEXO N° III-2 DT'!E20</f>
        <v>0</v>
      </c>
      <c r="F21" s="12">
        <f>+'ANEXO N° III-2 DT'!F20</f>
        <v>1371640</v>
      </c>
      <c r="G21" s="12">
        <f>+'ANEXO N° III-2 DT'!G20</f>
        <v>0</v>
      </c>
      <c r="H21" s="12">
        <f>+'ANEXO N° III-2 DT'!H20</f>
        <v>0</v>
      </c>
      <c r="I21" s="12">
        <f>+'ANEXO N° III-2 DT'!I20</f>
        <v>3378733</v>
      </c>
      <c r="J21" s="12">
        <f>+'ANEXO N° III-2 DT'!J20</f>
        <v>0</v>
      </c>
      <c r="K21" s="12">
        <f>+'ANEXO N° III-2 DT'!K20</f>
        <v>0</v>
      </c>
      <c r="L21" s="54">
        <f t="shared" si="2"/>
        <v>4750373</v>
      </c>
      <c r="M21" s="38"/>
      <c r="N21" s="11"/>
      <c r="O21" s="80"/>
      <c r="P21" s="2"/>
    </row>
    <row r="22" spans="1:16" s="7" customFormat="1" ht="13.5" customHeight="1">
      <c r="A22" s="41"/>
      <c r="C22" s="10" t="s">
        <v>49</v>
      </c>
      <c r="D22" s="12">
        <f>+'ANEXO N° III -1 RDR'!D19+'ANEXO N° III-2 DT'!D21</f>
        <v>3497</v>
      </c>
      <c r="E22" s="12">
        <f>+'ANEXO N° III -1 RDR'!E19+'ANEXO N° III-2 DT'!E21</f>
        <v>0</v>
      </c>
      <c r="F22" s="12">
        <f>+'ANEXO N° III -1 RDR'!F19+'ANEXO N° III-2 DT'!F21</f>
        <v>1324993</v>
      </c>
      <c r="G22" s="12">
        <f>+'ANEXO N° III -1 RDR'!G19+'ANEXO N° III-2 DT'!G21</f>
        <v>0</v>
      </c>
      <c r="H22" s="12">
        <f>+'ANEXO N° III -1 RDR'!H19+'ANEXO N° III-2 DT'!H21</f>
        <v>105000</v>
      </c>
      <c r="I22" s="12">
        <f>+'ANEXO N° III -1 RDR'!I19+'ANEXO N° III-2 DT'!I21</f>
        <v>4971429</v>
      </c>
      <c r="J22" s="12">
        <f>+'ANEXO N° III -1 RDR'!J19+'ANEXO N° III-2 DT'!J21</f>
        <v>0</v>
      </c>
      <c r="K22" s="12">
        <f>+'ANEXO N° III -1 RDR'!K19+'ANEXO N° III-2 DT'!K21</f>
        <v>0</v>
      </c>
      <c r="L22" s="54">
        <f t="shared" si="2"/>
        <v>6404919</v>
      </c>
      <c r="M22" s="38"/>
      <c r="N22" s="11"/>
      <c r="O22" s="80"/>
      <c r="P22" s="2"/>
    </row>
    <row r="23" spans="1:16" s="7" customFormat="1" ht="13.5" customHeight="1">
      <c r="A23" s="41"/>
      <c r="C23" s="10" t="s">
        <v>50</v>
      </c>
      <c r="D23" s="12">
        <f>+'ANEXO N° III-2 DT'!D22</f>
        <v>0</v>
      </c>
      <c r="E23" s="12">
        <f>+'ANEXO N° III-2 DT'!E22</f>
        <v>0</v>
      </c>
      <c r="F23" s="12">
        <f>+'ANEXO N° III-2 DT'!F22</f>
        <v>2500000</v>
      </c>
      <c r="G23" s="12">
        <f>+'ANEXO N° III-2 DT'!G22</f>
        <v>0</v>
      </c>
      <c r="H23" s="12">
        <f>+'ANEXO N° III-2 DT'!H22</f>
        <v>0</v>
      </c>
      <c r="I23" s="12">
        <f>+'ANEXO N° III-2 DT'!I22</f>
        <v>0</v>
      </c>
      <c r="J23" s="12">
        <f>+'ANEXO N° III-2 DT'!J22</f>
        <v>0</v>
      </c>
      <c r="K23" s="12">
        <f>+'ANEXO N° III-2 DT'!K22</f>
        <v>0</v>
      </c>
      <c r="L23" s="54">
        <f t="shared" si="2"/>
        <v>2500000</v>
      </c>
      <c r="M23" s="38"/>
      <c r="N23" s="11"/>
      <c r="O23" s="80"/>
      <c r="P23" s="2"/>
    </row>
    <row r="24" spans="1:16" s="7" customFormat="1" ht="13.5" customHeight="1">
      <c r="A24" s="41"/>
      <c r="C24" s="10" t="s">
        <v>51</v>
      </c>
      <c r="D24" s="12">
        <f>+'ANEXO N° III-2 DT'!D23</f>
        <v>0</v>
      </c>
      <c r="E24" s="12">
        <f>+'ANEXO N° III-2 DT'!E23</f>
        <v>0</v>
      </c>
      <c r="F24" s="12">
        <f>+'ANEXO N° III-2 DT'!F23</f>
        <v>0</v>
      </c>
      <c r="G24" s="12">
        <f>+'ANEXO N° III-2 DT'!G23</f>
        <v>0</v>
      </c>
      <c r="H24" s="12">
        <f>+'ANEXO N° III-2 DT'!H23</f>
        <v>0</v>
      </c>
      <c r="I24" s="12">
        <f>+'ANEXO N° III-2 DT'!I23</f>
        <v>973019</v>
      </c>
      <c r="J24" s="12">
        <f>+'ANEXO N° III-2 DT'!J23</f>
        <v>0</v>
      </c>
      <c r="K24" s="12">
        <f>+'ANEXO N° III-2 DT'!K23</f>
        <v>0</v>
      </c>
      <c r="L24" s="54">
        <f t="shared" si="2"/>
        <v>973019</v>
      </c>
      <c r="M24" s="38"/>
      <c r="N24" s="11"/>
      <c r="O24" s="80"/>
      <c r="P24" s="2"/>
    </row>
    <row r="25" spans="1:16" s="7" customFormat="1" ht="13.5" customHeight="1">
      <c r="A25" s="41"/>
      <c r="C25" s="10" t="s">
        <v>52</v>
      </c>
      <c r="D25" s="12">
        <f>+'ANEXO N° III-2 DT'!D24</f>
        <v>0</v>
      </c>
      <c r="E25" s="12">
        <f>+'ANEXO N° III-2 DT'!E24</f>
        <v>0</v>
      </c>
      <c r="F25" s="12">
        <f>+'ANEXO N° III-2 DT'!F24</f>
        <v>0</v>
      </c>
      <c r="G25" s="12">
        <f>+'ANEXO N° III-2 DT'!G24</f>
        <v>0</v>
      </c>
      <c r="H25" s="12">
        <f>+'ANEXO N° III-2 DT'!H24</f>
        <v>0</v>
      </c>
      <c r="I25" s="12">
        <f>+'ANEXO N° III-2 DT'!I24</f>
        <v>1871134</v>
      </c>
      <c r="J25" s="12">
        <f>+'ANEXO N° III-2 DT'!J24</f>
        <v>0</v>
      </c>
      <c r="K25" s="12">
        <f>+'ANEXO N° III-2 DT'!K24</f>
        <v>0</v>
      </c>
      <c r="L25" s="54">
        <f t="shared" si="2"/>
        <v>1871134</v>
      </c>
      <c r="M25" s="38"/>
      <c r="N25" s="11"/>
      <c r="O25" s="80"/>
      <c r="P25" s="2"/>
    </row>
    <row r="26" spans="1:16" s="7" customFormat="1" ht="13.5" customHeight="1">
      <c r="A26" s="41"/>
      <c r="C26" s="10" t="s">
        <v>60</v>
      </c>
      <c r="D26" s="12">
        <f>+'ANEXO N° III -1 RDR'!D20</f>
        <v>0</v>
      </c>
      <c r="E26" s="12">
        <f>+'ANEXO N° III -1 RDR'!E20</f>
        <v>0</v>
      </c>
      <c r="F26" s="12">
        <f>+'ANEXO N° III -1 RDR'!F20</f>
        <v>71615</v>
      </c>
      <c r="G26" s="12">
        <f>+'ANEXO N° III -1 RDR'!G20</f>
        <v>0</v>
      </c>
      <c r="H26" s="12">
        <f>+'ANEXO N° III -1 RDR'!H20</f>
        <v>0</v>
      </c>
      <c r="I26" s="12">
        <f>+'ANEXO N° III -1 RDR'!I20</f>
        <v>424729</v>
      </c>
      <c r="J26" s="12">
        <f>+'ANEXO N° III -1 RDR'!J20</f>
        <v>0</v>
      </c>
      <c r="K26" s="12">
        <f>+'ANEXO N° III -1 RDR'!K20</f>
        <v>0</v>
      </c>
      <c r="L26" s="54">
        <f t="shared" si="2"/>
        <v>496344</v>
      </c>
      <c r="M26" s="38"/>
      <c r="N26" s="11"/>
      <c r="O26" s="80"/>
      <c r="P26" s="2"/>
    </row>
    <row r="27" spans="1:16" s="7" customFormat="1" ht="13.5" customHeight="1">
      <c r="A27" s="41"/>
      <c r="C27" s="10" t="s">
        <v>44</v>
      </c>
      <c r="D27" s="12">
        <f>+'ANEXO N° III -1 RDR'!D21+'ANEXO N° III-2 DT'!D25+'ANEXO N° III-3-EXT'!D17</f>
        <v>0</v>
      </c>
      <c r="E27" s="12">
        <f>+'ANEXO N° III -1 RDR'!E21+'ANEXO N° III-2 DT'!E25+'ANEXO N° III-3-EXT'!E17</f>
        <v>0</v>
      </c>
      <c r="F27" s="12">
        <f>+'ANEXO N° III -1 RDR'!F21+'ANEXO N° III-2 DT'!F25+'ANEXO N° III-3-EXT'!F17</f>
        <v>1482655</v>
      </c>
      <c r="G27" s="12">
        <f>+'ANEXO N° III -1 RDR'!G21+'ANEXO N° III-2 DT'!G25+'ANEXO N° III-3-EXT'!G17</f>
        <v>0</v>
      </c>
      <c r="H27" s="12">
        <f>+'ANEXO N° III -1 RDR'!H21+'ANEXO N° III-2 DT'!H25+'ANEXO N° III-3-EXT'!H17</f>
        <v>0</v>
      </c>
      <c r="I27" s="12">
        <f>+'ANEXO N° III -1 RDR'!I21+'ANEXO N° III-2 DT'!I25+'ANEXO N° III-3-EXT'!I17</f>
        <v>677424</v>
      </c>
      <c r="J27" s="12">
        <f>+'ANEXO N° III -1 RDR'!J21+'ANEXO N° III-2 DT'!J25+'ANEXO N° III-3-EXT'!J17</f>
        <v>0</v>
      </c>
      <c r="K27" s="12">
        <f>+'ANEXO N° III -1 RDR'!K21+'ANEXO N° III-2 DT'!K25+'ANEXO N° III-3-EXT'!K17</f>
        <v>0</v>
      </c>
      <c r="L27" s="54">
        <f t="shared" si="2"/>
        <v>2160079</v>
      </c>
      <c r="M27" s="38"/>
      <c r="N27" s="11"/>
      <c r="O27" s="80"/>
      <c r="P27" s="2"/>
    </row>
    <row r="28" spans="1:16" s="7" customFormat="1" ht="13.5" customHeight="1">
      <c r="A28" s="41"/>
      <c r="C28" s="10" t="s">
        <v>61</v>
      </c>
      <c r="D28" s="12">
        <f>+'ANEXO N° III -1 RDR'!D22</f>
        <v>0</v>
      </c>
      <c r="E28" s="12">
        <f>+'ANEXO N° III -1 RDR'!E22</f>
        <v>0</v>
      </c>
      <c r="F28" s="12">
        <f>+'ANEXO N° III -1 RDR'!F22</f>
        <v>480825</v>
      </c>
      <c r="G28" s="12">
        <f>+'ANEXO N° III -1 RDR'!G22</f>
        <v>0</v>
      </c>
      <c r="H28" s="12">
        <f>+'ANEXO N° III -1 RDR'!H22</f>
        <v>0</v>
      </c>
      <c r="I28" s="12">
        <f>+'ANEXO N° III -1 RDR'!I22</f>
        <v>24400</v>
      </c>
      <c r="J28" s="12">
        <f>+'ANEXO N° III -1 RDR'!J22</f>
        <v>0</v>
      </c>
      <c r="K28" s="12">
        <f>+'ANEXO N° III -1 RDR'!K22</f>
        <v>0</v>
      </c>
      <c r="L28" s="54">
        <f t="shared" si="2"/>
        <v>505225</v>
      </c>
      <c r="M28" s="38"/>
      <c r="N28" s="11"/>
      <c r="O28" s="80"/>
      <c r="P28" s="2"/>
    </row>
    <row r="29" spans="1:16" s="7" customFormat="1" ht="13.5" customHeight="1">
      <c r="A29" s="41"/>
      <c r="C29" s="10" t="s">
        <v>62</v>
      </c>
      <c r="D29" s="12">
        <f>+'ANEXO N° III -1 RDR'!D23</f>
        <v>0</v>
      </c>
      <c r="E29" s="12">
        <f>+'ANEXO N° III -1 RDR'!E23</f>
        <v>0</v>
      </c>
      <c r="F29" s="12">
        <f>+'ANEXO N° III -1 RDR'!F23</f>
        <v>21000</v>
      </c>
      <c r="G29" s="12">
        <f>+'ANEXO N° III -1 RDR'!G23</f>
        <v>0</v>
      </c>
      <c r="H29" s="12">
        <f>+'ANEXO N° III -1 RDR'!H23</f>
        <v>0</v>
      </c>
      <c r="I29" s="12">
        <f>+'ANEXO N° III -1 RDR'!I23</f>
        <v>77000</v>
      </c>
      <c r="J29" s="12">
        <f>+'ANEXO N° III -1 RDR'!J23</f>
        <v>0</v>
      </c>
      <c r="K29" s="12">
        <f>+'ANEXO N° III -1 RDR'!K23</f>
        <v>0</v>
      </c>
      <c r="L29" s="54">
        <f t="shared" si="2"/>
        <v>98000</v>
      </c>
      <c r="M29" s="38"/>
      <c r="N29" s="11"/>
      <c r="O29" s="80"/>
      <c r="P29" s="2"/>
    </row>
    <row r="30" spans="1:16" s="7" customFormat="1" ht="13.5" customHeight="1">
      <c r="A30" s="41"/>
      <c r="C30" s="10" t="s">
        <v>63</v>
      </c>
      <c r="D30" s="12">
        <f>+'ANEXO N° III -1 RDR'!D24</f>
        <v>0</v>
      </c>
      <c r="E30" s="12">
        <f>+'ANEXO N° III -1 RDR'!E24</f>
        <v>0</v>
      </c>
      <c r="F30" s="12">
        <f>+'ANEXO N° III -1 RDR'!F24</f>
        <v>16895</v>
      </c>
      <c r="G30" s="12">
        <f>+'ANEXO N° III -1 RDR'!G24</f>
        <v>0</v>
      </c>
      <c r="H30" s="12">
        <f>+'ANEXO N° III -1 RDR'!H24</f>
        <v>0</v>
      </c>
      <c r="I30" s="12">
        <f>+'ANEXO N° III -1 RDR'!I24</f>
        <v>0</v>
      </c>
      <c r="J30" s="12">
        <f>+'ANEXO N° III -1 RDR'!J24</f>
        <v>0</v>
      </c>
      <c r="K30" s="12">
        <f>+'ANEXO N° III -1 RDR'!K24</f>
        <v>0</v>
      </c>
      <c r="L30" s="54">
        <f t="shared" si="2"/>
        <v>16895</v>
      </c>
      <c r="M30" s="38"/>
      <c r="N30" s="11"/>
      <c r="O30" s="80"/>
      <c r="P30" s="2"/>
    </row>
    <row r="31" spans="1:16" s="7" customFormat="1" ht="13.5" customHeight="1">
      <c r="A31" s="104"/>
      <c r="C31" s="4"/>
      <c r="D31" s="12"/>
      <c r="E31" s="12"/>
      <c r="F31" s="12"/>
      <c r="G31" s="12"/>
      <c r="H31" s="12"/>
      <c r="I31" s="12"/>
      <c r="J31" s="12"/>
      <c r="K31" s="12"/>
      <c r="L31" s="54">
        <f>SUM(D31:K31)</f>
        <v>0</v>
      </c>
      <c r="M31" s="38"/>
      <c r="N31" s="11"/>
      <c r="O31" s="80"/>
      <c r="P31" s="2"/>
    </row>
    <row r="32" spans="1:16" s="7" customFormat="1" ht="13.5" customHeight="1">
      <c r="A32" s="40" t="s">
        <v>29</v>
      </c>
      <c r="C32" s="10"/>
      <c r="D32" s="9">
        <f>SUM(D33:D41)</f>
        <v>110000</v>
      </c>
      <c r="E32" s="9">
        <f aca="true" t="shared" si="3" ref="E32:K32">SUM(E33:E41)</f>
        <v>0</v>
      </c>
      <c r="F32" s="9">
        <f t="shared" si="3"/>
        <v>23481616</v>
      </c>
      <c r="G32" s="9">
        <f t="shared" si="3"/>
        <v>0</v>
      </c>
      <c r="H32" s="9">
        <f t="shared" si="3"/>
        <v>464572</v>
      </c>
      <c r="I32" s="9">
        <f t="shared" si="3"/>
        <v>8998832</v>
      </c>
      <c r="J32" s="9">
        <f t="shared" si="3"/>
        <v>0</v>
      </c>
      <c r="K32" s="9">
        <f t="shared" si="3"/>
        <v>0</v>
      </c>
      <c r="L32" s="50">
        <f>SUM(L33:L41)</f>
        <v>33055020</v>
      </c>
      <c r="M32" s="38"/>
      <c r="N32" s="11"/>
      <c r="O32" s="80"/>
      <c r="P32" s="2"/>
    </row>
    <row r="33" spans="1:12" ht="13.5" customHeight="1">
      <c r="A33" s="40"/>
      <c r="B33" s="7"/>
      <c r="C33" s="10" t="s">
        <v>53</v>
      </c>
      <c r="D33" s="12">
        <f>+'ANEXO N° III -1 RDR'!D27+'ANEXO N° III-2 DT'!D28</f>
        <v>0</v>
      </c>
      <c r="E33" s="12">
        <f>+'ANEXO N° III -1 RDR'!E27+'ANEXO N° III-2 DT'!E28</f>
        <v>0</v>
      </c>
      <c r="F33" s="12">
        <f>+'ANEXO N° III -1 RDR'!F27+'ANEXO N° III-2 DT'!F28</f>
        <v>2624469</v>
      </c>
      <c r="G33" s="12">
        <f>+'ANEXO N° III -1 RDR'!G27+'ANEXO N° III-2 DT'!G28</f>
        <v>0</v>
      </c>
      <c r="H33" s="12">
        <f>+'ANEXO N° III -1 RDR'!H27+'ANEXO N° III-2 DT'!H28</f>
        <v>0</v>
      </c>
      <c r="I33" s="12">
        <f>+'ANEXO N° III -1 RDR'!I27+'ANEXO N° III-2 DT'!I28</f>
        <v>6918665</v>
      </c>
      <c r="J33" s="12">
        <f>+'ANEXO N° III -1 RDR'!J27+'ANEXO N° III-2 DT'!J28</f>
        <v>0</v>
      </c>
      <c r="K33" s="12">
        <f>+'ANEXO N° III -1 RDR'!K27+'ANEXO N° III-2 DT'!K28</f>
        <v>0</v>
      </c>
      <c r="L33" s="54">
        <f aca="true" t="shared" si="4" ref="L33:L41">SUM(D33:K33)</f>
        <v>9543134</v>
      </c>
    </row>
    <row r="34" spans="1:12" ht="13.5" customHeight="1">
      <c r="A34" s="40"/>
      <c r="B34" s="7"/>
      <c r="C34" s="10" t="s">
        <v>54</v>
      </c>
      <c r="D34" s="12">
        <f>+'ANEXO N° III-2 DT'!D29</f>
        <v>0</v>
      </c>
      <c r="E34" s="12">
        <f>+'ANEXO N° III-2 DT'!E29</f>
        <v>0</v>
      </c>
      <c r="F34" s="12">
        <f>+'ANEXO N° III-2 DT'!F29</f>
        <v>215400</v>
      </c>
      <c r="G34" s="12">
        <f>+'ANEXO N° III-2 DT'!G29</f>
        <v>0</v>
      </c>
      <c r="H34" s="12">
        <f>+'ANEXO N° III-2 DT'!H29</f>
        <v>0</v>
      </c>
      <c r="I34" s="12">
        <f>+'ANEXO N° III-2 DT'!I29</f>
        <v>784600</v>
      </c>
      <c r="J34" s="12">
        <f>+'ANEXO N° III-2 DT'!J29</f>
        <v>0</v>
      </c>
      <c r="K34" s="12">
        <f>+'ANEXO N° III-2 DT'!K29</f>
        <v>0</v>
      </c>
      <c r="L34" s="54">
        <f t="shared" si="4"/>
        <v>1000000</v>
      </c>
    </row>
    <row r="35" spans="1:12" ht="13.5" customHeight="1">
      <c r="A35" s="40"/>
      <c r="B35" s="7"/>
      <c r="C35" s="10" t="s">
        <v>55</v>
      </c>
      <c r="D35" s="12">
        <f>+'ANEXO N° III-2 DT'!D30</f>
        <v>0</v>
      </c>
      <c r="E35" s="12">
        <f>+'ANEXO N° III-2 DT'!E30</f>
        <v>0</v>
      </c>
      <c r="F35" s="12">
        <f>+'ANEXO N° III-2 DT'!F30</f>
        <v>1196500</v>
      </c>
      <c r="G35" s="12">
        <f>+'ANEXO N° III-2 DT'!G30</f>
        <v>0</v>
      </c>
      <c r="H35" s="12">
        <f>+'ANEXO N° III-2 DT'!H30</f>
        <v>0</v>
      </c>
      <c r="I35" s="12">
        <f>+'ANEXO N° III-2 DT'!I30</f>
        <v>28500</v>
      </c>
      <c r="J35" s="12">
        <f>+'ANEXO N° III-2 DT'!J30</f>
        <v>0</v>
      </c>
      <c r="K35" s="12">
        <f>+'ANEXO N° III-2 DT'!K30</f>
        <v>0</v>
      </c>
      <c r="L35" s="54">
        <f t="shared" si="4"/>
        <v>1225000</v>
      </c>
    </row>
    <row r="36" spans="1:12" ht="13.5" customHeight="1">
      <c r="A36" s="40"/>
      <c r="B36" s="7"/>
      <c r="C36" s="10" t="s">
        <v>64</v>
      </c>
      <c r="D36" s="12">
        <f>+'ANEXO N° III -1 RDR'!D28</f>
        <v>110000</v>
      </c>
      <c r="E36" s="12">
        <f>+'ANEXO N° III -1 RDR'!E28</f>
        <v>0</v>
      </c>
      <c r="F36" s="12">
        <f>+'ANEXO N° III -1 RDR'!F28</f>
        <v>1650849</v>
      </c>
      <c r="G36" s="12">
        <f>+'ANEXO N° III -1 RDR'!G28</f>
        <v>0</v>
      </c>
      <c r="H36" s="12">
        <f>+'ANEXO N° III -1 RDR'!H28</f>
        <v>324572</v>
      </c>
      <c r="I36" s="12">
        <f>+'ANEXO N° III -1 RDR'!I28</f>
        <v>1009167</v>
      </c>
      <c r="J36" s="12">
        <f>+'ANEXO N° III -1 RDR'!J28</f>
        <v>0</v>
      </c>
      <c r="K36" s="12">
        <f>+'ANEXO N° III -1 RDR'!K28</f>
        <v>0</v>
      </c>
      <c r="L36" s="54">
        <f t="shared" si="4"/>
        <v>3094588</v>
      </c>
    </row>
    <row r="37" spans="1:12" ht="13.5" customHeight="1">
      <c r="A37" s="40"/>
      <c r="B37" s="7"/>
      <c r="C37" s="10" t="s">
        <v>65</v>
      </c>
      <c r="D37" s="12">
        <f>+'ANEXO N° III -1 RDR'!D29</f>
        <v>0</v>
      </c>
      <c r="E37" s="12">
        <f>+'ANEXO N° III -1 RDR'!E29</f>
        <v>0</v>
      </c>
      <c r="F37" s="12">
        <f>+'ANEXO N° III -1 RDR'!F29</f>
        <v>776926</v>
      </c>
      <c r="G37" s="12">
        <f>+'ANEXO N° III -1 RDR'!G29</f>
        <v>0</v>
      </c>
      <c r="H37" s="12">
        <f>+'ANEXO N° III -1 RDR'!H29</f>
        <v>60000</v>
      </c>
      <c r="I37" s="12">
        <f>+'ANEXO N° III -1 RDR'!I29</f>
        <v>35400</v>
      </c>
      <c r="J37" s="12">
        <f>+'ANEXO N° III -1 RDR'!J29</f>
        <v>0</v>
      </c>
      <c r="K37" s="12">
        <f>+'ANEXO N° III -1 RDR'!K29</f>
        <v>0</v>
      </c>
      <c r="L37" s="54">
        <f t="shared" si="4"/>
        <v>872326</v>
      </c>
    </row>
    <row r="38" spans="1:12" ht="13.5" customHeight="1">
      <c r="A38" s="40"/>
      <c r="B38" s="7"/>
      <c r="C38" s="10" t="s">
        <v>56</v>
      </c>
      <c r="D38" s="12">
        <f>+'ANEXO N° III-2 DT'!D31</f>
        <v>0</v>
      </c>
      <c r="E38" s="12">
        <f>+'ANEXO N° III-2 DT'!E31</f>
        <v>0</v>
      </c>
      <c r="F38" s="12">
        <f>+'ANEXO N° III-2 DT'!F31</f>
        <v>12000000</v>
      </c>
      <c r="G38" s="12">
        <f>+'ANEXO N° III-2 DT'!G31</f>
        <v>0</v>
      </c>
      <c r="H38" s="12">
        <f>+'ANEXO N° III-2 DT'!H31</f>
        <v>0</v>
      </c>
      <c r="I38" s="12">
        <f>+'ANEXO N° III-2 DT'!I31</f>
        <v>0</v>
      </c>
      <c r="J38" s="12">
        <f>+'ANEXO N° III-2 DT'!J31</f>
        <v>0</v>
      </c>
      <c r="K38" s="12">
        <f>+'ANEXO N° III-2 DT'!K31</f>
        <v>0</v>
      </c>
      <c r="L38" s="54">
        <f t="shared" si="4"/>
        <v>12000000</v>
      </c>
    </row>
    <row r="39" spans="1:12" ht="13.5" customHeight="1">
      <c r="A39" s="40"/>
      <c r="B39" s="7"/>
      <c r="C39" s="10" t="s">
        <v>57</v>
      </c>
      <c r="D39" s="12">
        <f>+'ANEXO N° III -1 RDR'!D30+'ANEXO N° III-2 DT'!D32</f>
        <v>0</v>
      </c>
      <c r="E39" s="12">
        <f>+'ANEXO N° III -1 RDR'!E30+'ANEXO N° III-2 DT'!E32</f>
        <v>0</v>
      </c>
      <c r="F39" s="12">
        <f>+'ANEXO N° III -1 RDR'!F30+'ANEXO N° III-2 DT'!F32</f>
        <v>162722</v>
      </c>
      <c r="G39" s="12">
        <f>+'ANEXO N° III -1 RDR'!G30+'ANEXO N° III-2 DT'!G32</f>
        <v>0</v>
      </c>
      <c r="H39" s="12">
        <f>+'ANEXO N° III -1 RDR'!H30+'ANEXO N° III-2 DT'!H32</f>
        <v>0</v>
      </c>
      <c r="I39" s="12">
        <f>+'ANEXO N° III -1 RDR'!I30+'ANEXO N° III-2 DT'!I32</f>
        <v>9000</v>
      </c>
      <c r="J39" s="12">
        <f>+'ANEXO N° III -1 RDR'!J30+'ANEXO N° III-2 DT'!J32</f>
        <v>0</v>
      </c>
      <c r="K39" s="12">
        <f>+'ANEXO N° III -1 RDR'!K30+'ANEXO N° III-2 DT'!K32</f>
        <v>0</v>
      </c>
      <c r="L39" s="54">
        <f t="shared" si="4"/>
        <v>171722</v>
      </c>
    </row>
    <row r="40" spans="1:12" ht="13.5" customHeight="1">
      <c r="A40" s="40"/>
      <c r="B40" s="7"/>
      <c r="C40" s="10" t="s">
        <v>66</v>
      </c>
      <c r="D40" s="12">
        <f>+'ANEXO N° III -1 RDR'!D31</f>
        <v>0</v>
      </c>
      <c r="E40" s="12">
        <f>+'ANEXO N° III -1 RDR'!E31</f>
        <v>0</v>
      </c>
      <c r="F40" s="12">
        <f>+'ANEXO N° III -1 RDR'!F31</f>
        <v>649034</v>
      </c>
      <c r="G40" s="12">
        <f>+'ANEXO N° III -1 RDR'!G31</f>
        <v>0</v>
      </c>
      <c r="H40" s="12">
        <f>+'ANEXO N° III -1 RDR'!H31</f>
        <v>70000</v>
      </c>
      <c r="I40" s="12">
        <f>+'ANEXO N° III -1 RDR'!I31</f>
        <v>100000</v>
      </c>
      <c r="J40" s="12">
        <f>+'ANEXO N° III -1 RDR'!J31</f>
        <v>0</v>
      </c>
      <c r="K40" s="12">
        <f>+'ANEXO N° III -1 RDR'!K31</f>
        <v>0</v>
      </c>
      <c r="L40" s="54">
        <f t="shared" si="4"/>
        <v>819034</v>
      </c>
    </row>
    <row r="41" spans="1:12" ht="13.5" customHeight="1">
      <c r="A41" s="40"/>
      <c r="B41" s="7"/>
      <c r="C41" s="10" t="s">
        <v>58</v>
      </c>
      <c r="D41" s="12">
        <f>+'ANEXO N° III -1 RDR'!D32+'ANEXO N° III-2 DT'!D33</f>
        <v>0</v>
      </c>
      <c r="E41" s="12">
        <f>+'ANEXO N° III -1 RDR'!E32+'ANEXO N° III-2 DT'!E33</f>
        <v>0</v>
      </c>
      <c r="F41" s="12">
        <f>+'ANEXO N° III -1 RDR'!F32+'ANEXO N° III-2 DT'!F33</f>
        <v>4205716</v>
      </c>
      <c r="G41" s="12">
        <f>+'ANEXO N° III -1 RDR'!G32+'ANEXO N° III-2 DT'!G33</f>
        <v>0</v>
      </c>
      <c r="H41" s="12">
        <f>+'ANEXO N° III -1 RDR'!H32+'ANEXO N° III-2 DT'!H33</f>
        <v>10000</v>
      </c>
      <c r="I41" s="12">
        <f>+'ANEXO N° III -1 RDR'!I32+'ANEXO N° III-2 DT'!I33</f>
        <v>113500</v>
      </c>
      <c r="J41" s="12">
        <f>+'ANEXO N° III -1 RDR'!J32+'ANEXO N° III-2 DT'!J33</f>
        <v>0</v>
      </c>
      <c r="K41" s="12">
        <f>+'ANEXO N° III -1 RDR'!K32+'ANEXO N° III-2 DT'!K33</f>
        <v>0</v>
      </c>
      <c r="L41" s="54">
        <f t="shared" si="4"/>
        <v>4329216</v>
      </c>
    </row>
    <row r="42" spans="1:12" ht="13.5" customHeight="1">
      <c r="A42" s="40"/>
      <c r="B42" s="7"/>
      <c r="D42" s="9"/>
      <c r="E42" s="9"/>
      <c r="F42" s="9"/>
      <c r="G42" s="9"/>
      <c r="H42" s="9"/>
      <c r="I42" s="9"/>
      <c r="J42" s="9"/>
      <c r="K42" s="9"/>
      <c r="L42" s="50"/>
    </row>
    <row r="43" spans="1:12" ht="18">
      <c r="A43" s="40" t="s">
        <v>42</v>
      </c>
      <c r="B43" s="7"/>
      <c r="D43" s="9">
        <f>+D44</f>
        <v>0</v>
      </c>
      <c r="E43" s="9">
        <f aca="true" t="shared" si="5" ref="E43:K43">+E44</f>
        <v>0</v>
      </c>
      <c r="F43" s="9">
        <f t="shared" si="5"/>
        <v>102697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9">
        <f t="shared" si="5"/>
        <v>0</v>
      </c>
      <c r="L43" s="50">
        <f>+L44</f>
        <v>102697</v>
      </c>
    </row>
    <row r="44" spans="1:12" ht="13.5" customHeight="1">
      <c r="A44" s="40"/>
      <c r="B44" s="7"/>
      <c r="C44" s="10" t="s">
        <v>67</v>
      </c>
      <c r="D44" s="12">
        <f>+'ANEXO N° III -1 RDR'!D35</f>
        <v>0</v>
      </c>
      <c r="E44" s="12">
        <f>+'ANEXO N° III -1 RDR'!E35</f>
        <v>0</v>
      </c>
      <c r="F44" s="12">
        <f>+'ANEXO N° III -1 RDR'!F35</f>
        <v>102697</v>
      </c>
      <c r="G44" s="12">
        <f>+'ANEXO N° III -1 RDR'!G35</f>
        <v>0</v>
      </c>
      <c r="H44" s="12">
        <f>+'ANEXO N° III -1 RDR'!H35</f>
        <v>0</v>
      </c>
      <c r="I44" s="12">
        <f>+'ANEXO N° III -1 RDR'!I35</f>
        <v>0</v>
      </c>
      <c r="J44" s="12">
        <f>+'ANEXO N° III -1 RDR'!J35</f>
        <v>0</v>
      </c>
      <c r="K44" s="12">
        <f>+'ANEXO N° III -1 RDR'!K35</f>
        <v>0</v>
      </c>
      <c r="L44" s="54">
        <f>SUM(D44:K44)</f>
        <v>102697</v>
      </c>
    </row>
    <row r="45" spans="1:12" ht="16.5" thickBot="1">
      <c r="A45" s="72"/>
      <c r="B45" s="73"/>
      <c r="C45" s="78" t="s">
        <v>39</v>
      </c>
      <c r="D45" s="74">
        <f aca="true" t="shared" si="6" ref="D45:L45">+D32+D15+D43</f>
        <v>2678931</v>
      </c>
      <c r="E45" s="74">
        <f t="shared" si="6"/>
        <v>20550</v>
      </c>
      <c r="F45" s="74">
        <f t="shared" si="6"/>
        <v>34621025</v>
      </c>
      <c r="G45" s="74">
        <f t="shared" si="6"/>
        <v>0</v>
      </c>
      <c r="H45" s="74">
        <f t="shared" si="6"/>
        <v>843039</v>
      </c>
      <c r="I45" s="74">
        <f t="shared" si="6"/>
        <v>66527001</v>
      </c>
      <c r="J45" s="74">
        <f t="shared" si="6"/>
        <v>0</v>
      </c>
      <c r="K45" s="74">
        <f t="shared" si="6"/>
        <v>0</v>
      </c>
      <c r="L45" s="75">
        <f t="shared" si="6"/>
        <v>104690546</v>
      </c>
    </row>
    <row r="46" ht="13.5" thickTop="1"/>
    <row r="49" ht="23.25">
      <c r="I49" s="103"/>
    </row>
    <row r="50" ht="12.75">
      <c r="L50" s="31"/>
    </row>
    <row r="51" ht="12.75">
      <c r="L51" s="31"/>
    </row>
    <row r="52" ht="12.75">
      <c r="L52" s="31"/>
    </row>
    <row r="53" ht="12.75">
      <c r="L53" s="31"/>
    </row>
    <row r="54" ht="12.75">
      <c r="L54" s="31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1.03" bottom="0.7086614173228347" header="0" footer="0"/>
  <pageSetup fitToHeight="3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71"/>
  <sheetViews>
    <sheetView showZeros="0" zoomScale="70" zoomScaleNormal="70" zoomScalePageLayoutView="0" workbookViewId="0" topLeftCell="A1">
      <pane xSplit="3" ySplit="13" topLeftCell="H30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ColWidth="11.421875" defaultRowHeight="12.75"/>
  <cols>
    <col min="1" max="1" width="2.7109375" style="31" customWidth="1"/>
    <col min="2" max="2" width="4.140625" style="31" customWidth="1"/>
    <col min="3" max="3" width="98.57421875" style="31" customWidth="1"/>
    <col min="4" max="4" width="15.8515625" style="31" customWidth="1"/>
    <col min="5" max="5" width="17.00390625" style="31" customWidth="1"/>
    <col min="6" max="6" width="12.28125" style="31" customWidth="1"/>
    <col min="7" max="7" width="15.57421875" style="31" customWidth="1"/>
    <col min="8" max="8" width="14.140625" style="31" customWidth="1"/>
    <col min="9" max="9" width="15.421875" style="31" customWidth="1"/>
    <col min="10" max="10" width="15.28125" style="31" customWidth="1"/>
    <col min="11" max="11" width="14.00390625" style="31" customWidth="1"/>
    <col min="12" max="12" width="13.00390625" style="31" customWidth="1"/>
    <col min="13" max="13" width="5.00390625" style="31" customWidth="1"/>
    <col min="14" max="16384" width="11.421875" style="31" customWidth="1"/>
  </cols>
  <sheetData>
    <row r="1" spans="1:12" s="56" customFormat="1" ht="18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="42" customFormat="1" ht="13.5" thickBot="1"/>
    <row r="3" spans="1:12" s="42" customFormat="1" ht="17.25" thickTop="1">
      <c r="A3" s="57"/>
      <c r="B3" s="58"/>
      <c r="C3" s="58"/>
      <c r="D3" s="58"/>
      <c r="E3" s="58"/>
      <c r="F3" s="58"/>
      <c r="G3" s="58"/>
      <c r="H3" s="58"/>
      <c r="I3" s="35"/>
      <c r="J3" s="35"/>
      <c r="K3" s="35"/>
      <c r="L3" s="59"/>
    </row>
    <row r="4" spans="1:12" s="42" customFormat="1" ht="16.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5"/>
    </row>
    <row r="5" spans="1:12" s="42" customFormat="1" ht="15.75">
      <c r="A5" s="148" t="s">
        <v>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1:12" s="42" customFormat="1" ht="15.75">
      <c r="A6" s="148" t="s">
        <v>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s="42" customFormat="1" ht="16.5">
      <c r="A7" s="151" t="s">
        <v>22</v>
      </c>
      <c r="B7" s="152"/>
      <c r="C7" s="152"/>
      <c r="D7" s="152"/>
      <c r="E7" s="152"/>
      <c r="F7" s="152"/>
      <c r="G7" s="152"/>
      <c r="H7" s="152"/>
      <c r="I7" s="153"/>
      <c r="J7" s="153"/>
      <c r="K7" s="153"/>
      <c r="L7" s="154"/>
    </row>
    <row r="8" spans="1:12" s="42" customFormat="1" ht="18">
      <c r="A8" s="60"/>
      <c r="F8" s="42" t="s">
        <v>25</v>
      </c>
      <c r="H8" s="61"/>
      <c r="K8" s="61" t="s">
        <v>12</v>
      </c>
      <c r="L8" s="62"/>
    </row>
    <row r="9" spans="1:12" s="42" customFormat="1" ht="13.5" thickBo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44"/>
    </row>
    <row r="10" spans="1:12" s="42" customFormat="1" ht="13.5" thickTop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7:11" ht="17.25" thickBot="1">
      <c r="G11" s="65" t="s">
        <v>4</v>
      </c>
      <c r="K11" s="110"/>
    </row>
    <row r="12" spans="1:12" s="42" customFormat="1" ht="17.25" customHeight="1" thickTop="1">
      <c r="A12" s="97"/>
      <c r="B12" s="98"/>
      <c r="C12" s="99"/>
      <c r="D12" s="146" t="s">
        <v>31</v>
      </c>
      <c r="E12" s="146"/>
      <c r="F12" s="146"/>
      <c r="G12" s="146"/>
      <c r="H12" s="146"/>
      <c r="I12" s="146"/>
      <c r="J12" s="146"/>
      <c r="K12" s="146"/>
      <c r="L12" s="147"/>
    </row>
    <row r="13" spans="1:12" s="42" customFormat="1" ht="57.75" customHeight="1">
      <c r="A13" s="142" t="s">
        <v>0</v>
      </c>
      <c r="B13" s="143"/>
      <c r="C13" s="144"/>
      <c r="D13" s="100" t="s">
        <v>6</v>
      </c>
      <c r="E13" s="100" t="s">
        <v>15</v>
      </c>
      <c r="F13" s="100" t="s">
        <v>7</v>
      </c>
      <c r="G13" s="100" t="s">
        <v>20</v>
      </c>
      <c r="H13" s="100" t="s">
        <v>19</v>
      </c>
      <c r="I13" s="100" t="s">
        <v>28</v>
      </c>
      <c r="J13" s="100" t="s">
        <v>30</v>
      </c>
      <c r="K13" s="100" t="s">
        <v>17</v>
      </c>
      <c r="L13" s="101" t="s">
        <v>1</v>
      </c>
    </row>
    <row r="14" spans="1:12" s="11" customFormat="1" ht="13.5" customHeight="1">
      <c r="A14" s="66"/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70"/>
    </row>
    <row r="15" spans="1:12" s="11" customFormat="1" ht="18">
      <c r="A15" s="40" t="s">
        <v>14</v>
      </c>
      <c r="B15" s="1"/>
      <c r="C15" s="3"/>
      <c r="D15" s="8">
        <f>+D16</f>
        <v>2565434</v>
      </c>
      <c r="E15" s="8">
        <f aca="true" t="shared" si="0" ref="E15:L15">+E16</f>
        <v>20550</v>
      </c>
      <c r="F15" s="8">
        <f t="shared" si="0"/>
        <v>6345622</v>
      </c>
      <c r="G15" s="8">
        <f t="shared" si="0"/>
        <v>0</v>
      </c>
      <c r="H15" s="8">
        <f t="shared" si="0"/>
        <v>378467</v>
      </c>
      <c r="I15" s="8">
        <f t="shared" si="0"/>
        <v>40361123</v>
      </c>
      <c r="J15" s="8">
        <f t="shared" si="0"/>
        <v>0</v>
      </c>
      <c r="K15" s="8">
        <f t="shared" si="0"/>
        <v>0</v>
      </c>
      <c r="L15" s="50">
        <f t="shared" si="0"/>
        <v>49671196</v>
      </c>
    </row>
    <row r="16" spans="1:12" s="11" customFormat="1" ht="15" customHeight="1">
      <c r="A16" s="41"/>
      <c r="B16" s="18" t="s">
        <v>13</v>
      </c>
      <c r="C16" s="86"/>
      <c r="D16" s="9">
        <f aca="true" t="shared" si="1" ref="D16:L16">SUM(D17:D24)</f>
        <v>2565434</v>
      </c>
      <c r="E16" s="9">
        <f t="shared" si="1"/>
        <v>20550</v>
      </c>
      <c r="F16" s="9">
        <f t="shared" si="1"/>
        <v>6345622</v>
      </c>
      <c r="G16" s="9">
        <f t="shared" si="1"/>
        <v>0</v>
      </c>
      <c r="H16" s="9">
        <f t="shared" si="1"/>
        <v>378467</v>
      </c>
      <c r="I16" s="9">
        <f t="shared" si="1"/>
        <v>40361123</v>
      </c>
      <c r="J16" s="9">
        <f t="shared" si="1"/>
        <v>0</v>
      </c>
      <c r="K16" s="9">
        <f t="shared" si="1"/>
        <v>0</v>
      </c>
      <c r="L16" s="50">
        <f t="shared" si="1"/>
        <v>49671196</v>
      </c>
    </row>
    <row r="17" spans="1:12" s="11" customFormat="1" ht="15" customHeight="1">
      <c r="A17" s="41"/>
      <c r="B17" s="7"/>
      <c r="C17" s="10" t="s">
        <v>59</v>
      </c>
      <c r="D17" s="12">
        <f>523890+580265+1319244+116053</f>
        <v>2539452</v>
      </c>
      <c r="E17" s="12"/>
      <c r="F17" s="12">
        <f>2691124+295690</f>
        <v>2986814</v>
      </c>
      <c r="G17" s="12"/>
      <c r="H17" s="12">
        <v>151056</v>
      </c>
      <c r="I17" s="12">
        <v>31907562</v>
      </c>
      <c r="J17" s="12"/>
      <c r="K17" s="12"/>
      <c r="L17" s="54">
        <f>SUM(D17:K17)</f>
        <v>37584884</v>
      </c>
    </row>
    <row r="18" spans="1:12" s="11" customFormat="1" ht="15" customHeight="1">
      <c r="A18" s="41"/>
      <c r="B18" s="7"/>
      <c r="C18" s="10" t="s">
        <v>45</v>
      </c>
      <c r="D18" s="12">
        <v>25982</v>
      </c>
      <c r="E18" s="12">
        <f>20250+300</f>
        <v>20550</v>
      </c>
      <c r="F18" s="12">
        <v>780275</v>
      </c>
      <c r="G18" s="12"/>
      <c r="H18" s="12">
        <v>122411</v>
      </c>
      <c r="I18" s="12">
        <f>3048701+350000</f>
        <v>3398701</v>
      </c>
      <c r="J18" s="12"/>
      <c r="K18" s="12"/>
      <c r="L18" s="54">
        <f aca="true" t="shared" si="2" ref="L18:L24">SUM(D18:K18)</f>
        <v>4347919</v>
      </c>
    </row>
    <row r="19" spans="1:12" s="11" customFormat="1" ht="15" customHeight="1">
      <c r="A19" s="41"/>
      <c r="B19" s="7"/>
      <c r="C19" s="4" t="s">
        <v>49</v>
      </c>
      <c r="D19" s="12"/>
      <c r="E19" s="12"/>
      <c r="F19" s="12">
        <v>1243026</v>
      </c>
      <c r="G19" s="12"/>
      <c r="H19" s="12">
        <v>105000</v>
      </c>
      <c r="I19" s="12">
        <v>4528731</v>
      </c>
      <c r="J19" s="12"/>
      <c r="K19" s="12"/>
      <c r="L19" s="54">
        <f t="shared" si="2"/>
        <v>5876757</v>
      </c>
    </row>
    <row r="20" spans="1:12" s="11" customFormat="1" ht="15" customHeight="1">
      <c r="A20" s="41"/>
      <c r="B20" s="7"/>
      <c r="C20" s="4" t="s">
        <v>60</v>
      </c>
      <c r="D20" s="12"/>
      <c r="E20" s="12"/>
      <c r="F20" s="12">
        <v>71615</v>
      </c>
      <c r="G20" s="12"/>
      <c r="H20" s="12"/>
      <c r="I20" s="12">
        <v>424729</v>
      </c>
      <c r="J20" s="12"/>
      <c r="K20" s="12"/>
      <c r="L20" s="54">
        <f t="shared" si="2"/>
        <v>496344</v>
      </c>
    </row>
    <row r="21" spans="1:13" ht="15" customHeight="1">
      <c r="A21" s="41"/>
      <c r="B21" s="7"/>
      <c r="C21" s="4" t="s">
        <v>44</v>
      </c>
      <c r="D21" s="12"/>
      <c r="E21" s="12"/>
      <c r="F21" s="12">
        <v>745172</v>
      </c>
      <c r="G21" s="12"/>
      <c r="H21" s="12"/>
      <c r="I21" s="12"/>
      <c r="J21" s="12"/>
      <c r="K21" s="12"/>
      <c r="L21" s="54">
        <f t="shared" si="2"/>
        <v>745172</v>
      </c>
      <c r="M21" s="11"/>
    </row>
    <row r="22" spans="1:13" ht="15" customHeight="1">
      <c r="A22" s="41"/>
      <c r="B22" s="7"/>
      <c r="C22" s="4" t="s">
        <v>61</v>
      </c>
      <c r="D22" s="12"/>
      <c r="E22" s="12"/>
      <c r="F22" s="12">
        <f>69320+27299+298318+85888</f>
        <v>480825</v>
      </c>
      <c r="G22" s="12"/>
      <c r="H22" s="12"/>
      <c r="I22" s="12">
        <f>4800+3000+16600</f>
        <v>24400</v>
      </c>
      <c r="J22" s="12"/>
      <c r="K22" s="12"/>
      <c r="L22" s="54">
        <f t="shared" si="2"/>
        <v>505225</v>
      </c>
      <c r="M22" s="42"/>
    </row>
    <row r="23" spans="1:13" ht="15" customHeight="1">
      <c r="A23" s="41"/>
      <c r="B23" s="7"/>
      <c r="C23" s="4" t="s">
        <v>62</v>
      </c>
      <c r="D23" s="12"/>
      <c r="E23" s="12"/>
      <c r="F23" s="12">
        <v>21000</v>
      </c>
      <c r="G23" s="12"/>
      <c r="H23" s="12"/>
      <c r="I23" s="12">
        <v>77000</v>
      </c>
      <c r="J23" s="12"/>
      <c r="K23" s="12"/>
      <c r="L23" s="54">
        <f t="shared" si="2"/>
        <v>98000</v>
      </c>
      <c r="M23" s="42"/>
    </row>
    <row r="24" spans="1:13" ht="15" customHeight="1">
      <c r="A24" s="41"/>
      <c r="B24" s="7"/>
      <c r="C24" s="4" t="s">
        <v>63</v>
      </c>
      <c r="D24" s="12"/>
      <c r="E24" s="12"/>
      <c r="F24" s="12">
        <v>16895</v>
      </c>
      <c r="G24" s="12"/>
      <c r="H24" s="12"/>
      <c r="I24" s="12"/>
      <c r="J24" s="12"/>
      <c r="K24" s="12"/>
      <c r="L24" s="54">
        <f t="shared" si="2"/>
        <v>16895</v>
      </c>
      <c r="M24" s="111"/>
    </row>
    <row r="25" spans="1:13" ht="15" customHeight="1">
      <c r="A25" s="104"/>
      <c r="B25" s="7"/>
      <c r="C25" s="4"/>
      <c r="D25" s="12"/>
      <c r="E25" s="12"/>
      <c r="F25" s="12"/>
      <c r="G25" s="12"/>
      <c r="H25" s="12"/>
      <c r="I25" s="12"/>
      <c r="J25" s="12"/>
      <c r="K25" s="12"/>
      <c r="L25" s="54">
        <f>SUM(D25:K25)</f>
        <v>0</v>
      </c>
      <c r="M25" s="42"/>
    </row>
    <row r="26" spans="1:13" ht="15" customHeight="1">
      <c r="A26" s="40" t="s">
        <v>29</v>
      </c>
      <c r="B26" s="7"/>
      <c r="C26" s="4"/>
      <c r="D26" s="9">
        <f>SUM(D27:D32)</f>
        <v>110000</v>
      </c>
      <c r="E26" s="9">
        <f aca="true" t="shared" si="3" ref="E26:L26">SUM(E27:E32)</f>
        <v>0</v>
      </c>
      <c r="F26" s="9">
        <f t="shared" si="3"/>
        <v>9507097</v>
      </c>
      <c r="G26" s="9">
        <f t="shared" si="3"/>
        <v>0</v>
      </c>
      <c r="H26" s="9">
        <f t="shared" si="3"/>
        <v>464572</v>
      </c>
      <c r="I26" s="9">
        <f t="shared" si="3"/>
        <v>1267067</v>
      </c>
      <c r="J26" s="9">
        <f t="shared" si="3"/>
        <v>0</v>
      </c>
      <c r="K26" s="9">
        <f t="shared" si="3"/>
        <v>0</v>
      </c>
      <c r="L26" s="50">
        <f t="shared" si="3"/>
        <v>11348736</v>
      </c>
      <c r="M26" s="42"/>
    </row>
    <row r="27" spans="1:13" ht="15" customHeight="1">
      <c r="A27" s="40"/>
      <c r="B27" s="7"/>
      <c r="C27" s="4" t="s">
        <v>53</v>
      </c>
      <c r="D27" s="12"/>
      <c r="E27" s="12"/>
      <c r="F27" s="12">
        <v>2180020</v>
      </c>
      <c r="G27" s="12"/>
      <c r="H27" s="12"/>
      <c r="I27" s="12"/>
      <c r="J27" s="12"/>
      <c r="K27" s="12"/>
      <c r="L27" s="54">
        <f aca="true" t="shared" si="4" ref="L27:L32">SUM(D27:K27)</f>
        <v>2180020</v>
      </c>
      <c r="M27" s="42"/>
    </row>
    <row r="28" spans="1:13" ht="15" customHeight="1">
      <c r="A28" s="40"/>
      <c r="B28" s="7"/>
      <c r="C28" s="4" t="s">
        <v>64</v>
      </c>
      <c r="D28" s="12">
        <v>110000</v>
      </c>
      <c r="E28" s="12"/>
      <c r="F28" s="12">
        <f>450386+1200463</f>
        <v>1650849</v>
      </c>
      <c r="G28" s="12"/>
      <c r="H28" s="12">
        <v>324572</v>
      </c>
      <c r="I28" s="12">
        <v>1009167</v>
      </c>
      <c r="J28" s="12"/>
      <c r="K28" s="12"/>
      <c r="L28" s="54">
        <f t="shared" si="4"/>
        <v>3094588</v>
      </c>
      <c r="M28" s="42"/>
    </row>
    <row r="29" spans="1:13" ht="15" customHeight="1">
      <c r="A29" s="40"/>
      <c r="B29" s="7"/>
      <c r="C29" s="4" t="s">
        <v>65</v>
      </c>
      <c r="D29" s="12"/>
      <c r="E29" s="12"/>
      <c r="F29" s="12">
        <f>77500+699426</f>
        <v>776926</v>
      </c>
      <c r="G29" s="12"/>
      <c r="H29" s="12">
        <v>60000</v>
      </c>
      <c r="I29" s="12">
        <f>5000+30400</f>
        <v>35400</v>
      </c>
      <c r="J29" s="12"/>
      <c r="K29" s="12"/>
      <c r="L29" s="54">
        <f t="shared" si="4"/>
        <v>872326</v>
      </c>
      <c r="M29" s="42"/>
    </row>
    <row r="30" spans="1:13" ht="15" customHeight="1">
      <c r="A30" s="40"/>
      <c r="B30" s="7"/>
      <c r="C30" s="4" t="s">
        <v>57</v>
      </c>
      <c r="D30" s="12"/>
      <c r="E30" s="12"/>
      <c r="F30" s="12">
        <v>72129</v>
      </c>
      <c r="G30" s="12"/>
      <c r="H30" s="12"/>
      <c r="I30" s="12">
        <v>9000</v>
      </c>
      <c r="J30" s="12"/>
      <c r="K30" s="12"/>
      <c r="L30" s="54">
        <f t="shared" si="4"/>
        <v>81129</v>
      </c>
      <c r="M30" s="42"/>
    </row>
    <row r="31" spans="1:13" ht="15" customHeight="1">
      <c r="A31" s="40"/>
      <c r="B31" s="7"/>
      <c r="C31" s="4" t="s">
        <v>66</v>
      </c>
      <c r="D31" s="12"/>
      <c r="E31" s="12"/>
      <c r="F31" s="12">
        <v>649034</v>
      </c>
      <c r="G31" s="12"/>
      <c r="H31" s="12">
        <v>70000</v>
      </c>
      <c r="I31" s="12">
        <v>100000</v>
      </c>
      <c r="J31" s="12"/>
      <c r="K31" s="12"/>
      <c r="L31" s="54">
        <f t="shared" si="4"/>
        <v>819034</v>
      </c>
      <c r="M31" s="42"/>
    </row>
    <row r="32" spans="1:13" ht="15" customHeight="1">
      <c r="A32" s="40"/>
      <c r="B32" s="7"/>
      <c r="C32" s="4" t="s">
        <v>58</v>
      </c>
      <c r="D32" s="12"/>
      <c r="E32" s="12"/>
      <c r="F32" s="12">
        <v>4178139</v>
      </c>
      <c r="G32" s="12"/>
      <c r="H32" s="12">
        <v>10000</v>
      </c>
      <c r="I32" s="12">
        <v>113500</v>
      </c>
      <c r="J32" s="12"/>
      <c r="K32" s="12"/>
      <c r="L32" s="54">
        <f t="shared" si="4"/>
        <v>4301639</v>
      </c>
      <c r="M32" s="42"/>
    </row>
    <row r="33" spans="1:13" ht="15" customHeight="1">
      <c r="A33" s="40"/>
      <c r="B33" s="7"/>
      <c r="C33" s="4"/>
      <c r="D33" s="9"/>
      <c r="E33" s="9"/>
      <c r="F33" s="9"/>
      <c r="G33" s="9"/>
      <c r="H33" s="9"/>
      <c r="I33" s="9"/>
      <c r="J33" s="9"/>
      <c r="K33" s="9"/>
      <c r="L33" s="50"/>
      <c r="M33" s="42"/>
    </row>
    <row r="34" spans="1:12" ht="15" customHeight="1">
      <c r="A34" s="40" t="s">
        <v>42</v>
      </c>
      <c r="B34" s="7"/>
      <c r="C34" s="10"/>
      <c r="D34" s="9">
        <f>+D35</f>
        <v>0</v>
      </c>
      <c r="E34" s="9">
        <f aca="true" t="shared" si="5" ref="E34:L34">+E35</f>
        <v>0</v>
      </c>
      <c r="F34" s="9">
        <f t="shared" si="5"/>
        <v>102697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50">
        <f t="shared" si="5"/>
        <v>102697</v>
      </c>
    </row>
    <row r="35" spans="1:12" ht="15" customHeight="1">
      <c r="A35" s="40"/>
      <c r="B35" s="7"/>
      <c r="C35" s="10" t="s">
        <v>67</v>
      </c>
      <c r="D35" s="12"/>
      <c r="E35" s="12"/>
      <c r="F35" s="12">
        <v>102697</v>
      </c>
      <c r="G35" s="12"/>
      <c r="H35" s="12"/>
      <c r="I35" s="12"/>
      <c r="J35" s="12"/>
      <c r="K35" s="12"/>
      <c r="L35" s="54">
        <f>SUM(D35:K35)</f>
        <v>102697</v>
      </c>
    </row>
    <row r="36" spans="1:12" ht="15" customHeight="1" thickBot="1">
      <c r="A36" s="72"/>
      <c r="B36" s="73"/>
      <c r="C36" s="78" t="s">
        <v>39</v>
      </c>
      <c r="D36" s="74">
        <f aca="true" t="shared" si="6" ref="D36:L36">+D26+D15+D34</f>
        <v>2675434</v>
      </c>
      <c r="E36" s="74">
        <f t="shared" si="6"/>
        <v>20550</v>
      </c>
      <c r="F36" s="74">
        <f t="shared" si="6"/>
        <v>15955416</v>
      </c>
      <c r="G36" s="74">
        <f t="shared" si="6"/>
        <v>0</v>
      </c>
      <c r="H36" s="74">
        <f t="shared" si="6"/>
        <v>843039</v>
      </c>
      <c r="I36" s="74">
        <f t="shared" si="6"/>
        <v>41628190</v>
      </c>
      <c r="J36" s="74">
        <f t="shared" si="6"/>
        <v>0</v>
      </c>
      <c r="K36" s="74">
        <f t="shared" si="6"/>
        <v>0</v>
      </c>
      <c r="L36" s="75">
        <f t="shared" si="6"/>
        <v>61122629</v>
      </c>
    </row>
    <row r="37" spans="1:12" ht="15" customHeight="1" thickTop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42" customFormat="1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s="42" customFormat="1" ht="15" customHeight="1">
      <c r="A39" s="4"/>
      <c r="B39" s="4"/>
      <c r="C39" s="4"/>
      <c r="D39" s="116"/>
      <c r="E39" s="116"/>
      <c r="F39" s="116"/>
      <c r="H39" s="116"/>
      <c r="I39" s="116"/>
      <c r="J39" s="116"/>
      <c r="K39" s="4"/>
      <c r="L39" s="4"/>
    </row>
    <row r="40" spans="1:11" s="42" customFormat="1" ht="15" customHeight="1">
      <c r="A40" s="4"/>
      <c r="B40" s="4"/>
      <c r="C40" s="4"/>
      <c r="E40" s="4"/>
      <c r="F40" s="4"/>
      <c r="G40" s="4"/>
      <c r="H40" s="4"/>
      <c r="K40" s="4"/>
    </row>
    <row r="41" spans="1:1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2" ht="1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1" bottom="0.7086614173228347" header="0" footer="0"/>
  <pageSetup fitToHeight="3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39"/>
  <sheetViews>
    <sheetView showZeros="0" zoomScale="80" zoomScaleNormal="80" zoomScaleSheetLayoutView="40" zoomScalePageLayoutView="0" workbookViewId="0" topLeftCell="A1">
      <pane xSplit="3" ySplit="13" topLeftCell="I34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ColWidth="11.421875" defaultRowHeight="12.75"/>
  <cols>
    <col min="1" max="1" width="3.28125" style="31" customWidth="1"/>
    <col min="2" max="2" width="4.57421875" style="31" customWidth="1"/>
    <col min="3" max="3" width="79.28125" style="31" customWidth="1"/>
    <col min="4" max="4" width="16.140625" style="31" customWidth="1"/>
    <col min="5" max="6" width="17.28125" style="31" customWidth="1"/>
    <col min="7" max="7" width="14.421875" style="31" customWidth="1"/>
    <col min="8" max="8" width="15.421875" style="31" customWidth="1"/>
    <col min="9" max="10" width="15.00390625" style="31" customWidth="1"/>
    <col min="11" max="11" width="14.140625" style="31" customWidth="1"/>
    <col min="12" max="12" width="17.28125" style="31" customWidth="1"/>
    <col min="13" max="13" width="3.7109375" style="31" customWidth="1"/>
    <col min="14" max="14" width="13.421875" style="31" bestFit="1" customWidth="1"/>
    <col min="15" max="16384" width="11.421875" style="31" customWidth="1"/>
  </cols>
  <sheetData>
    <row r="1" spans="1:12" s="42" customFormat="1" ht="18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="42" customFormat="1" ht="13.5" thickBot="1"/>
    <row r="3" spans="1:12" s="42" customFormat="1" ht="17.25" thickTop="1">
      <c r="A3" s="57"/>
      <c r="B3" s="58"/>
      <c r="C3" s="58"/>
      <c r="D3" s="58"/>
      <c r="E3" s="58"/>
      <c r="F3" s="58"/>
      <c r="G3" s="58"/>
      <c r="H3" s="58"/>
      <c r="I3" s="35"/>
      <c r="J3" s="35"/>
      <c r="K3" s="35"/>
      <c r="L3" s="59"/>
    </row>
    <row r="4" spans="1:12" s="42" customFormat="1" ht="16.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5"/>
    </row>
    <row r="5" spans="1:12" s="42" customFormat="1" ht="15.75">
      <c r="A5" s="148" t="s">
        <v>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1:12" s="42" customFormat="1" ht="15.75">
      <c r="A6" s="148" t="s">
        <v>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s="42" customFormat="1" ht="16.5">
      <c r="A7" s="151" t="s">
        <v>22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5"/>
    </row>
    <row r="8" spans="1:12" s="42" customFormat="1" ht="18">
      <c r="A8" s="60"/>
      <c r="H8" s="61"/>
      <c r="K8" s="61" t="s">
        <v>21</v>
      </c>
      <c r="L8" s="62"/>
    </row>
    <row r="9" spans="1:12" s="42" customFormat="1" ht="13.5" thickBo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44"/>
    </row>
    <row r="10" spans="1:12" s="42" customFormat="1" ht="13.5" thickTop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ht="16.5" thickBot="1">
      <c r="H11" s="76" t="s">
        <v>3</v>
      </c>
    </row>
    <row r="12" spans="1:12" s="42" customFormat="1" ht="17.25" customHeight="1" thickTop="1">
      <c r="A12" s="97"/>
      <c r="B12" s="98"/>
      <c r="C12" s="99"/>
      <c r="D12" s="156" t="s">
        <v>31</v>
      </c>
      <c r="E12" s="157"/>
      <c r="F12" s="157"/>
      <c r="G12" s="157"/>
      <c r="H12" s="157"/>
      <c r="I12" s="157"/>
      <c r="J12" s="157"/>
      <c r="K12" s="157"/>
      <c r="L12" s="158"/>
    </row>
    <row r="13" spans="1:12" s="42" customFormat="1" ht="78.75" customHeight="1">
      <c r="A13" s="142" t="s">
        <v>0</v>
      </c>
      <c r="B13" s="143"/>
      <c r="C13" s="144"/>
      <c r="D13" s="102" t="s">
        <v>6</v>
      </c>
      <c r="E13" s="100" t="s">
        <v>15</v>
      </c>
      <c r="F13" s="100" t="s">
        <v>7</v>
      </c>
      <c r="G13" s="100" t="s">
        <v>20</v>
      </c>
      <c r="H13" s="100" t="s">
        <v>19</v>
      </c>
      <c r="I13" s="100" t="s">
        <v>28</v>
      </c>
      <c r="J13" s="100" t="s">
        <v>30</v>
      </c>
      <c r="K13" s="100" t="s">
        <v>17</v>
      </c>
      <c r="L13" s="101" t="s">
        <v>1</v>
      </c>
    </row>
    <row r="14" spans="1:12" s="42" customFormat="1" ht="13.5" customHeight="1">
      <c r="A14" s="66"/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77"/>
    </row>
    <row r="15" spans="1:12" s="42" customFormat="1" ht="18">
      <c r="A15" s="40" t="s">
        <v>14</v>
      </c>
      <c r="B15" s="1"/>
      <c r="C15" s="3"/>
      <c r="D15" s="8">
        <f>+D16</f>
        <v>3497</v>
      </c>
      <c r="E15" s="8">
        <f aca="true" t="shared" si="0" ref="E15:L15">+E16</f>
        <v>0</v>
      </c>
      <c r="F15" s="8">
        <f t="shared" si="0"/>
        <v>4691090</v>
      </c>
      <c r="G15" s="8">
        <f t="shared" si="0"/>
        <v>0</v>
      </c>
      <c r="H15" s="8">
        <f t="shared" si="0"/>
        <v>0</v>
      </c>
      <c r="I15" s="8">
        <f t="shared" si="0"/>
        <v>17097374</v>
      </c>
      <c r="J15" s="8">
        <f t="shared" si="0"/>
        <v>0</v>
      </c>
      <c r="K15" s="8">
        <f t="shared" si="0"/>
        <v>0</v>
      </c>
      <c r="L15" s="50">
        <f t="shared" si="0"/>
        <v>21791961</v>
      </c>
    </row>
    <row r="16" spans="1:12" s="42" customFormat="1" ht="13.5">
      <c r="A16" s="41"/>
      <c r="B16" s="18" t="s">
        <v>13</v>
      </c>
      <c r="C16" s="86"/>
      <c r="D16" s="9">
        <f aca="true" t="shared" si="1" ref="D16:L16">SUM(D17:D25)</f>
        <v>3497</v>
      </c>
      <c r="E16" s="9">
        <f t="shared" si="1"/>
        <v>0</v>
      </c>
      <c r="F16" s="9">
        <f t="shared" si="1"/>
        <v>4691090</v>
      </c>
      <c r="G16" s="9">
        <f t="shared" si="1"/>
        <v>0</v>
      </c>
      <c r="H16" s="9">
        <f t="shared" si="1"/>
        <v>0</v>
      </c>
      <c r="I16" s="9">
        <f t="shared" si="1"/>
        <v>17097374</v>
      </c>
      <c r="J16" s="9">
        <f t="shared" si="1"/>
        <v>0</v>
      </c>
      <c r="K16" s="9">
        <f t="shared" si="1"/>
        <v>0</v>
      </c>
      <c r="L16" s="50">
        <f t="shared" si="1"/>
        <v>21791961</v>
      </c>
    </row>
    <row r="17" spans="1:12" ht="15" customHeight="1">
      <c r="A17" s="41"/>
      <c r="B17" s="7"/>
      <c r="C17" s="10" t="s">
        <v>45</v>
      </c>
      <c r="D17" s="12"/>
      <c r="E17" s="12"/>
      <c r="F17" s="12"/>
      <c r="G17" s="12"/>
      <c r="H17" s="12"/>
      <c r="I17" s="12">
        <v>5516954</v>
      </c>
      <c r="J17" s="12"/>
      <c r="K17" s="12"/>
      <c r="L17" s="54">
        <f aca="true" t="shared" si="2" ref="L17:L25">SUM(D17:K17)</f>
        <v>5516954</v>
      </c>
    </row>
    <row r="18" spans="1:12" ht="15" customHeight="1">
      <c r="A18" s="41"/>
      <c r="B18" s="7"/>
      <c r="C18" s="10" t="s">
        <v>46</v>
      </c>
      <c r="D18" s="12"/>
      <c r="E18" s="12"/>
      <c r="F18" s="12"/>
      <c r="G18" s="12"/>
      <c r="H18" s="12"/>
      <c r="I18" s="12">
        <v>2253618</v>
      </c>
      <c r="J18" s="12"/>
      <c r="K18" s="12"/>
      <c r="L18" s="54">
        <f t="shared" si="2"/>
        <v>2253618</v>
      </c>
    </row>
    <row r="19" spans="1:12" ht="15" customHeight="1">
      <c r="A19" s="41"/>
      <c r="B19" s="7"/>
      <c r="C19" s="10" t="s">
        <v>47</v>
      </c>
      <c r="D19" s="12"/>
      <c r="E19" s="12"/>
      <c r="F19" s="12"/>
      <c r="G19" s="12"/>
      <c r="H19" s="12"/>
      <c r="I19" s="12">
        <f>199941+1160000+693525</f>
        <v>2053466</v>
      </c>
      <c r="J19" s="12"/>
      <c r="K19" s="12"/>
      <c r="L19" s="54">
        <f t="shared" si="2"/>
        <v>2053466</v>
      </c>
    </row>
    <row r="20" spans="1:13" ht="15" customHeight="1">
      <c r="A20" s="41"/>
      <c r="B20" s="7"/>
      <c r="C20" s="4" t="s">
        <v>48</v>
      </c>
      <c r="D20" s="12"/>
      <c r="E20" s="12"/>
      <c r="F20" s="12">
        <v>1371640</v>
      </c>
      <c r="G20" s="12"/>
      <c r="H20" s="12"/>
      <c r="I20" s="12">
        <v>3378733</v>
      </c>
      <c r="J20" s="12"/>
      <c r="K20" s="12"/>
      <c r="L20" s="54">
        <f t="shared" si="2"/>
        <v>4750373</v>
      </c>
      <c r="M20" s="42"/>
    </row>
    <row r="21" spans="1:12" ht="15" customHeight="1">
      <c r="A21" s="41"/>
      <c r="B21" s="7"/>
      <c r="C21" s="10" t="s">
        <v>49</v>
      </c>
      <c r="D21" s="12">
        <v>3497</v>
      </c>
      <c r="E21" s="12"/>
      <c r="F21" s="12">
        <v>81967</v>
      </c>
      <c r="G21" s="12"/>
      <c r="H21" s="12"/>
      <c r="I21" s="12">
        <v>442698</v>
      </c>
      <c r="J21" s="12"/>
      <c r="K21" s="12"/>
      <c r="L21" s="54">
        <f t="shared" si="2"/>
        <v>528162</v>
      </c>
    </row>
    <row r="22" spans="1:12" ht="13.5">
      <c r="A22" s="41"/>
      <c r="B22" s="7"/>
      <c r="C22" s="10" t="s">
        <v>50</v>
      </c>
      <c r="D22" s="12"/>
      <c r="E22" s="12"/>
      <c r="F22" s="12">
        <v>2500000</v>
      </c>
      <c r="G22" s="12"/>
      <c r="H22" s="12"/>
      <c r="I22" s="12"/>
      <c r="J22" s="12"/>
      <c r="K22" s="12"/>
      <c r="L22" s="54">
        <f t="shared" si="2"/>
        <v>2500000</v>
      </c>
    </row>
    <row r="23" spans="1:12" ht="13.5">
      <c r="A23" s="41"/>
      <c r="B23" s="7"/>
      <c r="C23" s="10" t="s">
        <v>51</v>
      </c>
      <c r="D23" s="12"/>
      <c r="E23" s="12"/>
      <c r="F23" s="12"/>
      <c r="G23" s="12"/>
      <c r="H23" s="12"/>
      <c r="I23" s="12">
        <v>973019</v>
      </c>
      <c r="J23" s="12"/>
      <c r="K23" s="12"/>
      <c r="L23" s="54">
        <f t="shared" si="2"/>
        <v>973019</v>
      </c>
    </row>
    <row r="24" spans="1:12" ht="13.5">
      <c r="A24" s="41"/>
      <c r="B24" s="7"/>
      <c r="C24" s="10" t="s">
        <v>52</v>
      </c>
      <c r="D24" s="12"/>
      <c r="E24" s="12"/>
      <c r="F24" s="12"/>
      <c r="G24" s="12"/>
      <c r="H24" s="12"/>
      <c r="I24" s="12">
        <v>1871134</v>
      </c>
      <c r="J24" s="12"/>
      <c r="K24" s="12"/>
      <c r="L24" s="54">
        <f t="shared" si="2"/>
        <v>1871134</v>
      </c>
    </row>
    <row r="25" spans="1:17" ht="13.5">
      <c r="A25" s="104"/>
      <c r="B25" s="7"/>
      <c r="C25" s="4" t="s">
        <v>44</v>
      </c>
      <c r="D25" s="12"/>
      <c r="E25" s="12"/>
      <c r="F25" s="12">
        <v>737483</v>
      </c>
      <c r="G25" s="12"/>
      <c r="H25" s="12"/>
      <c r="I25" s="12">
        <v>607752</v>
      </c>
      <c r="J25" s="12"/>
      <c r="K25" s="12"/>
      <c r="L25" s="54">
        <f t="shared" si="2"/>
        <v>1345235</v>
      </c>
      <c r="M25" s="42"/>
      <c r="N25" s="42"/>
      <c r="O25" s="42"/>
      <c r="P25" s="42"/>
      <c r="Q25" s="42"/>
    </row>
    <row r="26" spans="1:17" ht="13.5">
      <c r="A26" s="104"/>
      <c r="B26" s="7"/>
      <c r="C26" s="4"/>
      <c r="D26" s="12"/>
      <c r="E26" s="12"/>
      <c r="F26" s="12"/>
      <c r="G26" s="12"/>
      <c r="H26" s="12"/>
      <c r="I26" s="12"/>
      <c r="J26" s="12"/>
      <c r="K26" s="12"/>
      <c r="L26" s="54">
        <f>SUM(D26:K26)</f>
        <v>0</v>
      </c>
      <c r="M26" s="42"/>
      <c r="N26" s="42"/>
      <c r="O26" s="42"/>
      <c r="P26" s="42"/>
      <c r="Q26" s="42"/>
    </row>
    <row r="27" spans="1:17" ht="18">
      <c r="A27" s="40" t="s">
        <v>29</v>
      </c>
      <c r="B27" s="7"/>
      <c r="C27" s="4"/>
      <c r="D27" s="9">
        <f aca="true" t="shared" si="3" ref="D27:L27">SUM(D28:D33)</f>
        <v>0</v>
      </c>
      <c r="E27" s="9">
        <f t="shared" si="3"/>
        <v>0</v>
      </c>
      <c r="F27" s="9">
        <f t="shared" si="3"/>
        <v>13974519</v>
      </c>
      <c r="G27" s="9">
        <f t="shared" si="3"/>
        <v>0</v>
      </c>
      <c r="H27" s="9">
        <f t="shared" si="3"/>
        <v>0</v>
      </c>
      <c r="I27" s="9">
        <f t="shared" si="3"/>
        <v>7731765</v>
      </c>
      <c r="J27" s="9">
        <f t="shared" si="3"/>
        <v>0</v>
      </c>
      <c r="K27" s="9">
        <f t="shared" si="3"/>
        <v>0</v>
      </c>
      <c r="L27" s="50">
        <f t="shared" si="3"/>
        <v>21706284</v>
      </c>
      <c r="M27" s="42"/>
      <c r="N27" s="42"/>
      <c r="O27" s="42"/>
      <c r="P27" s="42"/>
      <c r="Q27" s="42"/>
    </row>
    <row r="28" spans="1:17" ht="13.5" customHeight="1">
      <c r="A28" s="40"/>
      <c r="B28" s="7"/>
      <c r="C28" s="4" t="s">
        <v>53</v>
      </c>
      <c r="D28" s="12"/>
      <c r="E28" s="12"/>
      <c r="F28" s="12">
        <v>444449</v>
      </c>
      <c r="G28" s="12"/>
      <c r="H28" s="12"/>
      <c r="I28" s="12">
        <v>6918665</v>
      </c>
      <c r="J28" s="12"/>
      <c r="K28" s="12"/>
      <c r="L28" s="54">
        <f aca="true" t="shared" si="4" ref="L28:L33">SUM(D28:K28)</f>
        <v>7363114</v>
      </c>
      <c r="M28" s="42"/>
      <c r="N28" s="42"/>
      <c r="O28" s="42"/>
      <c r="P28" s="42"/>
      <c r="Q28" s="42"/>
    </row>
    <row r="29" spans="1:17" ht="13.5" customHeight="1">
      <c r="A29" s="40"/>
      <c r="B29" s="7"/>
      <c r="C29" s="4" t="s">
        <v>54</v>
      </c>
      <c r="D29" s="12"/>
      <c r="E29" s="12"/>
      <c r="F29" s="12">
        <v>215400</v>
      </c>
      <c r="G29" s="12"/>
      <c r="H29" s="12"/>
      <c r="I29" s="12">
        <v>784600</v>
      </c>
      <c r="J29" s="12"/>
      <c r="K29" s="12"/>
      <c r="L29" s="54">
        <f t="shared" si="4"/>
        <v>1000000</v>
      </c>
      <c r="M29" s="42"/>
      <c r="N29" s="42"/>
      <c r="O29" s="42"/>
      <c r="P29" s="42"/>
      <c r="Q29" s="42"/>
    </row>
    <row r="30" spans="1:17" ht="13.5" customHeight="1">
      <c r="A30" s="40"/>
      <c r="B30" s="7"/>
      <c r="C30" s="4" t="s">
        <v>55</v>
      </c>
      <c r="D30" s="12"/>
      <c r="E30" s="12"/>
      <c r="F30" s="12">
        <v>1196500</v>
      </c>
      <c r="G30" s="12"/>
      <c r="H30" s="12"/>
      <c r="I30" s="12">
        <v>28500</v>
      </c>
      <c r="J30" s="12"/>
      <c r="K30" s="12"/>
      <c r="L30" s="54">
        <f t="shared" si="4"/>
        <v>1225000</v>
      </c>
      <c r="M30" s="42"/>
      <c r="N30" s="42"/>
      <c r="O30" s="42"/>
      <c r="P30" s="42"/>
      <c r="Q30" s="42"/>
    </row>
    <row r="31" spans="1:17" ht="13.5" customHeight="1">
      <c r="A31" s="40"/>
      <c r="B31" s="7"/>
      <c r="C31" s="4" t="s">
        <v>56</v>
      </c>
      <c r="D31" s="12"/>
      <c r="E31" s="12"/>
      <c r="F31" s="12">
        <v>12000000</v>
      </c>
      <c r="G31" s="12"/>
      <c r="H31" s="12"/>
      <c r="I31" s="12"/>
      <c r="J31" s="12"/>
      <c r="K31" s="12"/>
      <c r="L31" s="54">
        <f t="shared" si="4"/>
        <v>12000000</v>
      </c>
      <c r="M31" s="42"/>
      <c r="N31" s="42"/>
      <c r="O31" s="42"/>
      <c r="P31" s="42"/>
      <c r="Q31" s="42"/>
    </row>
    <row r="32" spans="1:17" ht="13.5" customHeight="1">
      <c r="A32" s="40"/>
      <c r="B32" s="7"/>
      <c r="C32" s="4" t="s">
        <v>57</v>
      </c>
      <c r="D32" s="12"/>
      <c r="E32" s="12"/>
      <c r="F32" s="12">
        <v>90593</v>
      </c>
      <c r="G32" s="12"/>
      <c r="H32" s="12"/>
      <c r="I32" s="12"/>
      <c r="J32" s="12"/>
      <c r="K32" s="12"/>
      <c r="L32" s="54">
        <f t="shared" si="4"/>
        <v>90593</v>
      </c>
      <c r="M32" s="42"/>
      <c r="N32" s="42"/>
      <c r="O32" s="42"/>
      <c r="P32" s="42"/>
      <c r="Q32" s="42"/>
    </row>
    <row r="33" spans="1:17" ht="13.5" customHeight="1">
      <c r="A33" s="40"/>
      <c r="B33" s="7"/>
      <c r="C33" s="4" t="s">
        <v>58</v>
      </c>
      <c r="D33" s="12"/>
      <c r="E33" s="12"/>
      <c r="F33" s="12">
        <v>27577</v>
      </c>
      <c r="G33" s="12"/>
      <c r="H33" s="12"/>
      <c r="I33" s="12"/>
      <c r="J33" s="12"/>
      <c r="K33" s="12"/>
      <c r="L33" s="54">
        <f t="shared" si="4"/>
        <v>27577</v>
      </c>
      <c r="M33" s="42"/>
      <c r="N33" s="42"/>
      <c r="O33" s="42"/>
      <c r="P33" s="42"/>
      <c r="Q33" s="42"/>
    </row>
    <row r="34" spans="1:17" ht="16.5" thickBot="1">
      <c r="A34" s="105"/>
      <c r="B34" s="106"/>
      <c r="C34" s="78" t="s">
        <v>39</v>
      </c>
      <c r="D34" s="74">
        <f>+D27+D15</f>
        <v>3497</v>
      </c>
      <c r="E34" s="74">
        <f aca="true" t="shared" si="5" ref="E34:L34">+E27+E15</f>
        <v>0</v>
      </c>
      <c r="F34" s="74">
        <f t="shared" si="5"/>
        <v>18665609</v>
      </c>
      <c r="G34" s="74">
        <f t="shared" si="5"/>
        <v>0</v>
      </c>
      <c r="H34" s="74">
        <f t="shared" si="5"/>
        <v>0</v>
      </c>
      <c r="I34" s="74">
        <f t="shared" si="5"/>
        <v>24829139</v>
      </c>
      <c r="J34" s="74">
        <f t="shared" si="5"/>
        <v>0</v>
      </c>
      <c r="K34" s="74">
        <f t="shared" si="5"/>
        <v>0</v>
      </c>
      <c r="L34" s="75">
        <f t="shared" si="5"/>
        <v>43498245</v>
      </c>
      <c r="M34" s="42"/>
      <c r="N34" s="109"/>
      <c r="O34" s="42"/>
      <c r="P34" s="42"/>
      <c r="Q34" s="42"/>
    </row>
    <row r="35" spans="1:17" ht="13.5" thickTop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="42" customFormat="1" ht="12.75"/>
    <row r="37" s="42" customFormat="1" ht="12.75"/>
    <row r="38" s="42" customFormat="1" ht="12.75"/>
    <row r="39" spans="4:12" s="42" customFormat="1" ht="15">
      <c r="D39" s="116"/>
      <c r="F39" s="116"/>
      <c r="I39" s="116"/>
      <c r="L39" s="116"/>
    </row>
    <row r="40" s="42" customFormat="1" ht="12.75"/>
    <row r="41" s="42" customFormat="1" ht="12.75"/>
    <row r="42" s="42" customFormat="1" ht="12.75"/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2" right="0.3" top="0.984251968503937" bottom="0.3937007874015748" header="0" footer="0"/>
  <pageSetup fitToHeight="3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zoomScalePageLayoutView="0" workbookViewId="0" topLeftCell="A1">
      <pane xSplit="3" ySplit="13" topLeftCell="J1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L21" sqref="L21"/>
    </sheetView>
  </sheetViews>
  <sheetFormatPr defaultColWidth="11.421875" defaultRowHeight="12.75"/>
  <cols>
    <col min="1" max="1" width="3.28125" style="31" customWidth="1"/>
    <col min="2" max="2" width="4.57421875" style="31" customWidth="1"/>
    <col min="3" max="3" width="109.140625" style="31" customWidth="1"/>
    <col min="4" max="4" width="16.140625" style="31" customWidth="1"/>
    <col min="5" max="6" width="17.28125" style="31" customWidth="1"/>
    <col min="7" max="7" width="14.421875" style="31" customWidth="1"/>
    <col min="8" max="8" width="15.421875" style="31" customWidth="1"/>
    <col min="9" max="10" width="15.00390625" style="31" customWidth="1"/>
    <col min="11" max="11" width="14.140625" style="31" customWidth="1"/>
    <col min="12" max="12" width="17.28125" style="31" customWidth="1"/>
    <col min="13" max="13" width="3.7109375" style="31" customWidth="1"/>
    <col min="14" max="16384" width="11.421875" style="31" customWidth="1"/>
  </cols>
  <sheetData>
    <row r="1" spans="1:12" s="42" customFormat="1" ht="18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="42" customFormat="1" ht="13.5" thickBot="1"/>
    <row r="3" spans="1:12" s="42" customFormat="1" ht="17.25" thickTop="1">
      <c r="A3" s="57"/>
      <c r="B3" s="58"/>
      <c r="C3" s="58"/>
      <c r="D3" s="58"/>
      <c r="E3" s="58"/>
      <c r="F3" s="58"/>
      <c r="G3" s="58"/>
      <c r="H3" s="58"/>
      <c r="I3" s="35"/>
      <c r="J3" s="35"/>
      <c r="K3" s="35"/>
      <c r="L3" s="59"/>
    </row>
    <row r="4" spans="1:12" s="42" customFormat="1" ht="16.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5"/>
    </row>
    <row r="5" spans="1:12" s="42" customFormat="1" ht="15.75">
      <c r="A5" s="148" t="s">
        <v>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1:12" s="42" customFormat="1" ht="15.75">
      <c r="A6" s="148" t="s">
        <v>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s="42" customFormat="1" ht="16.5">
      <c r="A7" s="151" t="s">
        <v>22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5"/>
    </row>
    <row r="8" spans="1:12" s="42" customFormat="1" ht="18">
      <c r="A8" s="60"/>
      <c r="H8" s="61"/>
      <c r="K8" s="61" t="s">
        <v>43</v>
      </c>
      <c r="L8" s="62"/>
    </row>
    <row r="9" spans="1:12" s="42" customFormat="1" ht="13.5" thickBo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44"/>
    </row>
    <row r="10" spans="1:12" s="42" customFormat="1" ht="13.5" thickTop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ht="16.5" thickBot="1">
      <c r="H11" s="76" t="s">
        <v>40</v>
      </c>
    </row>
    <row r="12" spans="1:12" s="42" customFormat="1" ht="17.25" customHeight="1" thickTop="1">
      <c r="A12" s="97"/>
      <c r="B12" s="98"/>
      <c r="C12" s="99"/>
      <c r="D12" s="156" t="s">
        <v>31</v>
      </c>
      <c r="E12" s="157"/>
      <c r="F12" s="157"/>
      <c r="G12" s="157"/>
      <c r="H12" s="157"/>
      <c r="I12" s="157"/>
      <c r="J12" s="157"/>
      <c r="K12" s="157"/>
      <c r="L12" s="158"/>
    </row>
    <row r="13" spans="1:12" s="42" customFormat="1" ht="78.75" customHeight="1">
      <c r="A13" s="142" t="s">
        <v>0</v>
      </c>
      <c r="B13" s="143"/>
      <c r="C13" s="144"/>
      <c r="D13" s="102" t="s">
        <v>6</v>
      </c>
      <c r="E13" s="100" t="s">
        <v>15</v>
      </c>
      <c r="F13" s="100" t="s">
        <v>7</v>
      </c>
      <c r="G13" s="100" t="s">
        <v>20</v>
      </c>
      <c r="H13" s="100" t="s">
        <v>19</v>
      </c>
      <c r="I13" s="100" t="s">
        <v>28</v>
      </c>
      <c r="J13" s="100" t="s">
        <v>30</v>
      </c>
      <c r="K13" s="100" t="s">
        <v>17</v>
      </c>
      <c r="L13" s="101" t="s">
        <v>1</v>
      </c>
    </row>
    <row r="14" spans="1:12" s="42" customFormat="1" ht="13.5" customHeight="1">
      <c r="A14" s="66"/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77"/>
    </row>
    <row r="15" spans="1:12" s="42" customFormat="1" ht="18">
      <c r="A15" s="40" t="s">
        <v>14</v>
      </c>
      <c r="B15" s="1"/>
      <c r="C15" s="3"/>
      <c r="D15" s="112">
        <f>+D16</f>
        <v>0</v>
      </c>
      <c r="E15" s="112">
        <f aca="true" t="shared" si="0" ref="E15:L15">+E16</f>
        <v>0</v>
      </c>
      <c r="F15" s="112">
        <f t="shared" si="0"/>
        <v>0</v>
      </c>
      <c r="G15" s="112">
        <f t="shared" si="0"/>
        <v>0</v>
      </c>
      <c r="H15" s="112">
        <f t="shared" si="0"/>
        <v>0</v>
      </c>
      <c r="I15" s="8">
        <f t="shared" si="0"/>
        <v>69672</v>
      </c>
      <c r="J15" s="112">
        <f t="shared" si="0"/>
        <v>0</v>
      </c>
      <c r="K15" s="112">
        <f t="shared" si="0"/>
        <v>0</v>
      </c>
      <c r="L15" s="49">
        <f t="shared" si="0"/>
        <v>69672</v>
      </c>
    </row>
    <row r="16" spans="1:12" s="42" customFormat="1" ht="13.5">
      <c r="A16" s="41"/>
      <c r="B16" s="18" t="s">
        <v>13</v>
      </c>
      <c r="C16" s="86"/>
      <c r="D16" s="113">
        <f>SUM(D17:D17)</f>
        <v>0</v>
      </c>
      <c r="E16" s="113">
        <f aca="true" t="shared" si="1" ref="E16:L16">SUM(E17:E17)</f>
        <v>0</v>
      </c>
      <c r="F16" s="113">
        <f t="shared" si="1"/>
        <v>0</v>
      </c>
      <c r="G16" s="113">
        <f t="shared" si="1"/>
        <v>0</v>
      </c>
      <c r="H16" s="113">
        <f t="shared" si="1"/>
        <v>0</v>
      </c>
      <c r="I16" s="9">
        <f t="shared" si="1"/>
        <v>69672</v>
      </c>
      <c r="J16" s="113">
        <f t="shared" si="1"/>
        <v>0</v>
      </c>
      <c r="K16" s="113">
        <f t="shared" si="1"/>
        <v>0</v>
      </c>
      <c r="L16" s="50">
        <f t="shared" si="1"/>
        <v>69672</v>
      </c>
    </row>
    <row r="17" spans="1:12" s="42" customFormat="1" ht="13.5">
      <c r="A17" s="104"/>
      <c r="B17" s="7"/>
      <c r="C17" s="4" t="s">
        <v>44</v>
      </c>
      <c r="D17" s="114"/>
      <c r="E17" s="114"/>
      <c r="F17" s="114"/>
      <c r="G17" s="114"/>
      <c r="H17" s="114"/>
      <c r="I17" s="12">
        <v>69672</v>
      </c>
      <c r="J17" s="114"/>
      <c r="K17" s="114"/>
      <c r="L17" s="54">
        <f>SUM(D17:K17)</f>
        <v>69672</v>
      </c>
    </row>
    <row r="18" spans="1:12" ht="16.5" thickBot="1">
      <c r="A18" s="72"/>
      <c r="B18" s="73"/>
      <c r="C18" s="78" t="s">
        <v>39</v>
      </c>
      <c r="D18" s="115">
        <f>+D15</f>
        <v>0</v>
      </c>
      <c r="E18" s="115">
        <f aca="true" t="shared" si="2" ref="E18:L18">+E15</f>
        <v>0</v>
      </c>
      <c r="F18" s="115">
        <f t="shared" si="2"/>
        <v>0</v>
      </c>
      <c r="G18" s="115">
        <f t="shared" si="2"/>
        <v>0</v>
      </c>
      <c r="H18" s="115">
        <f t="shared" si="2"/>
        <v>0</v>
      </c>
      <c r="I18" s="74">
        <f t="shared" si="2"/>
        <v>69672</v>
      </c>
      <c r="J18" s="115">
        <f t="shared" si="2"/>
        <v>0</v>
      </c>
      <c r="K18" s="115">
        <f t="shared" si="2"/>
        <v>0</v>
      </c>
      <c r="L18" s="75">
        <f t="shared" si="2"/>
        <v>69672</v>
      </c>
    </row>
    <row r="19" ht="13.5" thickTop="1"/>
  </sheetData>
  <sheetProtection/>
  <mergeCells count="7">
    <mergeCell ref="A13:C13"/>
    <mergeCell ref="A1:L1"/>
    <mergeCell ref="A4:L4"/>
    <mergeCell ref="A5:L5"/>
    <mergeCell ref="A6:L6"/>
    <mergeCell ref="A7:L7"/>
    <mergeCell ref="D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jdavila</dc:creator>
  <cp:keywords/>
  <dc:description/>
  <cp:lastModifiedBy>carevalo</cp:lastModifiedBy>
  <cp:lastPrinted>2012-09-06T15:39:28Z</cp:lastPrinted>
  <dcterms:created xsi:type="dcterms:W3CDTF">2004-07-15T17:17:38Z</dcterms:created>
  <dcterms:modified xsi:type="dcterms:W3CDTF">2012-09-06T15:50:05Z</dcterms:modified>
  <cp:category/>
  <cp:version/>
  <cp:contentType/>
  <cp:contentStatus/>
</cp:coreProperties>
</file>