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135" windowWidth="14235" windowHeight="6060" tabRatio="707" activeTab="0"/>
  </bookViews>
  <sheets>
    <sheet name="P. Estudios Preinversión 2 (v4)" sheetId="1" r:id="rId1"/>
    <sheet name="P. Ss. Salud Básica(v4)" sheetId="2" r:id="rId2"/>
    <sheet name="P.Desnutrición Inf.(v4)" sheetId="3" r:id="rId3"/>
    <sheet name="P.Educación Básica(v4)" sheetId="4" r:id="rId4"/>
    <sheet name="P. Infraestructura Vial (v4)" sheetId="5" r:id="rId5"/>
    <sheet name="P.Saneamiento.Agua(v4)" sheetId="6" r:id="rId6"/>
    <sheet name="P.Saneamiento.Residuos(v4)" sheetId="7" r:id="rId7"/>
    <sheet name="P.Electrificación Rural (v4)" sheetId="8" r:id="rId8"/>
    <sheet name="P.Inf.Agricultura (v4)" sheetId="9" r:id="rId9"/>
    <sheet name="P.Telecomunicación Rural (v4)" sheetId="10" r:id="rId10"/>
    <sheet name="P.Cuencas (v4)" sheetId="11" r:id="rId11"/>
    <sheet name="P.PREVENCIÓN (v4) " sheetId="12" r:id="rId12"/>
    <sheet name="DESARROLLO PRODUCTIVO " sheetId="13" r:id="rId13"/>
    <sheet name="P. Seguridad Ciudadana (V1)" sheetId="14" r:id="rId14"/>
  </sheets>
  <definedNames>
    <definedName name="_xlnm.Print_Area" localSheetId="12">'DESARROLLO PRODUCTIVO '!$A$1:$E$94</definedName>
    <definedName name="_xlnm.Print_Area" localSheetId="0">'P. Estudios Preinversión 2 (v4)'!$B$1:$E$64</definedName>
    <definedName name="_xlnm.Print_Area" localSheetId="4">'P. Infraestructura Vial (v4)'!$B$1:$E$202</definedName>
    <definedName name="_xlnm.Print_Area" localSheetId="13">'P. Seguridad Ciudadana (V1)'!$A$1:$E$125</definedName>
    <definedName name="_xlnm.Print_Area" localSheetId="1">'P. Ss. Salud Básica(v4)'!$B$1:$E$197</definedName>
    <definedName name="_xlnm.Print_Area" localSheetId="10">'P.Cuencas (v4)'!$B$1:$E$193</definedName>
    <definedName name="_xlnm.Print_Area" localSheetId="2">'P.Desnutrición Inf.(v4)'!$B$1:$E$187</definedName>
    <definedName name="_xlnm.Print_Area" localSheetId="3">'P.Educación Básica(v4)'!$B$1:$E$198</definedName>
    <definedName name="_xlnm.Print_Area" localSheetId="7">'P.Electrificación Rural (v4)'!$B$1:$E$192</definedName>
    <definedName name="_xlnm.Print_Area" localSheetId="8">'P.Inf.Agricultura (v4)'!$B$1:$E$200</definedName>
    <definedName name="_xlnm.Print_Area" localSheetId="11">'P.PREVENCIÓN (v4) '!$F$1:$I$204</definedName>
    <definedName name="_xlnm.Print_Area" localSheetId="5">'P.Saneamiento.Agua(v4)'!$B$1:$E$193</definedName>
    <definedName name="_xlnm.Print_Area" localSheetId="6">'P.Saneamiento.Residuos(v4)'!$B$1:$E$196</definedName>
    <definedName name="_xlnm.Print_Area" localSheetId="9">'P.Telecomunicación Rural (v4)'!$B$1:$E$190</definedName>
    <definedName name="OLE_LINK1" localSheetId="0">'P. Estudios Preinversión 2 (v4)'!$I$5</definedName>
    <definedName name="Z_A6DE76FB_A8FC_4487_8456_D025F1A830F3_.wvu.Cols" localSheetId="11" hidden="1">'P.PREVENCIÓN (v4) '!$A:$E</definedName>
    <definedName name="Z_A6DE76FB_A8FC_4487_8456_D025F1A830F3_.wvu.PrintArea" localSheetId="11" hidden="1">'P.PREVENCIÓN (v4) '!$F$1:$I$204</definedName>
    <definedName name="Z_D626BD1B_6CD0_4593_AFE7_3A87BA8E16CA_.wvu.Cols" localSheetId="11" hidden="1">'P.PREVENCIÓN (v4) '!$A:$E</definedName>
    <definedName name="Z_D626BD1B_6CD0_4593_AFE7_3A87BA8E16CA_.wvu.PrintArea" localSheetId="11" hidden="1">'P.PREVENCIÓN (v4) '!$F$1:$I$204</definedName>
  </definedNames>
  <calcPr fullCalcOnLoad="1"/>
</workbook>
</file>

<file path=xl/comments10.xml><?xml version="1.0" encoding="utf-8"?>
<comments xmlns="http://schemas.openxmlformats.org/spreadsheetml/2006/main">
  <authors>
    <author>Danielitooo</author>
  </authors>
  <commentLis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94" authorId="0">
      <text>
        <r>
          <rPr>
            <sz val="9"/>
            <rFont val="Tahoma"/>
            <family val="2"/>
          </rPr>
          <t>Las alternativas deben contener:
-Sistema de generación
-Sistema de transmisión
-Sistema de distribución
-Sistema de uso final
*capacitación de ser el caso.</t>
        </r>
      </text>
    </comment>
    <comment ref="C113" authorId="0">
      <text>
        <r>
          <rPr>
            <sz val="9"/>
            <rFont val="Tahoma"/>
            <family val="2"/>
          </rPr>
          <t xml:space="preserve">El cronograma debe ser realizado por componentes y actividades.
</t>
        </r>
      </text>
    </comment>
  </commentList>
</comments>
</file>

<file path=xl/comments11.xml><?xml version="1.0" encoding="utf-8"?>
<comments xmlns="http://schemas.openxmlformats.org/spreadsheetml/2006/main">
  <authors>
    <author>Danielitooo</author>
  </authors>
  <commentList>
    <comment ref="C36" authorId="0">
      <text>
        <r>
          <rPr>
            <sz val="9"/>
            <rFont val="Tahoma"/>
            <family val="2"/>
          </rPr>
          <t>Cambio propuesto: ¿Cómo ha sido descrita la provisión actual 
de los bienes o servicios?.</t>
        </r>
      </text>
    </comment>
    <comment ref="C117" authorId="0">
      <text>
        <r>
          <rPr>
            <sz val="9"/>
            <rFont val="Tahoma"/>
            <family val="2"/>
          </rPr>
          <t xml:space="preserve">El cronograma debe ser realizado por componentes y actividades.
</t>
        </r>
      </text>
    </comment>
  </commentList>
</comments>
</file>

<file path=xl/comments12.xml><?xml version="1.0" encoding="utf-8"?>
<comments xmlns="http://schemas.openxmlformats.org/spreadsheetml/2006/main">
  <authors>
    <author>Danielitooo</author>
  </authors>
  <commentList>
    <comment ref="G36" authorId="0">
      <text>
        <r>
          <rPr>
            <sz val="8"/>
            <rFont val="Tahoma"/>
            <family val="2"/>
          </rPr>
          <t>Cambio propuesto: ¿Cómo ha sido descrita la provisión actual 
de los bienes o servicios?.</t>
        </r>
      </text>
    </comment>
    <comment ref="G88" authorId="0">
      <text>
        <r>
          <rPr>
            <sz val="8"/>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G123" authorId="0">
      <text>
        <r>
          <rPr>
            <sz val="8"/>
            <rFont val="Tahoma"/>
            <family val="2"/>
          </rPr>
          <t xml:space="preserve">El cronograma debe ser realizado por componentes y actividades.
</t>
        </r>
      </text>
    </comment>
  </commentList>
</comments>
</file>

<file path=xl/comments2.xml><?xml version="1.0" encoding="utf-8"?>
<comments xmlns="http://schemas.openxmlformats.org/spreadsheetml/2006/main">
  <authors>
    <author>Danielitooo</author>
  </authors>
  <commentList>
    <comment ref="C37" authorId="0">
      <text>
        <r>
          <rPr>
            <sz val="9"/>
            <rFont val="Tahoma"/>
            <family val="2"/>
          </rPr>
          <t>Cambio propuesto: ¿Cómo ha sido descrita la provisión actual 
de los bienes o servicios?.</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 ref="C161" authorId="0">
      <text>
        <r>
          <rPr>
            <sz val="9"/>
            <rFont val="Tahoma"/>
            <family val="2"/>
          </rPr>
          <t xml:space="preserve">En los proyectos de riego las variables inciertas pueden ser: Costos de inversión, costos de mantenimiento, precios de los productos, rendimientos, cantidad de producción destinada al mercado.
</t>
        </r>
      </text>
    </comment>
  </commentList>
</comments>
</file>

<file path=xl/comments3.xml><?xml version="1.0" encoding="utf-8"?>
<comments xmlns="http://schemas.openxmlformats.org/spreadsheetml/2006/main">
  <authors>
    <author>Danielitooo</author>
  </authors>
  <commentList>
    <comment ref="C78"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1" authorId="0">
      <text>
        <r>
          <rPr>
            <sz val="9"/>
            <rFont val="Tahoma"/>
            <family val="2"/>
          </rPr>
          <t xml:space="preserve">El cronograma debe ser realizado por componentes y actividades.
</t>
        </r>
      </text>
    </comment>
    <comment ref="C151" authorId="0">
      <text>
        <r>
          <rPr>
            <sz val="9"/>
            <rFont val="Tahoma"/>
            <family val="2"/>
          </rPr>
          <t xml:space="preserve">En los proyectos de riego las variables inciertas pueden ser: Costos de inversión, costos de mantenimiento, precios de los productos, rendimientos, cantidad de producción destinada al mercado.
</t>
        </r>
      </text>
    </comment>
  </commentList>
</comments>
</file>

<file path=xl/comments4.xml><?xml version="1.0" encoding="utf-8"?>
<comments xmlns="http://schemas.openxmlformats.org/spreadsheetml/2006/main">
  <authors>
    <author>Danielitooo</author>
  </authors>
  <commentList>
    <comment ref="C37" authorId="0">
      <text>
        <r>
          <rPr>
            <sz val="9"/>
            <rFont val="Tahoma"/>
            <family val="2"/>
          </rPr>
          <t>Cambio propuesto: ¿Cómo ha sido descrita la provisión actual 
de los bienes o servicios?.</t>
        </r>
      </text>
    </comment>
    <comment ref="C39" authorId="0">
      <text>
        <r>
          <rPr>
            <sz val="9"/>
            <rFont val="Tahoma"/>
            <family val="2"/>
          </rPr>
          <t xml:space="preserve">Debe mencionar: 
Las condiciones actuales del servicio educativo, causas de la situación existente, evolución de la situación en el pasado reciente.  
</t>
        </r>
      </text>
    </comment>
    <comment ref="C40" authorId="0">
      <text>
        <r>
          <rPr>
            <sz val="9"/>
            <rFont val="Tahoma"/>
            <family val="2"/>
          </rPr>
          <t xml:space="preserve">Los indicadores deben estar referidos a:
1. Infraestructura existente: Arquitectura, estructuras, instalaciones eléctricas, intalaciones sanitarias, cerco perimétrico, losa deportiva, entre otros.
2. Equipamiento, material escolar y mobiliario.
3. Rendimiento escolar, índice de ocupabilidad, índice de confort,  etc.
 </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List>
</comments>
</file>

<file path=xl/comments5.xml><?xml version="1.0" encoding="utf-8"?>
<comments xmlns="http://schemas.openxmlformats.org/spreadsheetml/2006/main">
  <authors>
    <author>Danielitooo</author>
  </authors>
  <commentList>
    <comment ref="C49" authorId="0">
      <text>
        <r>
          <rPr>
            <sz val="9"/>
            <rFont val="Tahoma"/>
            <family val="2"/>
          </rPr>
          <t xml:space="preserve">Debe desarrollar las características socioeconómicas de la población: demografía, principales actividades económicas, nivel de poblreza, nivel educativo, salud, vivienda, servicios etc.
</t>
        </r>
      </text>
    </comment>
    <comment ref="C86"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22" authorId="0">
      <text>
        <r>
          <rPr>
            <sz val="9"/>
            <rFont val="Tahoma"/>
            <family val="2"/>
          </rPr>
          <t xml:space="preserve">El cronograma debe ser realizado por componentes y actividades.
</t>
        </r>
      </text>
    </comment>
  </commentList>
</comments>
</file>

<file path=xl/comments6.xml><?xml version="1.0" encoding="utf-8"?>
<comments xmlns="http://schemas.openxmlformats.org/spreadsheetml/2006/main">
  <authors>
    <author>Danielitooo</author>
  </authors>
  <commentList>
    <comment ref="C39" authorId="0">
      <text>
        <r>
          <rPr>
            <sz val="9"/>
            <rFont val="Tahoma"/>
            <family val="2"/>
          </rPr>
          <t xml:space="preserve">Los indicadores deben estar referidos a:
Saneamiento:
1. Situación del servicio: calidad del agua, consumo de agua, cobertura del servicio, # de conexiones, etc.
2. Situación de la infraestructura: de cada componente.
3. Situación del servicio de evacuación de excretas.
</t>
        </r>
      </text>
    </commen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5" authorId="0">
      <text>
        <r>
          <rPr>
            <sz val="9"/>
            <rFont val="Tahoma"/>
            <family val="2"/>
          </rPr>
          <t xml:space="preserve">El cronograma debe ser realizado por componentes y actividades.
</t>
        </r>
      </text>
    </comment>
  </commentList>
</comments>
</file>

<file path=xl/comments7.xml><?xml version="1.0" encoding="utf-8"?>
<comments xmlns="http://schemas.openxmlformats.org/spreadsheetml/2006/main">
  <authors>
    <author>Danielitooo</author>
  </authors>
  <commentLis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5" authorId="0">
      <text>
        <r>
          <rPr>
            <sz val="9"/>
            <rFont val="Tahoma"/>
            <family val="2"/>
          </rPr>
          <t xml:space="preserve">El cronograma debe ser realizado por componentes y actividades.
</t>
        </r>
      </text>
    </comment>
  </commentList>
</comments>
</file>

<file path=xl/comments8.xml><?xml version="1.0" encoding="utf-8"?>
<comments xmlns="http://schemas.openxmlformats.org/spreadsheetml/2006/main">
  <authors>
    <author>Danielitooo</author>
  </authors>
  <commentList>
    <comment ref="C39" authorId="0">
      <text>
        <r>
          <rPr>
            <sz val="9"/>
            <rFont val="Tahoma"/>
            <family val="2"/>
          </rPr>
          <t xml:space="preserve">Los indicadores deben estar referidos a:
Saneamiento:
1. Situación del servicio: calidad del agua, consumo de agua, cobertura del servicio, # de conexiones, etc.
2. Situación de la infraestructura: de cada componente.
3. Situación del servicio de evacuación de excretas.
</t>
        </r>
      </text>
    </comment>
    <comment ref="C82"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94" authorId="0">
      <text>
        <r>
          <rPr>
            <sz val="9"/>
            <rFont val="Tahoma"/>
            <family val="2"/>
          </rPr>
          <t>Las alternativas deben contener:
-Sistema de generación
-Sistema de transmisión
-Sistema de distribución
-Sistema de uso final
*capacitación de ser el caso.</t>
        </r>
      </text>
    </comment>
    <comment ref="C112" authorId="0">
      <text>
        <r>
          <rPr>
            <sz val="9"/>
            <rFont val="Tahoma"/>
            <family val="2"/>
          </rPr>
          <t xml:space="preserve">El cronograma debe ser realizado por componentes y actividades.
</t>
        </r>
      </text>
    </comment>
  </commentList>
</comments>
</file>

<file path=xl/comments9.xml><?xml version="1.0" encoding="utf-8"?>
<comments xmlns="http://schemas.openxmlformats.org/spreadsheetml/2006/main">
  <authors>
    <author>Danielitooo</author>
  </authors>
  <commentList>
    <comment ref="C36" authorId="0">
      <text>
        <r>
          <rPr>
            <sz val="9"/>
            <rFont val="Tahoma"/>
            <family val="2"/>
          </rPr>
          <t>Cambio propuesto: ¿Cómo ha sido descrita la provisión actual 
de los bienes o servicios?.</t>
        </r>
      </text>
    </comment>
    <comment ref="C84" authorId="0">
      <text>
        <r>
          <rPr>
            <sz val="9"/>
            <rFont val="Tahoma"/>
            <family val="2"/>
          </rPr>
          <t xml:space="preserve">Recuerda:
- El horizonte de evaluación incluye la fase de inversión y post inversión.
- Para definir el horizonte considerar: 
 La obsolecencia tecnológica esperada en el sector a intervenir.
 El período de vida útil de los activos principales.
</t>
        </r>
      </text>
    </comment>
    <comment ref="C119" authorId="0">
      <text>
        <r>
          <rPr>
            <sz val="9"/>
            <rFont val="Tahoma"/>
            <family val="2"/>
          </rPr>
          <t xml:space="preserve">El cronograma debe ser realizado por componentes y actividades.
</t>
        </r>
      </text>
    </comment>
  </commentList>
</comments>
</file>

<file path=xl/sharedStrings.xml><?xml version="1.0" encoding="utf-8"?>
<sst xmlns="http://schemas.openxmlformats.org/spreadsheetml/2006/main" count="6266" uniqueCount="1083">
  <si>
    <t>TIPO DE PROYECTO: SERVICIOS DE  SALUD BÁSICA</t>
  </si>
  <si>
    <t>Número Expediente:</t>
  </si>
  <si>
    <t>Código SNIP:</t>
  </si>
  <si>
    <t>Nombre del Proyecto:</t>
  </si>
  <si>
    <t>Tipo de Solicitante:</t>
  </si>
  <si>
    <t>Entidad Solcitante</t>
  </si>
  <si>
    <t>Orden</t>
  </si>
  <si>
    <t>CONTENIDO</t>
  </si>
  <si>
    <t xml:space="preserve">Escala </t>
  </si>
  <si>
    <t>Puntaje</t>
  </si>
  <si>
    <t>CALIDAD DE PROYECTOS</t>
  </si>
  <si>
    <t>[0-100]</t>
  </si>
  <si>
    <t>1.1.</t>
  </si>
  <si>
    <t>Aspectos Generales</t>
  </si>
  <si>
    <t>[0-5]</t>
  </si>
  <si>
    <t>1.1.1.</t>
  </si>
  <si>
    <t>Nombre del Proyecto</t>
  </si>
  <si>
    <t>1.1.1.1.</t>
  </si>
  <si>
    <t>¿El nombre identifica el tipo de intervención, el bien o servicio que será proporcionado y el ambito de intervención?</t>
  </si>
  <si>
    <t>1.1.1.1.1</t>
  </si>
  <si>
    <t>1.1.1.1.2</t>
  </si>
  <si>
    <t>[2-3]</t>
  </si>
  <si>
    <t>1.1.1.1.3</t>
  </si>
  <si>
    <t>[4-5]</t>
  </si>
  <si>
    <t>1.1.2.</t>
  </si>
  <si>
    <t>Participación de las Entidades Involucradas y Beneficiarios.</t>
  </si>
  <si>
    <t>[0-10]</t>
  </si>
  <si>
    <t>1.1.2.1.</t>
  </si>
  <si>
    <t>¿Los beneficiarios han participado directamente en la identificación del problema y sus soluciones?</t>
  </si>
  <si>
    <t>1.1.2.1.1</t>
  </si>
  <si>
    <t>Se menciona la participación de los beneficiarios.</t>
  </si>
  <si>
    <t>[1-4]</t>
  </si>
  <si>
    <t>1.1.2.1.2</t>
  </si>
  <si>
    <t>Se menciona parcialmente la participación de los beneficiarios, pero bien sustentado.</t>
  </si>
  <si>
    <t>[4-6]</t>
  </si>
  <si>
    <t>1.1.2.1.3</t>
  </si>
  <si>
    <t>[7-10]</t>
  </si>
  <si>
    <t>1.1.2.2.</t>
  </si>
  <si>
    <t>1.1.2.2.1</t>
  </si>
  <si>
    <t>Se menciona la participación de las instituciones involucradas.</t>
  </si>
  <si>
    <t>[1-5]</t>
  </si>
  <si>
    <t>1.1.2.2.2</t>
  </si>
  <si>
    <t>[6-10]</t>
  </si>
  <si>
    <t>1.1.3.</t>
  </si>
  <si>
    <t>Marco de Referencia.</t>
  </si>
  <si>
    <t>1.1.3.1</t>
  </si>
  <si>
    <t xml:space="preserve">¿El proyecto es consistente y se enmarca dentro de los lineamientos de política sectorial -funcional, los planes de desarrollo concertado, el programa multianual de inversión pública, el presupuesto participativo y los planes de ordenamiento territorial? </t>
  </si>
  <si>
    <t>1.2.</t>
  </si>
  <si>
    <t>Identificación</t>
  </si>
  <si>
    <t>[0-30]</t>
  </si>
  <si>
    <t>1.2.1.</t>
  </si>
  <si>
    <t>Diagnóstico de la situación actual</t>
  </si>
  <si>
    <t>1.2.1.1.</t>
  </si>
  <si>
    <t>¿Se ha descrito la caracterización de la provisión actual de los bienes o servicios utilizando indicadores cuantitativos?</t>
  </si>
  <si>
    <t>1.2.1.1.1</t>
  </si>
  <si>
    <t>1.2.1.1.2</t>
  </si>
  <si>
    <t>1.2.1.1.3</t>
  </si>
  <si>
    <t>[5-10]</t>
  </si>
  <si>
    <t>1.2.1.2.</t>
  </si>
  <si>
    <t>¿Se ha delimitado la zona afectada y definido sus características?</t>
  </si>
  <si>
    <t>1.2.1.2.1</t>
  </si>
  <si>
    <t>El area de influencia del proyecto ha sido inadecuadamente delimitada, además no se definen las características de la zona afectada.</t>
  </si>
  <si>
    <t>1.2.1.2.2</t>
  </si>
  <si>
    <t>Se definen las  características de la zona afectada.</t>
  </si>
  <si>
    <t>[1-2]</t>
  </si>
  <si>
    <t>1.2.1.2.3</t>
  </si>
  <si>
    <t>El area de influencia del proyecto ha sido delimitada utilizando la población asignada al Establecimiento de Salud, pero no se definen sus características.</t>
  </si>
  <si>
    <t>[3-6]</t>
  </si>
  <si>
    <t>1.2.1.2.4</t>
  </si>
  <si>
    <t>El area de influencia ha sido delimitada adecuadamente y se han descrito sus características (incluyendo la catgoría del Establecimiento de salud).</t>
  </si>
  <si>
    <t>1.2.1.3.</t>
  </si>
  <si>
    <t>¿Ha sido identificada la población afectada, sus características y el uso de indicadores?</t>
  </si>
  <si>
    <t>1.2.1.3.1</t>
  </si>
  <si>
    <t>No ha sido identificada adecuadamente.</t>
  </si>
  <si>
    <t>1.2.1.3.2</t>
  </si>
  <si>
    <t>Ha sido identificada adecuadamente, pero no se presentan sus caracterìsticas.</t>
  </si>
  <si>
    <t>[3-5]</t>
  </si>
  <si>
    <t>1.2.1.3.3</t>
  </si>
  <si>
    <t>Ha sido identificada adecuadamente y se presentan  sus caracterìsticas.</t>
  </si>
  <si>
    <t>[6-7]</t>
  </si>
  <si>
    <t>1.2.1.3.4</t>
  </si>
  <si>
    <t>Ha sido identificada adecuadamente, se presentan sus caracterìsticas y se sustentan con indicadores.</t>
  </si>
  <si>
    <t>[8-10]</t>
  </si>
  <si>
    <t>1.2.1.4.</t>
  </si>
  <si>
    <t>¿Han sido identificados los peligros naturales y antropogénicos que podrían impactar sobre la infraestructura existente o sobre el proyecto durante su vida útill?</t>
  </si>
  <si>
    <t>1.2.1.4.1</t>
  </si>
  <si>
    <t>1.2.1.4.2</t>
  </si>
  <si>
    <t>1.2.1.4.3</t>
  </si>
  <si>
    <t>Han sido identificados y se han determiando sus características (intensidad, recurrencia,  area de impactos, etc.)</t>
  </si>
  <si>
    <t>1.2.1.5.</t>
  </si>
  <si>
    <t>¿Los indicadores muestran o justifican la necesidad del proyecto?</t>
  </si>
  <si>
    <t>1.2.2.</t>
  </si>
  <si>
    <t>Definición del problema y sus causas</t>
  </si>
  <si>
    <t>1.2.2.1.</t>
  </si>
  <si>
    <t>¿El problema central ha sido definido como una situación negativa ó hecho real que afecta a un sector de la población?</t>
  </si>
  <si>
    <t>1.2.2.1.1</t>
  </si>
  <si>
    <t>1.2.2.1.2</t>
  </si>
  <si>
    <t>El problema ha sido definido adecuadamente.</t>
  </si>
  <si>
    <t>1.2.2.2</t>
  </si>
  <si>
    <t>¿Las causas directas e indirectas identificadas explican la existencia del problema?</t>
  </si>
  <si>
    <t>1.2.2.2.1</t>
  </si>
  <si>
    <t>1.2.2.2.2</t>
  </si>
  <si>
    <t>[1-3]</t>
  </si>
  <si>
    <t>1.2.2.2.3</t>
  </si>
  <si>
    <t>[4-7]</t>
  </si>
  <si>
    <t>1.2.2.2.4</t>
  </si>
  <si>
    <t>1.2.2.3</t>
  </si>
  <si>
    <t>¿Los efectos directos e indirectos identificados son realmente consecuencia del problema central identificado?</t>
  </si>
  <si>
    <t>[0-5)</t>
  </si>
  <si>
    <t>1.2.2.3.1</t>
  </si>
  <si>
    <t>1.2.2.3.2</t>
  </si>
  <si>
    <t>1.2.2.3.3</t>
  </si>
  <si>
    <t>[3-4]</t>
  </si>
  <si>
    <t>1.2.2.3.4</t>
  </si>
  <si>
    <t>1.2.3.</t>
  </si>
  <si>
    <t>Objetivo del Proyecto</t>
  </si>
  <si>
    <t>1.2.3.1</t>
  </si>
  <si>
    <t>¿El objetivo central o propósito del proyecto expresa la solución del problema central?</t>
  </si>
  <si>
    <t>1.2.3.2</t>
  </si>
  <si>
    <t xml:space="preserve">¿Los medios definidos para el proyecto son suficientes para alcanzar el objetivo central?  </t>
  </si>
  <si>
    <t>1.2.4.</t>
  </si>
  <si>
    <t>Alternativas de Solución</t>
  </si>
  <si>
    <t>1.2.4.1</t>
  </si>
  <si>
    <t>¿Se han presentado el número adecuado  de alternativas de solución para lograr el objetivo central?</t>
  </si>
  <si>
    <t>1.2.4.1.1</t>
  </si>
  <si>
    <t>Se ha definido una sola alternativa pudiendo definirse otras.</t>
  </si>
  <si>
    <t>1.2.4.1.2</t>
  </si>
  <si>
    <t>El número de alternativas planteadas es el adecuado (una debidamente sustententada o más) y contribuye(n) parcialmente al logro del objetivo.</t>
  </si>
  <si>
    <t>1.2.4.1.3</t>
  </si>
  <si>
    <t>El número de alternativas planteadas es el adecuado (una debidamente sustententada o más) y contribuye(n) totalmente al logro del objetivo.</t>
  </si>
  <si>
    <t>1.2.4.2</t>
  </si>
  <si>
    <t>¿Las alternativas propuestas permiten obtener los mismos resultados en términos de la solución del problema?</t>
  </si>
  <si>
    <t>1.2.4.2.1</t>
  </si>
  <si>
    <t>1.2.4.2.2</t>
  </si>
  <si>
    <t xml:space="preserve">Las alternativas propuestas no son comparables entre sí por que no plantean variaciones en cuanto a localización, tecnología de producción o de construcción, tamaño óptimo, etapas de construcción y operación, organización y gestión, etc). </t>
  </si>
  <si>
    <t>1.2.4.2.3</t>
  </si>
  <si>
    <t>Las alternativas propuestas son comparables entre sí permitiendo obtener los mismos resultados.</t>
  </si>
  <si>
    <t>1.3.</t>
  </si>
  <si>
    <t>Formulación</t>
  </si>
  <si>
    <t>[0-35]</t>
  </si>
  <si>
    <t>1.3.1.</t>
  </si>
  <si>
    <t>Balance Oferta - Demanda</t>
  </si>
  <si>
    <t>1.3.1.1</t>
  </si>
  <si>
    <t>¿El Horizonte de Evaluación del Proyecto ha sido adecuadamente determinado?</t>
  </si>
  <si>
    <t>1.3.1.2</t>
  </si>
  <si>
    <t>¿La demanda efectiva y su proyección han sido estimadas en base a parámetros y metodologías adecuadas?</t>
  </si>
  <si>
    <t>1.3.1.2.1</t>
  </si>
  <si>
    <t>La demanda efectiva con proyecto ha sido inadecuadamente estimada (parámetros y/o metodología inadecuados y/o cálculos mal efectuados).</t>
  </si>
  <si>
    <t>1.3.1.2.2</t>
  </si>
  <si>
    <t>La demanda efectiva con proyecto ha sido adecuadamente estimada.</t>
  </si>
  <si>
    <t>[4-10]</t>
  </si>
  <si>
    <t>1.3.1.3</t>
  </si>
  <si>
    <t>¿La oferta ha sido adecuadamente determinada?</t>
  </si>
  <si>
    <t>1.3.1.3.1</t>
  </si>
  <si>
    <t>1.3.1.3.2</t>
  </si>
  <si>
    <t>La Oferta actual ha sido descrita adecuadamente.</t>
  </si>
  <si>
    <t>[2-4]</t>
  </si>
  <si>
    <t>1.3.1.3.3</t>
  </si>
  <si>
    <t>La Oferta actual ha sido descrita y sustentada con evidencias técnicas.</t>
  </si>
  <si>
    <t>1.3.1.4</t>
  </si>
  <si>
    <t xml:space="preserve">¿Se presenta la evidencia técnica que respalda los supuestos utilizados para la proyección de la oferta? </t>
  </si>
  <si>
    <t>1.3.1.4.1</t>
  </si>
  <si>
    <t>1.3.1.4.2</t>
  </si>
  <si>
    <t xml:space="preserve">La Oferta Optimizada ha sido determinada adecuadamente para algunos factores de producción  (infraestructura, recursos humanos, equipamiento biomédico, organización y gestión del servicio).
</t>
  </si>
  <si>
    <t>1.3.1.4.3</t>
  </si>
  <si>
    <t>La Oferta Optimizada ha sido determinada adecuadamente para todos los factores de producción.</t>
  </si>
  <si>
    <t>1.3.1.5</t>
  </si>
  <si>
    <t>¿Ha sido determinada la brecha existente entre la demanda efectiva y la oferta?</t>
  </si>
  <si>
    <t>1.3.1.5.1</t>
  </si>
  <si>
    <t>No ha sido determinada o ha sido inadecuadamente determinada.</t>
  </si>
  <si>
    <t>1.3.1.5.2</t>
  </si>
  <si>
    <t>Ha sido determinada adecuadamente para algunos factores de producción.</t>
  </si>
  <si>
    <t>1.3.1.5.3</t>
  </si>
  <si>
    <t>Ha sido determinada adecuadamente para todos los factores de producción.</t>
  </si>
  <si>
    <t>1.3.2.</t>
  </si>
  <si>
    <t>Planteamiento Técnico de las Alternativas de Solución</t>
  </si>
  <si>
    <t>1.3.2.1</t>
  </si>
  <si>
    <t>¿Han sido definidas las metas de actividades y productos en base a la dimensión de la brecha existente?</t>
  </si>
  <si>
    <t>1.3.2.1.1</t>
  </si>
  <si>
    <t xml:space="preserve">Las metas no han sido definidad o no han sido definidas adecuadamente. </t>
  </si>
  <si>
    <t>1.3.2.1.2</t>
  </si>
  <si>
    <t>Las metas han sido definidas adecuadamente, para uno o algunos factores de producción?</t>
  </si>
  <si>
    <t>[3-7]</t>
  </si>
  <si>
    <t>1.3.2.1.3</t>
  </si>
  <si>
    <t>Las metas han sido definidas adecuadamente, para todos los factores de producción del proyecto?</t>
  </si>
  <si>
    <t>1.3.2.2</t>
  </si>
  <si>
    <t>¿Las alternativas de solución   están conforme a las normas técnicas  y/o   Reglamentos de cada Sector?</t>
  </si>
  <si>
    <t>1.3.2.2.1</t>
  </si>
  <si>
    <t>1.3.2.2.2</t>
  </si>
  <si>
    <t>1.3.2.3</t>
  </si>
  <si>
    <t>¿Las soluciones técnicas están respaldadas por estudios de base o campo que el sector establece?</t>
  </si>
  <si>
    <t>1.3.2.3.1</t>
  </si>
  <si>
    <t>No están respaldadas por estudios de base.</t>
  </si>
  <si>
    <t>1.3.2.3.2</t>
  </si>
  <si>
    <t>Están respaldadas por los estudios de base correspondientes: estudio de suelos, estudio topográfico, análisis estructural, etc.</t>
  </si>
  <si>
    <t>1.3.2.4</t>
  </si>
  <si>
    <t>¿Las alternativas consideran acciones para reducir probables daños ó pérdidas que podrían generar en caso de la ocurrencia de desastres?</t>
  </si>
  <si>
    <t>1.3.2.4.1</t>
  </si>
  <si>
    <t>No plantea acciones para reducir probables daños o perdidas correspondiendo haberlas hecho de acuerdo al análisis de riesgo descrito en el diagnóstico (item 1.2.1.4).</t>
  </si>
  <si>
    <t>1.3.2.4.2</t>
  </si>
  <si>
    <t xml:space="preserve">Las acciones para reducir probables daños o pérdidas han sido adecuadamente determinadas o se ha sustentado que no requiere acciones de mitigación de riesgos. </t>
  </si>
  <si>
    <t>[2-5]</t>
  </si>
  <si>
    <t>1.3.2.5</t>
  </si>
  <si>
    <t>¿Las alternativas consideran acciones para reducir el impacto ambiental que podría generar el proyecto?</t>
  </si>
  <si>
    <t>1.3.2.5.1</t>
  </si>
  <si>
    <t>1.3.2.5.2</t>
  </si>
  <si>
    <t>Las acciones de mitigación ambiental son coherentes con el planteamiento técnico de las alternativas.</t>
  </si>
  <si>
    <t>1.3.2.6</t>
  </si>
  <si>
    <t xml:space="preserve">¿Los cronogramas físico y financiero tienen consistencia técnica? </t>
  </si>
  <si>
    <t>1.3.2.6.1</t>
  </si>
  <si>
    <t>Se presentan sin el suficiente detalle.</t>
  </si>
  <si>
    <t>1.3.2.6.2</t>
  </si>
  <si>
    <t>Se presentan con el suficiente detalle (componentes, metas, unidad de medida).</t>
  </si>
  <si>
    <t>[5-7]</t>
  </si>
  <si>
    <t>1.3.2.6.3</t>
  </si>
  <si>
    <t>1.3.3.</t>
  </si>
  <si>
    <t>Costos</t>
  </si>
  <si>
    <t>1.3.3.1.</t>
  </si>
  <si>
    <t xml:space="preserve">¿El flujo de costos de cada alternativa de solución está respaldado por costos unitarios y listas de bienes y servicios e indicadores de costos? </t>
  </si>
  <si>
    <t>1.3.3.1.1</t>
  </si>
  <si>
    <t>Los costos están por debajo o por encima de lo recomendado por el sector y/o lo indicado por el mercado.</t>
  </si>
  <si>
    <t>1.3.3.1.2</t>
  </si>
  <si>
    <t>Los costos están acorde con lo recomendado por el sector y/o lo indicado por el mercado.</t>
  </si>
  <si>
    <t>1.3.3.1.3</t>
  </si>
  <si>
    <t>1.3.3.1.4</t>
  </si>
  <si>
    <t>1.3.3.2</t>
  </si>
  <si>
    <t>¿Existe un flujo de costos de operación y mantenimiento basado en costos unitarios técnicamente sustentados?</t>
  </si>
  <si>
    <t>1.3.3.2.1</t>
  </si>
  <si>
    <t>1.3.3.2.2</t>
  </si>
  <si>
    <t>Los costos de operación y mantenimiento en la situación sin y con proyecto han sido adecuadamente calculados, acordes a la situación actual y a las metas del proyecto.</t>
  </si>
  <si>
    <t>1.3.3.2.3</t>
  </si>
  <si>
    <t>1.3.3.3</t>
  </si>
  <si>
    <t>¿El costo del proyecto considera un costo adecuado para los estudios definitivos, gastos generales, utilidad y supervisión?</t>
  </si>
  <si>
    <t>1.3.3.3.1</t>
  </si>
  <si>
    <t>1.3.3.3.2</t>
  </si>
  <si>
    <t>[4-8]</t>
  </si>
  <si>
    <t>1.3.3.3.3</t>
  </si>
  <si>
    <t>[9-10]</t>
  </si>
  <si>
    <t>1.3.3.4</t>
  </si>
  <si>
    <t>¿El costo de las medidas de mitigación ambiental se encuentra incluido en el presupuesto del proyecto y es el adecuado?</t>
  </si>
  <si>
    <t>1.3.3.4.1</t>
  </si>
  <si>
    <t>1.3.3.4.2</t>
  </si>
  <si>
    <t>Se incluye pero no con el suficiente detalle para determinar si es acorde a la propuesta técnica.</t>
  </si>
  <si>
    <t>[2-6]</t>
  </si>
  <si>
    <t>1.3.3.4.3</t>
  </si>
  <si>
    <t>Se incluye y se presenta  con el suficiente detalle, determinándose que es acorde a la propuesta técnica.</t>
  </si>
  <si>
    <t>1.3.3.5</t>
  </si>
  <si>
    <t>¿El costo de las medidas de mitigación de riesgos se encuentra incluido en el presupuesto del proyecto y es el adecuado?</t>
  </si>
  <si>
    <t>1.3.3.5.1</t>
  </si>
  <si>
    <t>En concordancia al análisis de riesgo efectuado en el item 1.2.1.4, no corresponde plantear acciones de mitigación de riesgos a ser presupuestadas.</t>
  </si>
  <si>
    <t>1.3.3.5.2</t>
  </si>
  <si>
    <t>1.3.3.5.3</t>
  </si>
  <si>
    <t>1.3.3.5.4</t>
  </si>
  <si>
    <t>1.3.4.</t>
  </si>
  <si>
    <t>Beneficios</t>
  </si>
  <si>
    <t>1.3.4.1.</t>
  </si>
  <si>
    <t>¿Han sido identificados y definidos los beneficios de cada alternativa de solución?</t>
  </si>
  <si>
    <t>1.3.4.1.1</t>
  </si>
  <si>
    <t>No han sido identificados o han sido identificados inadecuadamente.</t>
  </si>
  <si>
    <t>1.3.4.1.2</t>
  </si>
  <si>
    <t>Han sido identificados adecuadamente en la situación sin y con proyecto.</t>
  </si>
  <si>
    <t>1.3.4.1.3</t>
  </si>
  <si>
    <t>Han sido identificados, definidos y cuantificados en la situación sin y con proyecto.</t>
  </si>
  <si>
    <t>1.3.4.1.4</t>
  </si>
  <si>
    <t>Han sido identificados, definidos y cuantificados con sustento de evidencias técnicas.</t>
  </si>
  <si>
    <t>1.4.</t>
  </si>
  <si>
    <t>Evaluación</t>
  </si>
  <si>
    <t>1.4.1.</t>
  </si>
  <si>
    <t>Evaluación Social</t>
  </si>
  <si>
    <t>1.4.1.1.</t>
  </si>
  <si>
    <t>¿El método de evaluación empleado (costo beneficio o costo efectividad) es el adecuado?</t>
  </si>
  <si>
    <t>1.4.1.2</t>
  </si>
  <si>
    <t xml:space="preserve">¿Se han utilizado los parámetros de evaluación propuestos en la Directiva General del Sistema Nacional de Inversión Pública? </t>
  </si>
  <si>
    <t>1.4.1.2.1</t>
  </si>
  <si>
    <t>La tasa social de descuento y los factores de corrección no son adecuados, o estos últimos han sido inadecuadamente aplicados.</t>
  </si>
  <si>
    <t>1.4.1.2.2</t>
  </si>
  <si>
    <t>La tasa social de descuento y los factores de corrección son adecuados y adecuadamente aplicados.</t>
  </si>
  <si>
    <t>1.4.1.3</t>
  </si>
  <si>
    <t>¿Se incluye el flujo de beneficios y/o costos incrementales adecuados para cada alternativa de solución?</t>
  </si>
  <si>
    <t>1.4.1.3.1</t>
  </si>
  <si>
    <t>No se presenta el flujo de costos incrementales de las alternativas de solución o está inadecuadamente elaborado.</t>
  </si>
  <si>
    <t>1.4.1.3.2</t>
  </si>
  <si>
    <t>El flujo de costos incrementales para cada alternativa de solución ha sido adecuadamente elaborado.</t>
  </si>
  <si>
    <t>1.4.2.</t>
  </si>
  <si>
    <t>Análisis de Sensibilidad</t>
  </si>
  <si>
    <t>1.4.2.1.</t>
  </si>
  <si>
    <t xml:space="preserve">¿Se ha analizado los rangos de sensibilidad del proyecto? </t>
  </si>
  <si>
    <t>1.4.2.1.1</t>
  </si>
  <si>
    <t>1.4.2.1.2</t>
  </si>
  <si>
    <t>Se han identificado correctamente las variables críticas o más inciertas y se han simulado los cambios en la rentabilidad  del PIP.</t>
  </si>
  <si>
    <t>1.4.2.1.3</t>
  </si>
  <si>
    <t>1.4.3</t>
  </si>
  <si>
    <t>Sostenibilidad</t>
  </si>
  <si>
    <t>1.4.3.1</t>
  </si>
  <si>
    <t>¿Se ha definido quién financiará la operación y mantenimiento del proyecto?</t>
  </si>
  <si>
    <t>1.4.3.2</t>
  </si>
  <si>
    <t>¿Están sustentadas  las capacidades técnicas administrativas y financieras para operar y mantener el proyecto?</t>
  </si>
  <si>
    <t>1.4.3.3</t>
  </si>
  <si>
    <t>¿Los agentes  involucrados del proyecto han formalizado mediante actas o acuerdos  su compromiso con el proyecto?</t>
  </si>
  <si>
    <t>1.4.3.3.1</t>
  </si>
  <si>
    <t>1.4.3.3.2</t>
  </si>
  <si>
    <t>1.4.4.</t>
  </si>
  <si>
    <t>Impacto Ambiental</t>
  </si>
  <si>
    <t>1.4.4.1</t>
  </si>
  <si>
    <t>¿Se han identificado los probables impactos positivos y/o negativos del proyecto en el medioambiente?</t>
  </si>
  <si>
    <t>1.4.4.1.1</t>
  </si>
  <si>
    <t>1.4.4.1.2</t>
  </si>
  <si>
    <t>1.4.4.1.3</t>
  </si>
  <si>
    <t>1.4.4.2</t>
  </si>
  <si>
    <t>¿Se han previsto medidas de prevención, corrección, mitigación y/o monitoreo de los impactos ambientales del proyecto?</t>
  </si>
  <si>
    <t>1.4.4.2.1</t>
  </si>
  <si>
    <t>1.4.4.2.2</t>
  </si>
  <si>
    <t>1.4.4.2.3</t>
  </si>
  <si>
    <t>1.4.5.</t>
  </si>
  <si>
    <t>Selección de Alternativas</t>
  </si>
  <si>
    <t>1.4.5.1.</t>
  </si>
  <si>
    <t>¿La selección de la alternativa de solución elegida está sustentada adecuadamente?</t>
  </si>
  <si>
    <t>1.4.5.1.1</t>
  </si>
  <si>
    <t>1.4.5.1.2</t>
  </si>
  <si>
    <t>La alternativa ha sido seleccionada considerando solo los resultados de la evaluación social explicitando los criterios y razones de tal selección.</t>
  </si>
  <si>
    <t>1.4.5.1.3</t>
  </si>
  <si>
    <t>1.4.6.</t>
  </si>
  <si>
    <t>Matriz del Marco Lógico</t>
  </si>
  <si>
    <t>1.4.6.1</t>
  </si>
  <si>
    <t>¿El fin, el propósito, los resultados o componentes, guardan correspondencia con los objetivos, medios y fines?</t>
  </si>
  <si>
    <t>1.4.6.2</t>
  </si>
  <si>
    <t>¿Existe coherencia (lógica vertical) entre Acciones, Productos, Propósito y Fin)?</t>
  </si>
  <si>
    <t>1.4.6.3</t>
  </si>
  <si>
    <t>¿El marco lógico muestra la lógica horizontal para garantizar el cumplimiento de la cadena de objetivos?</t>
  </si>
  <si>
    <t>1.4.6.4</t>
  </si>
  <si>
    <t>¿Los indicadores son definidos considerando los atributos de calidad, cantidad (valor inicial – línea de base y valor esperado -meta) y tiempo?</t>
  </si>
  <si>
    <t>1.4.6.5</t>
  </si>
  <si>
    <t>¿Los medios de verificación son adecuados para contrastar los indicadores definidos?</t>
  </si>
  <si>
    <t>1.4.6.6</t>
  </si>
  <si>
    <t>¿Los supuestos son efectivamente situaciones que no se pueden manejar dentro del proyecto?</t>
  </si>
  <si>
    <t>COMENTARIOS DE LA  EVALUACIÓN</t>
  </si>
  <si>
    <t xml:space="preserve">I.1 ASPECTOS GENERALES: </t>
  </si>
  <si>
    <t xml:space="preserve">I.2 IDENTIFICACIÓN: </t>
  </si>
  <si>
    <t xml:space="preserve">I.3 FORMULACIÓN: </t>
  </si>
  <si>
    <t xml:space="preserve">I.4 EVALUACIÓN: </t>
  </si>
  <si>
    <t>RANGOS</t>
  </si>
  <si>
    <t>CRITERIOS DE CALIFICACION</t>
  </si>
  <si>
    <t>No presenta o lo hizo mal.</t>
  </si>
  <si>
    <t>1,2, 3</t>
  </si>
  <si>
    <t>respuesta mínimamente satisfactoria a la pregunta.</t>
  </si>
  <si>
    <t>4,5,6,7</t>
  </si>
  <si>
    <t>respuesta medianamente satisfactoria a la pregunta.</t>
  </si>
  <si>
    <t>8,9,10</t>
  </si>
  <si>
    <t>respuesta satisfactoria a la pregunta.</t>
  </si>
  <si>
    <t>2,3</t>
  </si>
  <si>
    <t>4,5</t>
  </si>
  <si>
    <t>Permite  dar solución integral al problema.
(Para el caso en que se haya planteado alternativa única).</t>
  </si>
  <si>
    <t>Han sido adecuadamente identificados.</t>
  </si>
  <si>
    <t>TIPO DE PROYECTO: DESNUTRICIÓN INFANTIL</t>
  </si>
  <si>
    <t>No se menciona nada al respecto o han sido inadecuadamente identificados.</t>
  </si>
  <si>
    <t>Las alternativas propuestas no son comparables entre sí por que no  permiten obtener los mismos resultados.</t>
  </si>
  <si>
    <t>La demanda efectiva con proyecto ha sido inadecuadamente determinada (parámetros o metodología inadecuados y/o cálculos mal efectuados).</t>
  </si>
  <si>
    <t>1.3.2.2.3</t>
  </si>
  <si>
    <t>Han sido identificados, definidos y cuantificados.</t>
  </si>
  <si>
    <t>1.4.1.2.3</t>
  </si>
  <si>
    <t>TIPO DE PROYECTO: SERVICIOS DE EDUCACIÓN BÁSICA</t>
  </si>
  <si>
    <t>La provisión de servicios ha sido descrita cualitativamente.</t>
  </si>
  <si>
    <t>La provisión de servicios ha sido descrita cualitativamente y con indicadores cuantitativos adecuados referidos a infraestructura existente, equipamiento, material escolar y mobiliario, rendimiento escolar, índice de ocupabilidad, índice de confort,  etc.</t>
  </si>
  <si>
    <t>El área de influencia del proyecto no ha sido delimitado utilizado los radios de acción establecidos por el sector educación para el área urbana o no se ha delimitado utilizando un adecuado criterio para el área rural, además no se definen las características de la zona afectada.</t>
  </si>
  <si>
    <t>Se delimita adecuadamente el area de influencia del proyecto, pero no se definen sus características.</t>
  </si>
  <si>
    <t>Se delimita adecuadamente el area de influencia del proyecto y se definen adecuadamente las caracteristicas de la zona afectada.</t>
  </si>
  <si>
    <t xml:space="preserve">¿Se presenta la evidencia técnica que respalda los supuestos utilizados para la proyección de la oferta? 
</t>
  </si>
  <si>
    <t>La Oferta Optimizada ha sido determinada adecuadamente para algunos factores de producción.
(1) recurso físico (infraestructura, mobiliario, equipamiento)
(2) recurso humano (capacitación del personal administrativo)
(3) servicios educativos (gestión de los servicios educativos, programa curricular)</t>
  </si>
  <si>
    <t>1.4.3.3.3</t>
  </si>
  <si>
    <t xml:space="preserve">Adicionalmente a lo anterior se presenta documento válido de compromiso de los beneficiarios (APAFA) para asumir el costo de operación y mantenimiento del proyecto? </t>
  </si>
  <si>
    <t>TIPO DE PROYECTO: INFRAESTRUCTURA VIAL</t>
  </si>
  <si>
    <t>[0-1]</t>
  </si>
  <si>
    <t>El area de influencia del proyecto no ha sido determinado o ha sido inadecuadamente determinado.</t>
  </si>
  <si>
    <t>Presenta croquis y caracteristicas de la zona afectada.</t>
  </si>
  <si>
    <t>Presenta  croquis, plano de la zona y caracteristicas de la zona afectada.</t>
  </si>
  <si>
    <t>Presenta croquis y plano a escala de la zona y caracteristicas de la zona afectada.</t>
  </si>
  <si>
    <t>1.2.1.5.1</t>
  </si>
  <si>
    <t>No se presentan, o se presentan pero no justifican la necesidad del proyecto</t>
  </si>
  <si>
    <t>1.2.1.5.2</t>
  </si>
  <si>
    <t>Se presentan indicadores que justifican parcialmente la necesidad del proyecto.</t>
  </si>
  <si>
    <t>1.2.1.5.3</t>
  </si>
  <si>
    <t>Se presentan indicadores que justifican la necesidad del proyecto.</t>
  </si>
  <si>
    <t>No ha sido definido o ha sido definido inadecuadamente.</t>
  </si>
  <si>
    <t>Ha sido definido como problema referido a infraestructura y estado de la vía.</t>
  </si>
  <si>
    <t>1.2.2.1.3</t>
  </si>
  <si>
    <t>Ha sido definido como problema de transporte (transitabilidad de pasajeros y carga).</t>
  </si>
  <si>
    <t>Causas mal planteadas (no referidas a infraestructura, seguridad vial y estado de la vía).</t>
  </si>
  <si>
    <t>Una o algunas causas bien planteadas.</t>
  </si>
  <si>
    <t>Todas las causas bien planteadas.</t>
  </si>
  <si>
    <t>Efectos mal planteados (no están relacionados a tiempo de viaje, costos de operación vehicular y costos).</t>
  </si>
  <si>
    <t>Uno o algunos efectos bien planteados.</t>
  </si>
  <si>
    <t>Todos los efectos bien planteados.</t>
  </si>
  <si>
    <t>Alternativa ünica.</t>
  </si>
  <si>
    <t>Dos o mas alternativas al menos una válida.</t>
  </si>
  <si>
    <t>Dos alternativas comparables.</t>
  </si>
  <si>
    <t>[6-8]</t>
  </si>
  <si>
    <t>1.2.4.1.4</t>
  </si>
  <si>
    <t>Tres o mas alternativas comparables incluye la situacion actual de rehabilitacion.</t>
  </si>
  <si>
    <t>Las alternativas no permiten obtener los mismos resultados.</t>
  </si>
  <si>
    <t>las alternativas permiten obtener parcialmente los mismos resultados.</t>
  </si>
  <si>
    <t>las alternativas permiten obtener los mismos resultados.</t>
  </si>
  <si>
    <t>No se presenta el estudio de tráfico.</t>
  </si>
  <si>
    <t>Se presenta el estudio de tráfico y no sustenta sus proyecciones.</t>
  </si>
  <si>
    <t>1.3.1.2.3</t>
  </si>
  <si>
    <t>Se presenta el estudio de tráfico y sustenta sus proyecciones.</t>
  </si>
  <si>
    <t>La oferta optimizada no considera actividades de mantenimiento rutinario.</t>
  </si>
  <si>
    <t>La oferta optimizada considera actividades de mantenimiento rutinario.</t>
  </si>
  <si>
    <t>No se presenta.</t>
  </si>
  <si>
    <t>Se presenta ficha de inventario vial.</t>
  </si>
  <si>
    <t>Se presentan ficha, fomato y resumen de inventario vial.</t>
  </si>
  <si>
    <t>No ha sido determinada o ha sido determinada inadecuadamente.</t>
  </si>
  <si>
    <t>Ha sido determinada adecuadamente (incremental).</t>
  </si>
  <si>
    <t>El ancho de calzada no es el adecuado y consideró bermas.</t>
  </si>
  <si>
    <t>El ancho no es el adecuado (pero es aceptable).</t>
  </si>
  <si>
    <t>El ancho es el adecuado.</t>
  </si>
  <si>
    <t>Presenta caracteristicas tecnicas en general (un solo tramo general).</t>
  </si>
  <si>
    <t>No especifica norma tecnica pero planteamiento está de acuerdo a la demanda.</t>
  </si>
  <si>
    <t>[7-8]</t>
  </si>
  <si>
    <t>Especifica la norma tecnica y concuerda con las alternativas.</t>
  </si>
  <si>
    <t>Están respaldadas parcialmente por estudios de base.</t>
  </si>
  <si>
    <t>1.3.2.3.3</t>
  </si>
  <si>
    <t>Están respaldadas por los estudios de base correspondientes.</t>
  </si>
  <si>
    <t>No plantea acciones para reducir probables daños o perdidas correspondiendo haberlas hecho. (Ver concordancia con item 1.2.1.4).</t>
  </si>
  <si>
    <t>No tienen consistencia técnica o se presentan sin el suficiente detalle.</t>
  </si>
  <si>
    <t>Se presentan con el suficiente detalle (componentes, metas, unidad de medida, estudio definitivo, licitaciones, etc).</t>
  </si>
  <si>
    <t>Solo presenta costo directo global, gg, supervisión, utilidad y total.</t>
  </si>
  <si>
    <t>Presenta costos a nivel de partidas.</t>
  </si>
  <si>
    <t>Presenta costos a nivel de subpartidas (detalle) precios unitarios actualizado.</t>
  </si>
  <si>
    <t>No  se presentan costos de operación y mantenimiento.</t>
  </si>
  <si>
    <t>Se presentan en forma global y no real.</t>
  </si>
  <si>
    <t>Se presentan en forma global y dentro de los rangos esperados.</t>
  </si>
  <si>
    <t>1.3.3.2.4</t>
  </si>
  <si>
    <t>Se detalla partidas de costos de matenimiento.</t>
  </si>
  <si>
    <t>No se incluye.</t>
  </si>
  <si>
    <t>Se incluye, pero no es el adecuado (general).</t>
  </si>
  <si>
    <t>Se inclye y es el adecuado (detallado).</t>
  </si>
  <si>
    <t>No corresponde plantear acciones a ser presupuestadas. En concordancia al análisis de riesgo efectuado en el item 1.2.1.4.</t>
  </si>
  <si>
    <t>Los beneficios no son los adecuados.</t>
  </si>
  <si>
    <t>Los beneficios son parcialmente adecuados.</t>
  </si>
  <si>
    <t>Los beneficios son adecuados por cada alternativa y están respaldados con evidencias técnicas.</t>
  </si>
  <si>
    <t>1.4.1.1.1</t>
  </si>
  <si>
    <t>La metodologia no es la adecuada (Costo efectividad, excedente del productor).</t>
  </si>
  <si>
    <t>1.4.1.1.2</t>
  </si>
  <si>
    <t>(Tablas COV, HDM, RED)</t>
  </si>
  <si>
    <t>No son los recomendados por el SNIP.</t>
  </si>
  <si>
    <t>Son parcialmente los recomendados por el SNIP.</t>
  </si>
  <si>
    <t>Son los recomendados por el SNIP.</t>
  </si>
  <si>
    <t>No se presenta el flujo de beneficios y costos incrementales de las alternativas de solución o está mal elaborado.</t>
  </si>
  <si>
    <t>El flujo de beneficios y costos incrementales para cada alternativa de solución ha sido adecuadamente elaborado.</t>
  </si>
  <si>
    <t xml:space="preserve">¿Se han analizado los rangos de sensibilidad del proyecto? </t>
  </si>
  <si>
    <t>No se presenta, o los resultados no tienen validez (metodologia de evaluacion fue errada).</t>
  </si>
  <si>
    <t>Riesgo Moderado (10-20%), y se analizan los resultados adecuadamente.</t>
  </si>
  <si>
    <t>Alto Riesgo (&lt; 10%), y se analizan los resultados adecuadamente.</t>
  </si>
  <si>
    <t>Presenta documentos validos de compromiso de la entidad a cargo de la operación y mantenimiento del PIP, documento acredite que el PIP no presenta problemas de expropiaciones  y documento que acredite tenencia, donación y/o propiedad del terreno donde el PIP intervendrá.</t>
  </si>
  <si>
    <t>No se han identificado o están mal identificados.</t>
  </si>
  <si>
    <t>El análisis de impacto ambiental es muy general y no permite identificar adecuadamente los impactos positivos y negativos.</t>
  </si>
  <si>
    <t>La metodología de análisis de impacto ambiental es adecuada y están claramente identificados los impactos positivos y negativos.</t>
  </si>
  <si>
    <t>No se han previsto o las medidas previstas son inadecuadas.</t>
  </si>
  <si>
    <t>Se han previsto, en forma general.</t>
  </si>
  <si>
    <t>Se han previsto con el suficiente detalle.</t>
  </si>
  <si>
    <t>TIPO DE PROYECTO: SERVICIOS DE SANEAMIENTO (AGUA POTABLE  Y SANEAMIENTO)</t>
  </si>
  <si>
    <t>3</t>
  </si>
  <si>
    <t>5</t>
  </si>
  <si>
    <t>OJO CON ESTA PREGUNTA</t>
  </si>
  <si>
    <t>1.2.2.1</t>
  </si>
  <si>
    <t>Se ha definido una sola alternativa pudiendo definirse otras y/o la(s) alternativa(s) planteadas no son adecuadas.</t>
  </si>
  <si>
    <t>El número de alternativas planteadas es  adecuado (una debidamente sustentada o más) y contribuye(n) parcialmente al logro del objetivo.</t>
  </si>
  <si>
    <t>El número de alternativas planteadas es adecuado (una debidamente sustentada o más) y contribuye(n) totalmente al logro del objetivo.</t>
  </si>
  <si>
    <t>OJO CHEQUEAR SUBPREGUNTA</t>
  </si>
  <si>
    <t>[3-8]</t>
  </si>
  <si>
    <t>OJO CON PREGUNTA, FUE MODIFICADA</t>
  </si>
  <si>
    <t>La cantidad de bienes y servicios requeridos y costeados han sido calculados en función al tamaño de las metas de cada alternativa, se presentan costos unitarios a nivel de subpartidas  con precios acorde al mercado.</t>
  </si>
  <si>
    <t xml:space="preserve">SE PROPONE RETIRAR LA PREGUNTA </t>
  </si>
  <si>
    <t>[5-8]</t>
  </si>
  <si>
    <t>Además, la tarifa de agua ha sido adecuadamente determinada.</t>
  </si>
  <si>
    <t>TIPO DE PROYECTO: SERVICIOS DE SANEAMIENTO (RESIDUOS SOLIDOS)</t>
  </si>
  <si>
    <t>1.2.1.1</t>
  </si>
  <si>
    <t>¿Se ha analizado los rangos de sensibilidad del proyecto?</t>
  </si>
  <si>
    <t xml:space="preserve">No sustenta capacidades técnicas, administrativas y financieras, ni plantea acciones para fortalecerlas. </t>
  </si>
  <si>
    <t xml:space="preserve">Sustenta capacidades técnicas, administrativas o plantea acciones para fortalecerlas. </t>
  </si>
  <si>
    <t xml:space="preserve">Sustenta capacidades técnicas, administrativas y financieras o plantea acciones para fortalecerlas. </t>
  </si>
  <si>
    <t>TIPO DE PROYECTO: ELECTRIFICACIÓN RURAL</t>
  </si>
  <si>
    <t>[0-3]</t>
  </si>
  <si>
    <t>La demanda ha sido bien determinada y se expresa en términos de demanda de energía y potencia del proyecto.</t>
  </si>
  <si>
    <t>Están respaldadas por los estudios de base.</t>
  </si>
  <si>
    <t>Las acciones para reducir probables daños o pérdidas han sido adecuadamente determinadas o se ha sustentado que no requiere acciones de mitigación de riesgos. (Ver concordancia con item 1.2.1.4)</t>
  </si>
  <si>
    <t>Los metrados requeridos y costeados han sido calculados en función al tamaño de las metas de cada alternativa, se presentan costos unitarios a nivel de subpartidas o indicadores .</t>
  </si>
  <si>
    <t>SE PROPONE CAMBIAR LA PREGUNTA</t>
  </si>
  <si>
    <t>1.4.3.1.1</t>
  </si>
  <si>
    <t>No se ha definido qué entida financiará la operación y mantenimiento del PIP.</t>
  </si>
  <si>
    <t>1.4.3.1.2</t>
  </si>
  <si>
    <t>Se ha definido quien financiará la operación y mantenimiento del PIP. La compra de energía y la tarifa de pago han sido sustentadas con información publicada por OSINERMIN, los ingresos del proyecto cubren los costos de operación y mantenimiento (incluyendo compra de energía).</t>
  </si>
  <si>
    <t>Se presenta opinión favorable de la entidad que se hará cargo de la operación y mantenimiento del PIP.</t>
  </si>
  <si>
    <t>TIPO DE PROYECTO: INFRAESTRUCTURA AGRICOLA</t>
  </si>
  <si>
    <t>1.2.1.1.4</t>
  </si>
  <si>
    <t>Los indicadores de producciòn y riego justifican la necesidad del proyecto</t>
  </si>
  <si>
    <t>¿Se han presentado el número adecuado de alternativas de solución para lograr el objetivo central?</t>
  </si>
  <si>
    <t>Se ha definido una sola alternativa pudiendo definirse otras y/o la(s) alternativa(s) planteada(s) no son adecuadas.</t>
  </si>
  <si>
    <t>El número de alternativas planteadas es adecuado (una debidamente sustententada o más) y contribuye(n) parcialmente al logro del objetivo.</t>
  </si>
  <si>
    <t>El número de alternativas planteadas es adecuado (una debidamente sustententada o más) y contribuye(n) totalmente al logro del objetivo.</t>
  </si>
  <si>
    <t>[2-10]</t>
  </si>
  <si>
    <t>La cantidad de bienes (metrados) y servicios requeridos y costeados han sido calculadas adecuadamente en función al tamaño de las metas de cada alternativa y los precios son cercanos a los de mercado de la zona del proyecto.</t>
  </si>
  <si>
    <t>La cantidad de bienes (metrados) y servicios requeridos y costeados han sido calculadas adecuadamente en la situación sin y con proyecto, con precios cercanos a los de mercado de la zona del proyecto.</t>
  </si>
  <si>
    <t>Se incluye, con el suficiente detalle.</t>
  </si>
  <si>
    <t>Los beneficios del proyecto consideran rendimientos, costos de producción y precios de mercado razonables.</t>
  </si>
  <si>
    <t>Se ha definido a los usuarios de riego como responsables de financiar la operación y mantenimiento del proyecto, pero la tarifa de agua no ha sido adecuadamente calculada?</t>
  </si>
  <si>
    <t>1.4.3.1.3</t>
  </si>
  <si>
    <t>1.4.3.2.1</t>
  </si>
  <si>
    <t>Se han establecido las acciones correspondientes que garanticen las capacidades de gestión, operación y mantenimiento de la junta de usuarios, comites de regantes u otra organización similar.</t>
  </si>
  <si>
    <t>TIPO DE PROYECTO: TELECOMUNICACIÓN RURAL</t>
  </si>
  <si>
    <t>Se describen las condiciones  actuales de prestación del servicio de telecomunicaciones en la provincia, el distrito y las localidades beneficiarias (cualitativamente).</t>
  </si>
  <si>
    <t>Se efectua un análisis considerando indicadores de los servicios de telecomunicaciones en el distrito o provincia donde se ubican las localidades beneficiarias del proyecto.</t>
  </si>
  <si>
    <t>El estudio presenta un listado de los centros poblados beneficiados.</t>
  </si>
  <si>
    <t>Presenta el listado y el area de influencia del proyecto ha sido definida utilizando un adecuado criterio y se describen sus características.</t>
  </si>
  <si>
    <t>Se ha definido una sola alternativa pudiendo definirse otras y/o la(s) alternativa(s) planteada(s) no es (son) adecuada(s).</t>
  </si>
  <si>
    <t>La demanda ha sido bien determinada, se ha estimado la cantidad de minutos demandados por los usuarios, por año, por tipo de servicio y localidad.</t>
  </si>
  <si>
    <t>Las características técnicas de las alternativas responden a normas técnicas y reglamentos correspondientes y el diseño de la infraestructura a un análisis de segmentación realizado en la zona de intervención.</t>
  </si>
  <si>
    <t>Los costos de operación y mantenimiento se encuentran dentro de los estándares del sector y están respaldados con información de la empresa operadora.</t>
  </si>
  <si>
    <t>TIPO DE PROYECTO: DESARROLLO DE CAPACIDADES PARA LA GESTIÓN INTEGRAL DE CUENCAS</t>
  </si>
  <si>
    <t>Han sido identificados y determinados adecuadamente, existe evidencia técnica que respalda la atribución de tales beneficios a los resultados del proyecto.</t>
  </si>
  <si>
    <t>No presenta el Inventario Vial que sustenta la provisión actual del servicio.</t>
  </si>
  <si>
    <t>La zona afectada del proyecto ha sido  inadecuadamente definida.</t>
  </si>
  <si>
    <t>La zona afectada del proyecto ha sido definida utilizando un adecuado criterio.</t>
  </si>
  <si>
    <t>La zona afectada ha sido definida adecuadamente y se han descrito sus características.</t>
  </si>
  <si>
    <t>Se ha definido una sola alternativa sin una debida sustentación</t>
  </si>
  <si>
    <t>La Oferta ha sido sustentada adecuadamente para todos los factores de producción componentes del proyecto.</t>
  </si>
  <si>
    <t>No presenta evidencia técnica que respalda la proyección de la oferta optimizada acorde a los estándares del sector.</t>
  </si>
  <si>
    <t>Se presenta evidencia técnica de supuestos y metodologías utilizadas en la proyección de la oferta optimizada.</t>
  </si>
  <si>
    <t>Se presenta evidencia técnica de supuestos, metodologías  y estandares del sector utilizadas en la proyección de la oferta optimizada</t>
  </si>
  <si>
    <t>No ha sido determinada adecuadamente la brecha existente entre la demanda efectiva y la  oferta.</t>
  </si>
  <si>
    <t>Ha sido determinada adecuadamente la brecha existente entre la demanda efectiva  y la  oferta.</t>
  </si>
  <si>
    <t>Las metas han sido definidas adecuadamente en base a la brecha.</t>
  </si>
  <si>
    <t>No se presentan</t>
  </si>
  <si>
    <t>Los costos no tienen sustento técnico.</t>
  </si>
  <si>
    <t>No se incluye el costo de mitigación en el presupuesto, o el costo ha sido incluido pero está inadecuadamente determinado.</t>
  </si>
  <si>
    <t>Se incluye el costo de mitigación en el presupuesto, está adecuadamente determinado.</t>
  </si>
  <si>
    <t>Han sido identificados de manera general.</t>
  </si>
  <si>
    <t>CUESTIONARIO  DE EVALUACIÓN  PARA PROYECTOS</t>
  </si>
  <si>
    <t>CUESTIONARIO  DE EVALUACIÓN  PARA ESTUDIOS DE PREINVERSIÓN</t>
  </si>
  <si>
    <t>Entidad Solicitante</t>
  </si>
  <si>
    <t>Escala / Calificación</t>
  </si>
  <si>
    <t>CALIDAD DEL ESTUDIO DE PREINVERSIÓN*</t>
  </si>
  <si>
    <t>IDENTIFICACIÓN</t>
  </si>
  <si>
    <t>[0-20]</t>
  </si>
  <si>
    <t>Antecedentes, área de influencia, problemática a estudiar, objetivos de la consultoría.</t>
  </si>
  <si>
    <t>¿El nombre permite identificar el tipo de intervención, el bien o servicio que se proporcionará y la ubicación del proyecto?</t>
  </si>
  <si>
    <t>1.1.1.2.</t>
  </si>
  <si>
    <t>¿Los antecedentes muestran los motivos que generan la presentación de la propuesta?</t>
  </si>
  <si>
    <t>1.1.1.3.</t>
  </si>
  <si>
    <t xml:space="preserve">¿Se ha delimitado la zona afectada y anexa  esquema de ubicación del proyecto? </t>
  </si>
  <si>
    <t>1.1.1.4.</t>
  </si>
  <si>
    <t>¿Han sido identificados y cuantificados los beneficiarios directos e indirectos?</t>
  </si>
  <si>
    <t>1.1.1.5.</t>
  </si>
  <si>
    <t>¿Se ha mencionado la manera de participación de los beneficiarios?</t>
  </si>
  <si>
    <t>1.1.1.6</t>
  </si>
  <si>
    <t>¿Es posible deducir el problema identificado a partir del diagnóstico de la situación actual?</t>
  </si>
  <si>
    <t>1.1.1.7.</t>
  </si>
  <si>
    <t>¿El Estudio define el objetivo del proyecto y los resultados que se esperan?</t>
  </si>
  <si>
    <t>1.1.1.8.</t>
  </si>
  <si>
    <t>¿La solución propuesta logra alcanzar el objetivo del  proyecto?</t>
  </si>
  <si>
    <t>ALCANCE Y DESCRIPCIÓN DE LA CONSULTORÍA</t>
  </si>
  <si>
    <t>Objetivos del PIP, resultados ( productos) esperados de la consultoría, información disponible , alcance y descripción de las actividades para desarrollar el contenido del estudio de pre inversión, costos estimados del PIP.</t>
  </si>
  <si>
    <t>¿Los  TdR mencionan la información disponible con que se cuenta para realizar el estudio?</t>
  </si>
  <si>
    <t xml:space="preserve">¿Se anexa un presupuesto estimado, consignando costo por componentes del proyecto, metrados, unidades de medida y precios unitarios? </t>
  </si>
  <si>
    <t xml:space="preserve">¿Hay una relación coherente entre el costo del proyecto y el costo de la elaboración del estudio? </t>
  </si>
  <si>
    <t>PLAN DE ACCIÓN</t>
  </si>
  <si>
    <t>Cronograma actividades de la consultoría, plazo de entrega de productos esperados, cronograma de pagos a realizar, definición de supervisión de la consultoría por parte de la entidad.</t>
  </si>
  <si>
    <t>1.3.1.1.</t>
  </si>
  <si>
    <t>¿Los términos de referencia indican el número de informes que el consultor o formulador del PIP presentará.</t>
  </si>
  <si>
    <t>1.3.1.2.</t>
  </si>
  <si>
    <t>¿Se precisa el contenido de cada informe?</t>
  </si>
  <si>
    <t>1.3.1.3.</t>
  </si>
  <si>
    <t>¿El cronograma físico indica las principales actividades a desarrollar durante el proceso de elaboración del estudio? (presentación de informes, revisión, levantamiento de observaciones).</t>
  </si>
  <si>
    <t>1.3.1.4.</t>
  </si>
  <si>
    <t>¿Los plazos establecidos para la elaboración del estudio son coherentes con las actividades programadas?</t>
  </si>
  <si>
    <t>1.3.1.5.</t>
  </si>
  <si>
    <t>¿El cronograma de pagos de la consultoría es coherente con el avance físico previsto en la elaboración del estudio?</t>
  </si>
  <si>
    <t>1.4.1.3.</t>
  </si>
  <si>
    <t>¿Se ha definido cuál será el mecanismo de supervisión?</t>
  </si>
  <si>
    <t>PRESUPUESTO DESAGREGADO DE LA CONSULTORÍA</t>
  </si>
  <si>
    <t>Perfil de los consultores, número de meses-hombre, costos unitarios del personal, otros conceptos: estudios de campo y laboratorio, costos operativos, equipos y mobiliario, otros.</t>
  </si>
  <si>
    <t>¿El perfil requerido del equipo formulador es coherente con la tipología y magnitud del proyecto a elaborar?</t>
  </si>
  <si>
    <t>1.4.1.2.</t>
  </si>
  <si>
    <t>¿Se indica el perfil profesional de quien se encargará de la supervisión del estudio?</t>
  </si>
  <si>
    <t>1.4.1.4.</t>
  </si>
  <si>
    <t>1.4.1.5.</t>
  </si>
  <si>
    <t>1.4.1.6.</t>
  </si>
  <si>
    <t>¿La propuesta económica de la elaboración del estudio señala el número de meses- hombre requeridos, costos unitarios del personal, costos de los estudios de campo y laboratorio, costos de supervisión, otros? (Revisar el Anexo 6)</t>
  </si>
  <si>
    <t>1.4.1.7.</t>
  </si>
  <si>
    <t>¿El costo de la elaboración del estudio de preinversión tiene coherencia con los precios del mercado?</t>
  </si>
  <si>
    <t xml:space="preserve">I.1 IDENTIFICACIÓN: </t>
  </si>
  <si>
    <t xml:space="preserve">I.2 ALCANCE Y DESCRIPCIÓN DE LA CONSULTORÍA:  </t>
  </si>
  <si>
    <t xml:space="preserve">I.3 PLAN DE ACCIÓN: </t>
  </si>
  <si>
    <t xml:space="preserve">I.4 PRESUPUESTO DESAGREGADO DE LA CONSULTORÍA:  </t>
  </si>
  <si>
    <t>PROTOCOLO DE EVALUACIÓN DE PROYECTOS</t>
  </si>
  <si>
    <t>TIPO DE PROYECTO : PREVENCIÓN y MITIGACIÓN DE DESASTRES</t>
  </si>
  <si>
    <t xml:space="preserve">¿El proyecto es consistente y se enmarca dentro de los lineamientos de política sectorial -funcional, los planes de desarrollo concertado, el programa multianual de inversión pública, el presupuesto participativo, los planes de ordenamiento territorial, los Planes de Gestión de Riesgo de Desastres? </t>
  </si>
  <si>
    <t>(6-8)</t>
  </si>
  <si>
    <t>1.2.1.4.4</t>
  </si>
  <si>
    <t>Los indicadores justifican la necesidad del proyecto</t>
  </si>
  <si>
    <t xml:space="preserve">El problema central esta definido, pero mal identificado </t>
  </si>
  <si>
    <t>[1-6]</t>
  </si>
  <si>
    <t>1.2.3.1.1</t>
  </si>
  <si>
    <t>El Objetivo central no expresa la soluciona del problema presentado</t>
  </si>
  <si>
    <t>1.2.3.1.2</t>
  </si>
  <si>
    <t>El objetivo central es único y es solución del problema central</t>
  </si>
  <si>
    <t>Se presenta Acta de compromiso de operación y mantenimiento  y  no se presenta el documento sustentatorio que garantiza la libre disponibilidad de los terrenos donde se proyecta la infraestructura o viceverza</t>
  </si>
  <si>
    <t>¿Se han definido los supuestos importantes de los cuales depende el logro de cada nivel del marco lógico?</t>
  </si>
  <si>
    <t>1.4.6.3.</t>
  </si>
  <si>
    <t>¿Se han definido los plazos en los cuales se debe alcanzar dichos valores deseables?</t>
  </si>
  <si>
    <t>1.4.6.2.</t>
  </si>
  <si>
    <t>¿Los indicadores objetivamente verificables guardan correspondencia con cada nivel (Actividades, Productos, Propósito y Fin)?</t>
  </si>
  <si>
    <t>1.4.6.1.</t>
  </si>
  <si>
    <t>¿La selección de la alternativa de solución elegida está sustentada con los parámetros de evaluación?</t>
  </si>
  <si>
    <t>¿Los beneficiarios han formalizado mediante actas o acuerdos  su compromiso con el proyecto?</t>
  </si>
  <si>
    <t>¿Están sustentadas  las capacidades técnicas administrativas y financieras de la organizaciòn de productores de manera de asegurar la sostenibilidad de la intervención?</t>
  </si>
  <si>
    <t>¿Se ha definido las acciones orientadas a la consolidación de la  organizaciòn de productores de la manera que brinde la sostenibilidad de actividad productiva?</t>
  </si>
  <si>
    <t>¿Se ha analizado los rangos de sensibilidad del proyecto? (alto,moderado y bajo riesgo)</t>
  </si>
  <si>
    <t>¿Los beneficios del proyecto han sido cuantificados en base a parámetros técnicos?</t>
  </si>
  <si>
    <t>1.3.4.3</t>
  </si>
  <si>
    <t>¿Existe evidencia técnica ó científica que respalda la atribución de tales beneficios a los resultados del proyecto?</t>
  </si>
  <si>
    <t>1.3.4.2</t>
  </si>
  <si>
    <t>¿El costo del proyecto considera un costo adecuado para los estudios definitivos y de supervisión?</t>
  </si>
  <si>
    <t>¿Existe un flujo de costos de producción basado en costos unitarios técnicamente sustentados?</t>
  </si>
  <si>
    <t>¿El flujo de costos de cada alternativa de solución está respaldado por costos unitarios y listas de bienes y servicios e indicadores de costos?</t>
  </si>
  <si>
    <t xml:space="preserve">¿El cronograma de inversiones y de metas físicas tienen consistencia técnica? </t>
  </si>
  <si>
    <t>¿La cantidad de bienes y servicios requeridos ha sido calculada en función al tamaño de las metas de cada alternativa?</t>
  </si>
  <si>
    <t>Las alternativas consideran acciones para reducir probables daños ó pérdidas que podrían generar en caso de la ocurrencia de fenómenos meteorológicos, sobre oferta productiva, costos de producción etc.?</t>
  </si>
  <si>
    <t xml:space="preserve">¿Las alternativas de solución  están conforme a las normas técnicas  de cada sector productivo?  </t>
  </si>
  <si>
    <t>¿Ha sido calculada la brecha existente entre la demanda efectiva y la oferta optimizada de los servicios de extensiòn productiva sin proyecto?</t>
  </si>
  <si>
    <t>¿Se presenta la evidencia técnica de la demanda y oferta local, regional o nacional de la cadena o cluster sobre el cual el proyecto pretende intervenir?</t>
  </si>
  <si>
    <t>¿La oferta de servicios de extenciòn productiva actual optimizada ha sido cuantificada considerando los principales factores de producción?( RR.HH, recursos de capital, otros)</t>
  </si>
  <si>
    <t>¿La demanda de servicios de extenciòn productiva y su proyección han sido estimadas en base a parámetros y metodologías adecuadas?</t>
  </si>
  <si>
    <t>1.2.2.4.</t>
  </si>
  <si>
    <t>1.2.2.3.</t>
  </si>
  <si>
    <t>1.2.2.2.</t>
  </si>
  <si>
    <t>¿El problema central ha sido definido como una situación negativa ó hecho real que afecta al sector productivo local, regional o nacional?</t>
  </si>
  <si>
    <t>¿Han sido identificados las potencialidades locales y/o regionales entorno a una cadena productiva, cluster que se sustente en documentos sectoriales, regionales o locales?</t>
  </si>
  <si>
    <t>¿Ha sido identificada la población afectada, sus características y el uso de indicadores</t>
  </si>
  <si>
    <t>¿Se ha descrito la caracterización de la provisión de los bienes o servicios que pudiera brindar el proyecto utilizando indicadores cuantitativos?</t>
  </si>
  <si>
    <t>¿El proyecto consideral a priorización o selección de cadenas productivas  en el Plan de Desarrollo Concertado local o regional?</t>
  </si>
  <si>
    <t>¿Las instituciones involucradas han expresado su opinión favorable respecto a la intervención, y estas están sustentadas mediante documentos sustentatorios?</t>
  </si>
  <si>
    <t>Participación de las Entidades Involucradas y beneficiarios.</t>
  </si>
  <si>
    <t>¿El nombre permite identificar rápidamente el objetivo y el ámbito de intervención?</t>
  </si>
  <si>
    <t>TIPO DE PROYECTO: APOYO AL DESARROLLO PRODUCTIVO PARA ZONAS COMPRENDIDAS EN EL ÁMBITO DEL  VRAEM, HUALLAGA Y ZONAS DE FRONTERA</t>
  </si>
  <si>
    <t>¿Los TdR se han desarrollado conforme a los contenidos mínimos para el nivel de estudio respectivo?,(Anexos Snip 05 y Anexo Snip 07), considerando los parámetros de cada tipología del proyecto, estudios de campo y estudios complementarios?</t>
  </si>
  <si>
    <t>¿Se ha indicado cómo se efectuará el pago y cronograma al responsable de formular el estudio de preinversión?</t>
  </si>
  <si>
    <t>¿Se ha indicado cómo se efectuará el pago y cronograma al responsable de supervisar la formulación del estudio de preinversión?</t>
  </si>
  <si>
    <t>CONVOCATORIA FONIPREL 2016</t>
  </si>
  <si>
    <t>TIPO DE PROYECTO: SEGURIDAD CIUDADANA</t>
  </si>
  <si>
    <t>¿El nombre identifica adecuadamente la naturaleza de la intervención, del servicio que intervendrá el PIP y la localización?</t>
  </si>
  <si>
    <t>[2,3]</t>
  </si>
  <si>
    <t>[4,5]</t>
  </si>
  <si>
    <t>Institucionalidad</t>
  </si>
  <si>
    <t>1.1.2.1</t>
  </si>
  <si>
    <t>¿Identificación de la Unidad Formuladora, la Unidad Ejecutora propuesta y el órgano técnico de la Entidad que se encargará de coordinar o ejecutar los aspectos técnicos del PIP en la fase de ejecución?</t>
  </si>
  <si>
    <t>Identifica a la Unidad Formuladora</t>
  </si>
  <si>
    <t>Identifica a la Unidad Formuladora y la Unidad Ejecutora propuesta.</t>
  </si>
  <si>
    <t>Identificación de la Unidad Formuladora, la Unidad Ejecutora propuesta y el órgano técnico de la Entidad que se encargará de coordinar o ejecutar los aspectos técnicos del PIP en la fase de ejecución.</t>
  </si>
  <si>
    <t>¿Se indica quién se hará cargo de la operación y mantenimiento del proyecto?</t>
  </si>
  <si>
    <t>¿Presenta los antecedentes e hitos relevantes del PIP?</t>
  </si>
  <si>
    <t>1.1.3.2</t>
  </si>
  <si>
    <t>¿El proyecto es consistente y se enmarca dentro de los lineamientos de política sectorial -funcional, los planes de desarrollo concertado y plan de Seguridad Ciudadana?</t>
  </si>
  <si>
    <t>Diagnóstico</t>
  </si>
  <si>
    <t>Área de Influencia y Área de Estudio</t>
  </si>
  <si>
    <t>Determinación y caracterizado el área de estudio y área de influecia donde se llevará acabo la intervención</t>
  </si>
  <si>
    <t>1.2.1.1.1.1</t>
  </si>
  <si>
    <t>Sólo dertermina el área de influencia y el área de estudio</t>
  </si>
  <si>
    <t>1</t>
  </si>
  <si>
    <t>1.2.1.1.1.2</t>
  </si>
  <si>
    <t>Caracteriza el área de influencia y el área de estudio</t>
  </si>
  <si>
    <t>1.2.1.1.1.3</t>
  </si>
  <si>
    <t>Dertermina y Caracteriza el área de influencia y el área de estudio</t>
  </si>
  <si>
    <t>Sobre Mapa de Delito</t>
  </si>
  <si>
    <t>1.2.1.1.3.1</t>
  </si>
  <si>
    <t>No presenta Mapa de Delitos (Croquis o Plano del Lugar)</t>
  </si>
  <si>
    <t>1.2.1.1.3.2</t>
  </si>
  <si>
    <t>El mapa de delitos identifica zonas con mayor criminalidad</t>
  </si>
  <si>
    <t>1.2.1.1.3.3</t>
  </si>
  <si>
    <t>El mapa de delitos identifica zonas con mayor criminalidad, revela patrones o tendencias de la criminalidad y explica las razones por las que se concentra la criminalidad en determinadas zonas.</t>
  </si>
  <si>
    <t>1.2.1.1.3.4</t>
  </si>
  <si>
    <t>El mapa de delitos identifica zonas con mayor criminalidad, revela patrones o tendencias de la criminalidad, explica las razones por las que se concentra la criminalidad en determinadas zonas y está articulado con las entidades involucradas en materia de Seguridad Ciudada</t>
  </si>
  <si>
    <t>1.2.1.2</t>
  </si>
  <si>
    <t>¿Se identifica y analiza la unidad productora del servicio de Seguridad Ciudadana y la situación actual de todos los factores productivos que intervienen de forma articulada e integral en la prestación de dicho servicio?</t>
  </si>
  <si>
    <t>Sólo identifica la Unidad(es) Productora(s) (UP)</t>
  </si>
  <si>
    <t>Analiza la situación actual de la UP y todos los factores productivos que intervienen de forma articulada e integral en la prestación de dicho servicio.</t>
  </si>
  <si>
    <t>Analiza la sutuación actual de la UP, todos los factores de producción y las posibilidades de su optimización a fin de determinar las necesidades de recursos a ser considerados en el PIP.</t>
  </si>
  <si>
    <t>1.2.1.3</t>
  </si>
  <si>
    <t>¿Se identifica la participación de las entidades involucradas y beneficiarios?</t>
  </si>
  <si>
    <t>¿Se ha identificado y evaluado a la Población Afectada por el problema, a partir de la información primaria complementada con información secundaria, sobre variables definidas en los Lineamientos aprobados?</t>
  </si>
  <si>
    <t>¿Se ha analizado las percepciones de todos los involucrados sobre el problema, sus expectativas e intereses para resolver de manera articulada dicho problema que se resume en la Matriz de Involucrados?</t>
  </si>
  <si>
    <t>¿El problema central ha sido definido como una situación negativa ó hecho real que afecta a la población?</t>
  </si>
  <si>
    <t>[1-10]</t>
  </si>
  <si>
    <t>[1,3]</t>
  </si>
  <si>
    <t>[4,7]</t>
  </si>
  <si>
    <t>[8,10]</t>
  </si>
  <si>
    <t>Planteamiento del Proyecto</t>
  </si>
  <si>
    <t>1.2.3.3</t>
  </si>
  <si>
    <t>¿Las alternativas de solución, se plantean sobre la base del análisis integral y articulado de las acciones y que permitan alcanzar el objetivo del proyectol?</t>
  </si>
  <si>
    <t>Se ha definido una o varias alternativas sin una debida sustentación</t>
  </si>
  <si>
    <t>Permite  dar solución integral al problema.
(Para el caso en que se haya planteado alternativa única sustentada).</t>
  </si>
  <si>
    <t>1.3.1</t>
  </si>
  <si>
    <t>¿El Horizonte de Evaluación ha sido adecuadamente determinado?</t>
  </si>
  <si>
    <t>¿La demanda y población demandante efectiva con proyecto ha sido adecuadamente determinada con sustento de parámetros y metodologías?</t>
  </si>
  <si>
    <t>¿Se determina la oferta existente, considerando todos los factores de producción que intervienen en la prestación de los servicios de seguridad ciudadana (equipamiento, sistemas de información, medios de comunicación, recursos humanos, infraestructura, entre otros)?</t>
  </si>
  <si>
    <t>¿Se ha optimizado la oferta?</t>
  </si>
  <si>
    <t>¿Se ha calculado la brecha existente entre la demanda de servicios y la oferta actual u optimizada de los servicios de seguridad ciudadana?</t>
  </si>
  <si>
    <t>Analisis  Técnico de las Alternativas de Solución</t>
  </si>
  <si>
    <t>¿Se define la localización de los medios de vigilancia, según sus capacidades, el tipo de délito y los factores de riesgo identificados en el mapa de délito?</t>
  </si>
  <si>
    <t xml:space="preserve">¿Se determina el tamaño considerando la brecha oferta - demanda de servicios de seguridad ciudadana, estableciendo metas concretas de productos (Nº de unidades moviles para la vigilancia, Nº de puestos de auxilio rápido, Nº de equipos de comunicación, entre otros)?  </t>
  </si>
  <si>
    <t>¿Se ha analizado las alternativas técnicas o tecológicas, teniendo en cuenta: las características del área de influencia, vigencia tecnológica, costos de operación y mantemiento, y disponibilidad de recursos humanos para su operación, entre otros?</t>
  </si>
  <si>
    <t>Costos a Precios de Mercado</t>
  </si>
  <si>
    <t>¿Se han estimado los costos de inversión para cada alternativa de solución; incluyendo los asociados con las medidas de reducción de riesgos de indicarse en el diagnóstico?</t>
  </si>
  <si>
    <t>¿Se han estimado los costos de reposición o reemplazo de activos durante la fase de post-inversión del proyecto y estan considerados en el flujo de  costos, si el horizonte de evaluación es mayor a 5 años para cada una de las alternativas de solución?</t>
  </si>
  <si>
    <t>¿Se han estimado los costos de Operación y Mantenimiento incrementales sobre la base de la comparación de los costos en la situación “sin proyecto” y en la situación “con proyecto” y presenta el flujo de costos incrementales a precios de mercado para cada alternativa de solución?</t>
  </si>
  <si>
    <t xml:space="preserve">Evaluación </t>
  </si>
  <si>
    <t>1.4.1.1</t>
  </si>
  <si>
    <t>Beneficios Sociales</t>
  </si>
  <si>
    <t>Se ha identificado los beneficios asociados a la reducción de la vilencia y delitos y se expresan a través de costos evitados</t>
  </si>
  <si>
    <t>Se ha identificado y cuantificado los beneficios asociados a la reducción de la vilencia y delitos y se expresan a través de costos evitados</t>
  </si>
  <si>
    <t>Se ha identificado, cuantificado y valorado monetariamente los beneficios asociados a la reducción de la vilencia y delitos y se expresan a través de costos evitados, considerando las tasas de victimización en la situación sin proyecto y las que se propone como meta en la situación con proyecto</t>
  </si>
  <si>
    <t>¿Se han estimado los costos sociales sobre la base de los costos a precios de mercado, utilizando los factores de corrección publicados en el Anexo SNIP 10.</t>
  </si>
  <si>
    <t>1.4.1.4</t>
  </si>
  <si>
    <t>1.4.1.5</t>
  </si>
  <si>
    <t>Indicadores de Rentabilidad Social bajo la Metodología Benficio Costo</t>
  </si>
  <si>
    <t>¿Se ha identificado a la variable o  variables cuyas variaciones pueden afectar la condición de rentabilidad social del proyecto?</t>
  </si>
  <si>
    <t>[0-5</t>
  </si>
  <si>
    <t>1.4.2.2</t>
  </si>
  <si>
    <t>¿Se han definido y sustentado los rangos de variación de dichas variables que afectarían la condición de rentabilidad social o la selección de alternativas?</t>
  </si>
  <si>
    <t>¿Se identifica los arreglos institucionales necesarios para la fase de inversión?</t>
  </si>
  <si>
    <t>1.4.3.4</t>
  </si>
  <si>
    <t>¿Se ha estimado la tasa del arbitrio por el servicio de seguridad ciudadana (en la situación con proyecto) que cubra los costos de operación y mantenimiento incremental?</t>
  </si>
  <si>
    <t>1.4.3.5</t>
  </si>
  <si>
    <t>¿Se elaborará el flujo de caja (ingresos y gastos), haciendo explícito qué proporción de los costos de operación y mantenimiento incremental se podrá cubrir con los ingresos por tasa de arbitrio, y de ser el caso, como se cubrirá la proporción no cubierta con dicha tasa?.</t>
  </si>
  <si>
    <t>¿Considera lo dispuesto en la Directiva para la Concordancia entre el SEIA y el SNIP aprobada con Resolución Ministerial 052-2012-MINAM/?</t>
  </si>
  <si>
    <t>Gestión del Proyecto</t>
  </si>
  <si>
    <t>1.4.5.1</t>
  </si>
  <si>
    <t>¿Se precisa las condiciones previas relevantes para garantizar el inicio oportuno la ejecución y la eficiente ejecución?</t>
  </si>
  <si>
    <t>1.4.5.2</t>
  </si>
  <si>
    <t>¿Cuenta con la programación de las actividades previstas para el logro de las metas del proyecto, estableciendo la secuencia y ruta crítica, duración, responsables y recursos necesarios (Cronogroma de Impelemntación)?</t>
  </si>
  <si>
    <t>1.4.5.3</t>
  </si>
  <si>
    <t>¿Señalar la modalidad de ejecución del PIP, sustentando los criterios aplicados para la selección?</t>
  </si>
  <si>
    <t>¿Los indicadores son objetivamente verificables y guardan correspondencia con cada nivel (Actividades, Productos, Propósito y Fin)?</t>
  </si>
  <si>
    <r>
      <t xml:space="preserve">Identifica adecuadamente solo </t>
    </r>
    <r>
      <rPr>
        <b/>
        <sz val="8"/>
        <rFont val="Verdana"/>
        <family val="2"/>
      </rPr>
      <t>un criterio</t>
    </r>
    <r>
      <rPr>
        <sz val="8"/>
        <rFont val="Verdana"/>
        <family val="2"/>
      </rPr>
      <t xml:space="preserve"> de los  tres (</t>
    </r>
    <r>
      <rPr>
        <b/>
        <sz val="8"/>
        <rFont val="Verdana"/>
        <family val="2"/>
      </rPr>
      <t xml:space="preserve">naturaleza </t>
    </r>
    <r>
      <rPr>
        <sz val="8"/>
        <rFont val="Verdana"/>
        <family val="2"/>
      </rPr>
      <t>de la intervención, del servicio que será proporcionado y el ambito de intervención).</t>
    </r>
  </si>
  <si>
    <r>
      <t xml:space="preserve">Identifica adecuadamente </t>
    </r>
    <r>
      <rPr>
        <b/>
        <sz val="8"/>
        <rFont val="Verdana"/>
        <family val="2"/>
      </rPr>
      <t>dos criterios</t>
    </r>
    <r>
      <rPr>
        <sz val="8"/>
        <rFont val="Verdana"/>
        <family val="2"/>
      </rPr>
      <t xml:space="preserve"> de los tres (</t>
    </r>
    <r>
      <rPr>
        <b/>
        <sz val="8"/>
        <rFont val="Verdana"/>
        <family val="2"/>
      </rPr>
      <t xml:space="preserve">naturaleza </t>
    </r>
    <r>
      <rPr>
        <sz val="8"/>
        <rFont val="Verdana"/>
        <family val="2"/>
      </rPr>
      <t>de intervención, el servicio que será proporcionado y el ambito de intervención)</t>
    </r>
  </si>
  <si>
    <r>
      <t xml:space="preserve">Identifica adecuadamente los </t>
    </r>
    <r>
      <rPr>
        <b/>
        <sz val="8"/>
        <rFont val="Verdana"/>
        <family val="2"/>
      </rPr>
      <t>tres criterios</t>
    </r>
    <r>
      <rPr>
        <sz val="8"/>
        <rFont val="Verdana"/>
        <family val="2"/>
      </rPr>
      <t xml:space="preserve">  (</t>
    </r>
    <r>
      <rPr>
        <b/>
        <sz val="8"/>
        <rFont val="Verdana"/>
        <family val="2"/>
      </rPr>
      <t>naturaleza</t>
    </r>
    <r>
      <rPr>
        <sz val="8"/>
        <rFont val="Verdana"/>
        <family val="2"/>
      </rPr>
      <t xml:space="preserve"> de la intervención, el servicio que será proporcionado y el ambito de intervención)</t>
    </r>
  </si>
  <si>
    <r>
      <t xml:space="preserve">El problema ha sido </t>
    </r>
    <r>
      <rPr>
        <b/>
        <sz val="8"/>
        <rFont val="Verdana"/>
        <family val="2"/>
      </rPr>
      <t>definido inadecuadamente</t>
    </r>
    <r>
      <rPr>
        <sz val="8"/>
        <rFont val="Verdana"/>
        <family val="2"/>
      </rPr>
      <t xml:space="preserve">, sin tomar en cuenta las causas identificadas en el diagnostico </t>
    </r>
  </si>
  <si>
    <r>
      <t xml:space="preserve">El problema ha sido </t>
    </r>
    <r>
      <rPr>
        <b/>
        <sz val="8"/>
        <rFont val="Verdana"/>
        <family val="2"/>
      </rPr>
      <t>definido adecuadamente,</t>
    </r>
    <r>
      <rPr>
        <sz val="8"/>
        <rFont val="Verdana"/>
        <family val="2"/>
      </rPr>
      <t xml:space="preserve"> tomando en cuentas las causas identificadas en el diagnostico  de tal forma que se puedan identificar alternativas de solución.</t>
    </r>
  </si>
  <si>
    <r>
      <rPr>
        <b/>
        <sz val="8"/>
        <rFont val="Verdana"/>
        <family val="2"/>
      </rPr>
      <t>Ninguna</t>
    </r>
    <r>
      <rPr>
        <sz val="8"/>
        <rFont val="Verdana"/>
        <family val="2"/>
      </rPr>
      <t xml:space="preserve"> de las causas identificadas originan el problema.</t>
    </r>
  </si>
  <si>
    <r>
      <rPr>
        <b/>
        <sz val="8"/>
        <rFont val="Verdana"/>
        <family val="2"/>
      </rPr>
      <t>Una</t>
    </r>
    <r>
      <rPr>
        <sz val="8"/>
        <rFont val="Verdana"/>
        <family val="2"/>
      </rPr>
      <t xml:space="preserve"> o </t>
    </r>
    <r>
      <rPr>
        <b/>
        <sz val="8"/>
        <rFont val="Verdana"/>
        <family val="2"/>
      </rPr>
      <t>algunas</t>
    </r>
    <r>
      <rPr>
        <sz val="8"/>
        <rFont val="Verdana"/>
        <family val="2"/>
      </rPr>
      <t xml:space="preserve"> causas identificadas originan el problema, </t>
    </r>
    <r>
      <rPr>
        <b/>
        <sz val="8"/>
        <rFont val="Verdana"/>
        <family val="2"/>
      </rPr>
      <t>no se sustentan</t>
    </r>
    <r>
      <rPr>
        <sz val="8"/>
        <rFont val="Verdana"/>
        <family val="2"/>
      </rPr>
      <t xml:space="preserve"> con indicadores presentados en el diagnóstico.</t>
    </r>
  </si>
  <si>
    <r>
      <rPr>
        <b/>
        <sz val="8"/>
        <rFont val="Verdana"/>
        <family val="2"/>
      </rPr>
      <t>Una o algunas</t>
    </r>
    <r>
      <rPr>
        <sz val="8"/>
        <rFont val="Verdana"/>
        <family val="2"/>
      </rPr>
      <t xml:space="preserve"> causas identificadas originan el problema y </t>
    </r>
    <r>
      <rPr>
        <b/>
        <sz val="8"/>
        <rFont val="Verdana"/>
        <family val="2"/>
      </rPr>
      <t>están sustentadas</t>
    </r>
    <r>
      <rPr>
        <sz val="8"/>
        <rFont val="Verdana"/>
        <family val="2"/>
      </rPr>
      <t xml:space="preserve"> con indicadores presentados en el diagnóstico?.</t>
    </r>
  </si>
  <si>
    <r>
      <rPr>
        <b/>
        <sz val="8"/>
        <rFont val="Verdana"/>
        <family val="2"/>
      </rPr>
      <t>Todas</t>
    </r>
    <r>
      <rPr>
        <sz val="8"/>
        <rFont val="Verdana"/>
        <family val="2"/>
      </rPr>
      <t xml:space="preserve"> las causas identificadas originan el problema, están </t>
    </r>
    <r>
      <rPr>
        <b/>
        <sz val="8"/>
        <rFont val="Verdana"/>
        <family val="2"/>
      </rPr>
      <t>sustentadas con indicadores</t>
    </r>
    <r>
      <rPr>
        <sz val="8"/>
        <rFont val="Verdana"/>
        <family val="2"/>
      </rPr>
      <t xml:space="preserve"> presentados en el diagnóstico y </t>
    </r>
    <r>
      <rPr>
        <b/>
        <sz val="8"/>
        <rFont val="Verdana"/>
        <family val="2"/>
      </rPr>
      <t>son suficientes</t>
    </r>
    <r>
      <rPr>
        <sz val="8"/>
        <rFont val="Verdana"/>
        <family val="2"/>
      </rPr>
      <t xml:space="preserve"> para explicarlo.</t>
    </r>
  </si>
  <si>
    <r>
      <rPr>
        <b/>
        <sz val="8"/>
        <rFont val="Verdana"/>
        <family val="2"/>
      </rPr>
      <t>Ninguno</t>
    </r>
    <r>
      <rPr>
        <sz val="8"/>
        <rFont val="Verdana"/>
        <family val="2"/>
      </rPr>
      <t xml:space="preserve"> de los efectos identificados son consecuencia del problema.</t>
    </r>
  </si>
  <si>
    <r>
      <rPr>
        <b/>
        <sz val="8"/>
        <rFont val="Verdana"/>
        <family val="2"/>
      </rPr>
      <t>Uno o algunos</t>
    </r>
    <r>
      <rPr>
        <sz val="8"/>
        <rFont val="Verdana"/>
        <family val="2"/>
      </rPr>
      <t xml:space="preserve"> efectos identificados son consecuencia del problema.</t>
    </r>
  </si>
  <si>
    <r>
      <rPr>
        <b/>
        <sz val="8"/>
        <rFont val="Verdana"/>
        <family val="2"/>
      </rPr>
      <t>Uno</t>
    </r>
    <r>
      <rPr>
        <sz val="8"/>
        <rFont val="Verdana"/>
        <family val="2"/>
      </rPr>
      <t xml:space="preserve"> o a</t>
    </r>
    <r>
      <rPr>
        <b/>
        <sz val="8"/>
        <rFont val="Verdana"/>
        <family val="2"/>
      </rPr>
      <t>lgunos</t>
    </r>
    <r>
      <rPr>
        <sz val="8"/>
        <rFont val="Verdana"/>
        <family val="2"/>
      </rPr>
      <t xml:space="preserve"> efectos identificados son consecuencia del problema y están </t>
    </r>
    <r>
      <rPr>
        <b/>
        <sz val="8"/>
        <rFont val="Verdana"/>
        <family val="2"/>
      </rPr>
      <t>sustentados</t>
    </r>
    <r>
      <rPr>
        <sz val="8"/>
        <rFont val="Verdana"/>
        <family val="2"/>
      </rPr>
      <t xml:space="preserve"> con evidencias presentadas en el diagnóstico.</t>
    </r>
  </si>
  <si>
    <r>
      <rPr>
        <b/>
        <sz val="8"/>
        <rFont val="Verdana"/>
        <family val="2"/>
      </rPr>
      <t>Todos</t>
    </r>
    <r>
      <rPr>
        <sz val="8"/>
        <rFont val="Verdana"/>
        <family val="2"/>
      </rPr>
      <t xml:space="preserve"> los efectos identificados son consecuencia del problema y están </t>
    </r>
    <r>
      <rPr>
        <b/>
        <sz val="8"/>
        <rFont val="Verdana"/>
        <family val="2"/>
      </rPr>
      <t>sustentados</t>
    </r>
    <r>
      <rPr>
        <sz val="8"/>
        <rFont val="Verdana"/>
        <family val="2"/>
      </rPr>
      <t xml:space="preserve"> con evidencias presentadas en el diagnóstico.</t>
    </r>
  </si>
  <si>
    <r>
      <t xml:space="preserve">El número de alternativas planteadas es el adecuado (una debidamente sustententada o más) y contribuye(n) </t>
    </r>
    <r>
      <rPr>
        <b/>
        <sz val="8"/>
        <rFont val="Verdana"/>
        <family val="2"/>
      </rPr>
      <t>parcialmente</t>
    </r>
    <r>
      <rPr>
        <sz val="8"/>
        <rFont val="Verdana"/>
        <family val="2"/>
      </rPr>
      <t xml:space="preserve"> al logro del objetivo.</t>
    </r>
  </si>
  <si>
    <r>
      <t xml:space="preserve">El número de alternativas planteadas es el adecuado (una debidamente sustententada o más) y contribuye(n) </t>
    </r>
    <r>
      <rPr>
        <b/>
        <sz val="8"/>
        <rFont val="Verdana"/>
        <family val="2"/>
      </rPr>
      <t>totalmente</t>
    </r>
    <r>
      <rPr>
        <sz val="8"/>
        <rFont val="Verdana"/>
        <family val="2"/>
      </rPr>
      <t xml:space="preserve"> al logro del objetivo.</t>
    </r>
  </si>
  <si>
    <r>
      <t xml:space="preserve">Identifica adecuadamente solo </t>
    </r>
    <r>
      <rPr>
        <b/>
        <sz val="8"/>
        <rFont val="Verdana"/>
        <family val="2"/>
      </rPr>
      <t>un criterio</t>
    </r>
    <r>
      <rPr>
        <sz val="8"/>
        <rFont val="Verdana"/>
        <family val="2"/>
      </rPr>
      <t xml:space="preserve"> de los  tres (tipo de intervención, el bien o servicio que será proporcionado incluyendo el establecimiento o unidad funcional y el ambito de intervención).</t>
    </r>
  </si>
  <si>
    <r>
      <t>Identifica adecuadamente dos</t>
    </r>
    <r>
      <rPr>
        <b/>
        <sz val="8"/>
        <rFont val="Verdana"/>
        <family val="2"/>
      </rPr>
      <t xml:space="preserve"> criterios</t>
    </r>
    <r>
      <rPr>
        <sz val="8"/>
        <rFont val="Verdana"/>
        <family val="2"/>
      </rPr>
      <t xml:space="preserve"> de los  tres (tipo de intervención, el bien o servicio que será proporcionado incluyendo el establecimiento o unidad funcional y el ambito de intervención).</t>
    </r>
  </si>
  <si>
    <r>
      <t xml:space="preserve">Identifica adecuadamente los </t>
    </r>
    <r>
      <rPr>
        <b/>
        <sz val="8"/>
        <rFont val="Verdana"/>
        <family val="2"/>
      </rPr>
      <t>tres</t>
    </r>
    <r>
      <rPr>
        <sz val="8"/>
        <rFont val="Verdana"/>
        <family val="2"/>
      </rPr>
      <t xml:space="preserve"> criterios (tipo de intervención, el bien o servicio que será proporcionado incluyendo el establecimiento o unidad funcional y el ambito de intervención).</t>
    </r>
  </si>
  <si>
    <r>
      <t xml:space="preserve">Se menciona y </t>
    </r>
    <r>
      <rPr>
        <b/>
        <sz val="8"/>
        <rFont val="Verdana"/>
        <family val="2"/>
      </rPr>
      <t>sustenta</t>
    </r>
    <r>
      <rPr>
        <sz val="8"/>
        <rFont val="Verdana"/>
        <family val="2"/>
      </rPr>
      <t xml:space="preserve"> con documentos válidos la participación de los beneficiarios.</t>
    </r>
  </si>
  <si>
    <t>¿Se menciona y sustenta la participación de las instituciones involucradas en el proyecto?</t>
  </si>
  <si>
    <r>
      <t xml:space="preserve">Se menciona y </t>
    </r>
    <r>
      <rPr>
        <b/>
        <sz val="8"/>
        <rFont val="Verdana"/>
        <family val="2"/>
      </rPr>
      <t>sustenta</t>
    </r>
    <r>
      <rPr>
        <sz val="8"/>
        <rFont val="Verdana"/>
        <family val="2"/>
      </rPr>
      <t xml:space="preserve"> con documentos válidos la participación de las instituciones involucradas.</t>
    </r>
  </si>
  <si>
    <r>
      <rPr>
        <b/>
        <sz val="8"/>
        <rFont val="Verdana"/>
        <family val="2"/>
      </rPr>
      <t>No</t>
    </r>
    <r>
      <rPr>
        <sz val="8"/>
        <rFont val="Verdana"/>
        <family val="2"/>
      </rPr>
      <t xml:space="preserve"> se ha descrito.</t>
    </r>
  </si>
  <si>
    <r>
      <t xml:space="preserve">La provisión de los servicios ha sido descrita </t>
    </r>
    <r>
      <rPr>
        <b/>
        <sz val="8"/>
        <rFont val="Verdana"/>
        <family val="2"/>
      </rPr>
      <t>cualitativamente</t>
    </r>
    <r>
      <rPr>
        <sz val="8"/>
        <rFont val="Verdana"/>
        <family val="2"/>
      </rPr>
      <t>.</t>
    </r>
  </si>
  <si>
    <r>
      <t xml:space="preserve">La provisión de servicios ha sido descrita cualitativamente y con indicadores </t>
    </r>
    <r>
      <rPr>
        <b/>
        <sz val="8"/>
        <rFont val="Verdana"/>
        <family val="2"/>
      </rPr>
      <t>cuantitativos</t>
    </r>
    <r>
      <rPr>
        <sz val="8"/>
        <rFont val="Verdana"/>
        <family val="2"/>
      </rPr>
      <t xml:space="preserve"> adecuados referidos a  cobertura, infraestructura existente, equipamiento biomédico, recursos humanos y gestión del servicio.</t>
    </r>
  </si>
  <si>
    <r>
      <rPr>
        <b/>
        <sz val="8"/>
        <rFont val="Verdana"/>
        <family val="2"/>
      </rPr>
      <t>No se menciona</t>
    </r>
    <r>
      <rPr>
        <sz val="8"/>
        <rFont val="Verdana"/>
        <family val="2"/>
      </rPr>
      <t xml:space="preserve"> nada  al respecto o </t>
    </r>
    <r>
      <rPr>
        <b/>
        <sz val="8"/>
        <rFont val="Verdana"/>
        <family val="2"/>
      </rPr>
      <t>no</t>
    </r>
    <r>
      <rPr>
        <sz val="8"/>
        <rFont val="Verdana"/>
        <family val="2"/>
      </rPr>
      <t xml:space="preserve"> han sido adecuadamente identificados.</t>
    </r>
  </si>
  <si>
    <r>
      <t xml:space="preserve">El problema </t>
    </r>
    <r>
      <rPr>
        <b/>
        <sz val="8"/>
        <rFont val="Verdana"/>
        <family val="2"/>
      </rPr>
      <t>no</t>
    </r>
    <r>
      <rPr>
        <sz val="8"/>
        <rFont val="Verdana"/>
        <family val="2"/>
      </rPr>
      <t xml:space="preserve"> ha sido definido adecuadamente, es decir de manera clara, precisa y objetiva, de tal forma que se pueda encontrar un conjunto de soluciones o alternativas para aliviarlo.</t>
    </r>
  </si>
  <si>
    <r>
      <t xml:space="preserve">La Oferta actual </t>
    </r>
    <r>
      <rPr>
        <b/>
        <sz val="8"/>
        <rFont val="Verdana"/>
        <family val="2"/>
      </rPr>
      <t>no</t>
    </r>
    <r>
      <rPr>
        <sz val="8"/>
        <rFont val="Verdana"/>
        <family val="2"/>
      </rPr>
      <t xml:space="preserve"> ha sido descrita ni determinada adecuadamente.</t>
    </r>
  </si>
  <si>
    <r>
      <t xml:space="preserve">La capacidad de los recursos productivos existentes </t>
    </r>
    <r>
      <rPr>
        <b/>
        <sz val="8"/>
        <rFont val="Verdana"/>
        <family val="2"/>
      </rPr>
      <t>no</t>
    </r>
    <r>
      <rPr>
        <sz val="8"/>
        <rFont val="Verdana"/>
        <family val="2"/>
      </rPr>
      <t xml:space="preserve"> ha sido </t>
    </r>
    <r>
      <rPr>
        <b/>
        <sz val="8"/>
        <rFont val="Verdana"/>
        <family val="2"/>
      </rPr>
      <t>optimizada</t>
    </r>
    <r>
      <rPr>
        <sz val="8"/>
        <rFont val="Verdana"/>
        <family val="2"/>
      </rPr>
      <t xml:space="preserve"> </t>
    </r>
    <r>
      <rPr>
        <b/>
        <sz val="8"/>
        <rFont val="Verdana"/>
        <family val="2"/>
      </rPr>
      <t>o</t>
    </r>
    <r>
      <rPr>
        <sz val="8"/>
        <rFont val="Verdana"/>
        <family val="2"/>
      </rPr>
      <t xml:space="preserve"> ha sido </t>
    </r>
    <r>
      <rPr>
        <b/>
        <sz val="8"/>
        <rFont val="Verdana"/>
        <family val="2"/>
      </rPr>
      <t>inadecuadamente optimizada</t>
    </r>
    <r>
      <rPr>
        <sz val="8"/>
        <rFont val="Verdana"/>
        <family val="2"/>
      </rPr>
      <t>.</t>
    </r>
  </si>
  <si>
    <r>
      <t xml:space="preserve">Las características técnicas de las alternativas </t>
    </r>
    <r>
      <rPr>
        <b/>
        <sz val="8"/>
        <rFont val="Verdana"/>
        <family val="2"/>
      </rPr>
      <t>no</t>
    </r>
    <r>
      <rPr>
        <sz val="8"/>
        <rFont val="Verdana"/>
        <family val="2"/>
      </rPr>
      <t xml:space="preserve"> están en concordancia con el RNE y/o las normas del MINSA.</t>
    </r>
  </si>
  <si>
    <r>
      <t xml:space="preserve">Las características técnicas de las alternativas </t>
    </r>
    <r>
      <rPr>
        <b/>
        <sz val="8"/>
        <rFont val="Verdana"/>
        <family val="2"/>
      </rPr>
      <t>están</t>
    </r>
    <r>
      <rPr>
        <sz val="8"/>
        <rFont val="Verdana"/>
        <family val="2"/>
      </rPr>
      <t xml:space="preserve"> en concordancia con el RNE y las normas del MINSA.</t>
    </r>
  </si>
  <si>
    <r>
      <t xml:space="preserve">Las acciones de mitigación ambiental </t>
    </r>
    <r>
      <rPr>
        <b/>
        <sz val="8"/>
        <rFont val="Verdana"/>
        <family val="2"/>
      </rPr>
      <t>no</t>
    </r>
    <r>
      <rPr>
        <sz val="8"/>
        <rFont val="Verdana"/>
        <family val="2"/>
      </rPr>
      <t xml:space="preserve"> son coherentes con el planteamiento técnico de las alternativas.</t>
    </r>
  </si>
  <si>
    <r>
      <t xml:space="preserve">Se presentan con el suficiente detalle, </t>
    </r>
    <r>
      <rPr>
        <b/>
        <sz val="8"/>
        <rFont val="Verdana"/>
        <family val="2"/>
      </rPr>
      <t>los tiempos programados para la ejecución de las actividades y componentes del proyecto son razonables.</t>
    </r>
  </si>
  <si>
    <r>
      <t xml:space="preserve">Los costos están acorde con lo recomendado por el sector y/o lo indicado por el mercado, </t>
    </r>
    <r>
      <rPr>
        <b/>
        <sz val="8"/>
        <rFont val="Verdana"/>
        <family val="2"/>
      </rPr>
      <t>se presentan costos unitarios.</t>
    </r>
  </si>
  <si>
    <r>
      <t xml:space="preserve">Los costos están acorde con lo recomendado por el sector y/o lo indicado por el mercado, se presentan costos unitarios, </t>
    </r>
    <r>
      <rPr>
        <b/>
        <sz val="8"/>
        <rFont val="Verdana"/>
        <family val="2"/>
      </rPr>
      <t xml:space="preserve">se sustentan </t>
    </r>
    <r>
      <rPr>
        <sz val="8"/>
        <rFont val="Verdana"/>
        <family val="2"/>
      </rPr>
      <t xml:space="preserve">adecuadamente los </t>
    </r>
    <r>
      <rPr>
        <b/>
        <sz val="8"/>
        <rFont val="Verdana"/>
        <family val="2"/>
      </rPr>
      <t>costos de capacitación</t>
    </r>
    <r>
      <rPr>
        <sz val="8"/>
        <rFont val="Verdana"/>
        <family val="2"/>
      </rPr>
      <t xml:space="preserve">, se sustentan con cotizaciones los </t>
    </r>
    <r>
      <rPr>
        <b/>
        <sz val="8"/>
        <rFont val="Verdana"/>
        <family val="2"/>
      </rPr>
      <t>costos de mobiliario, equipo biomédico, etc.</t>
    </r>
  </si>
  <si>
    <r>
      <t xml:space="preserve">Los costos de operación y mantenimiento en la situación sin y con proyecto </t>
    </r>
    <r>
      <rPr>
        <b/>
        <sz val="8"/>
        <rFont val="Verdana"/>
        <family val="2"/>
      </rPr>
      <t>no</t>
    </r>
    <r>
      <rPr>
        <sz val="8"/>
        <rFont val="Verdana"/>
        <family val="2"/>
      </rPr>
      <t xml:space="preserve"> han sido adecuadamente calculados.</t>
    </r>
  </si>
  <si>
    <r>
      <t xml:space="preserve">Los costos de operación y mantenimiento en la situación sin y con proyecto han sido adecuadamente calculados, acordes a la situación actual y a las metas del proyecto y </t>
    </r>
    <r>
      <rPr>
        <b/>
        <sz val="8"/>
        <rFont val="Verdana"/>
        <family val="2"/>
      </rPr>
      <t>están sustentados con costos unitarios</t>
    </r>
    <r>
      <rPr>
        <sz val="8"/>
        <rFont val="Verdana"/>
        <family val="2"/>
      </rPr>
      <t xml:space="preserve">. </t>
    </r>
  </si>
  <si>
    <r>
      <rPr>
        <b/>
        <sz val="8"/>
        <rFont val="Verdana"/>
        <family val="2"/>
      </rPr>
      <t>No</t>
    </r>
    <r>
      <rPr>
        <sz val="8"/>
        <rFont val="Verdana"/>
        <family val="2"/>
      </rPr>
      <t xml:space="preserve"> considera un costo razonable para expediente técnico, gastos generales, supervisión y utilidad.</t>
    </r>
  </si>
  <si>
    <r>
      <t xml:space="preserve">Considera un costo razonable para </t>
    </r>
    <r>
      <rPr>
        <b/>
        <sz val="8"/>
        <rFont val="Verdana"/>
        <family val="2"/>
      </rPr>
      <t>uno o algunos de ellos</t>
    </r>
    <r>
      <rPr>
        <sz val="8"/>
        <rFont val="Verdana"/>
        <family val="2"/>
      </rPr>
      <t>, sustentados con un desagregado de costos.</t>
    </r>
  </si>
  <si>
    <r>
      <t xml:space="preserve">Considera un costo razonable para </t>
    </r>
    <r>
      <rPr>
        <b/>
        <sz val="8"/>
        <rFont val="Verdana"/>
        <family val="2"/>
      </rPr>
      <t>todos  ellos</t>
    </r>
    <r>
      <rPr>
        <sz val="8"/>
        <rFont val="Verdana"/>
        <family val="2"/>
      </rPr>
      <t>, sustentados con un desagregado de costos.</t>
    </r>
  </si>
  <si>
    <r>
      <rPr>
        <b/>
        <sz val="8"/>
        <rFont val="Verdana"/>
        <family val="2"/>
      </rPr>
      <t>No</t>
    </r>
    <r>
      <rPr>
        <sz val="8"/>
        <rFont val="Verdana"/>
        <family val="2"/>
      </rPr>
      <t xml:space="preserve"> se incluye pero corresponde hacerlo, o el costo ha sido incluido pero está inadecuadamente determinado.</t>
    </r>
  </si>
  <si>
    <r>
      <rPr>
        <b/>
        <sz val="8"/>
        <rFont val="Verdana"/>
        <family val="2"/>
      </rPr>
      <t>No</t>
    </r>
    <r>
      <rPr>
        <sz val="8"/>
        <rFont val="Verdana"/>
        <family val="2"/>
      </rPr>
      <t xml:space="preserve"> se incluye pero corresponde hacerlo, o ha sido incluido pero está inadecuadamente determinado.</t>
    </r>
  </si>
  <si>
    <r>
      <t xml:space="preserve">Se incluye pero </t>
    </r>
    <r>
      <rPr>
        <b/>
        <sz val="8"/>
        <rFont val="Verdana"/>
        <family val="2"/>
      </rPr>
      <t>no se presenta</t>
    </r>
    <r>
      <rPr>
        <sz val="8"/>
        <rFont val="Verdana"/>
        <family val="2"/>
      </rPr>
      <t xml:space="preserve"> </t>
    </r>
    <r>
      <rPr>
        <b/>
        <sz val="8"/>
        <rFont val="Verdana"/>
        <family val="2"/>
      </rPr>
      <t>con el suficiente detalle</t>
    </r>
    <r>
      <rPr>
        <sz val="8"/>
        <rFont val="Verdana"/>
        <family val="2"/>
      </rPr>
      <t xml:space="preserve"> para determinar si es acorde al análisis de riesgo efectuado en el diagnóstico?</t>
    </r>
  </si>
  <si>
    <r>
      <t xml:space="preserve">Se incluye y se presenta </t>
    </r>
    <r>
      <rPr>
        <b/>
        <sz val="8"/>
        <rFont val="Verdana"/>
        <family val="2"/>
      </rPr>
      <t xml:space="preserve">con el suficiente detalle, determinándose que es acorde </t>
    </r>
    <r>
      <rPr>
        <sz val="8"/>
        <rFont val="Verdana"/>
        <family val="2"/>
      </rPr>
      <t>al análisis de riesgo efectuado en el diagnóstico?</t>
    </r>
  </si>
  <si>
    <r>
      <rPr>
        <b/>
        <sz val="8"/>
        <rFont val="Verdana"/>
        <family val="2"/>
      </rPr>
      <t>No</t>
    </r>
    <r>
      <rPr>
        <sz val="8"/>
        <rFont val="Verdana"/>
        <family val="2"/>
      </rPr>
      <t xml:space="preserve"> se han identificado correctamente las variables críticas o más inciertas de las alternativas planteadas.</t>
    </r>
  </si>
  <si>
    <r>
      <t xml:space="preserve">Se han identificado correctamente las variables críticas o más inciertas, se han simulado los cambios en la rentabilidad  del PIP  y </t>
    </r>
    <r>
      <rPr>
        <b/>
        <sz val="8"/>
        <rFont val="Verdana"/>
        <family val="2"/>
      </rPr>
      <t>se analizan los resultados adecuadamente</t>
    </r>
    <r>
      <rPr>
        <sz val="8"/>
        <rFont val="Verdana"/>
        <family val="2"/>
      </rPr>
      <t>.</t>
    </r>
  </si>
  <si>
    <r>
      <rPr>
        <b/>
        <sz val="8"/>
        <rFont val="Verdana"/>
        <family val="2"/>
      </rPr>
      <t>No</t>
    </r>
    <r>
      <rPr>
        <sz val="8"/>
        <rFont val="Verdana"/>
        <family val="2"/>
      </rPr>
      <t xml:space="preserve"> presenta opinión favorable de la DIRESA respecto a la prioridad y pertinencia de la propuesta del PIP y/o compromiso de la entidad a cargo de la operación y mantenimiento del PIP y/o documento que acredite tenencia, donación y/o propiedad del terreno donde el PIP intervendrá.</t>
    </r>
  </si>
  <si>
    <r>
      <rPr>
        <b/>
        <sz val="8"/>
        <rFont val="Verdana"/>
        <family val="2"/>
      </rPr>
      <t>Se presenta</t>
    </r>
    <r>
      <rPr>
        <sz val="8"/>
        <rFont val="Verdana"/>
        <family val="2"/>
      </rPr>
      <t xml:space="preserve"> opinión favorable de la DIRESA respecto a la prioridad y pertinencia de la propuesta del PIP, compromiso de la entidad a cargo de la operación y mantenimiento del PIP y documento que acredite tenencia, donación y/o propiedad del terreno donde el PIP intervendrá.</t>
    </r>
  </si>
  <si>
    <r>
      <rPr>
        <b/>
        <sz val="8"/>
        <rFont val="Verdana"/>
        <family val="2"/>
      </rPr>
      <t>No</t>
    </r>
    <r>
      <rPr>
        <sz val="8"/>
        <rFont val="Verdana"/>
        <family val="2"/>
      </rPr>
      <t xml:space="preserve"> se han identificado </t>
    </r>
    <r>
      <rPr>
        <b/>
        <sz val="8"/>
        <rFont val="Verdana"/>
        <family val="2"/>
      </rPr>
      <t>o</t>
    </r>
    <r>
      <rPr>
        <sz val="8"/>
        <rFont val="Verdana"/>
        <family val="2"/>
      </rPr>
      <t xml:space="preserve"> están inadecuadamente</t>
    </r>
    <r>
      <rPr>
        <b/>
        <sz val="8"/>
        <rFont val="Verdana"/>
        <family val="2"/>
      </rPr>
      <t xml:space="preserve"> identificados</t>
    </r>
    <r>
      <rPr>
        <sz val="8"/>
        <rFont val="Verdana"/>
        <family val="2"/>
      </rPr>
      <t>.</t>
    </r>
  </si>
  <si>
    <r>
      <t xml:space="preserve">El análisis de impacto ambiental </t>
    </r>
    <r>
      <rPr>
        <b/>
        <sz val="8"/>
        <rFont val="Verdana"/>
        <family val="2"/>
      </rPr>
      <t>es  general</t>
    </r>
    <r>
      <rPr>
        <sz val="8"/>
        <rFont val="Verdana"/>
        <family val="2"/>
      </rPr>
      <t xml:space="preserve"> y no permite identificar adecuadamente los impactos positivos y negativos.</t>
    </r>
  </si>
  <si>
    <r>
      <t xml:space="preserve">El análisis de impacto ambiental es adecuado, los impactos positivos y/o negativos </t>
    </r>
    <r>
      <rPr>
        <b/>
        <sz val="8"/>
        <rFont val="Verdana"/>
        <family val="2"/>
      </rPr>
      <t>están</t>
    </r>
    <r>
      <rPr>
        <sz val="8"/>
        <rFont val="Verdana"/>
        <family val="2"/>
      </rPr>
      <t xml:space="preserve"> claramente </t>
    </r>
    <r>
      <rPr>
        <b/>
        <sz val="8"/>
        <rFont val="Verdana"/>
        <family val="2"/>
      </rPr>
      <t>identificados.</t>
    </r>
  </si>
  <si>
    <r>
      <rPr>
        <b/>
        <sz val="8"/>
        <rFont val="Verdana"/>
        <family val="2"/>
      </rPr>
      <t>No</t>
    </r>
    <r>
      <rPr>
        <sz val="8"/>
        <rFont val="Verdana"/>
        <family val="2"/>
      </rPr>
      <t xml:space="preserve"> se han previsto </t>
    </r>
    <r>
      <rPr>
        <b/>
        <sz val="8"/>
        <rFont val="Verdana"/>
        <family val="2"/>
      </rPr>
      <t xml:space="preserve">o </t>
    </r>
    <r>
      <rPr>
        <sz val="8"/>
        <rFont val="Verdana"/>
        <family val="2"/>
      </rPr>
      <t xml:space="preserve">las medidas previstas </t>
    </r>
    <r>
      <rPr>
        <b/>
        <sz val="8"/>
        <rFont val="Verdana"/>
        <family val="2"/>
      </rPr>
      <t>son</t>
    </r>
    <r>
      <rPr>
        <sz val="8"/>
        <rFont val="Verdana"/>
        <family val="2"/>
      </rPr>
      <t xml:space="preserve"> </t>
    </r>
    <r>
      <rPr>
        <b/>
        <sz val="8"/>
        <rFont val="Verdana"/>
        <family val="2"/>
      </rPr>
      <t>inadecuadas</t>
    </r>
    <r>
      <rPr>
        <sz val="8"/>
        <rFont val="Verdana"/>
        <family val="2"/>
      </rPr>
      <t>.</t>
    </r>
  </si>
  <si>
    <r>
      <rPr>
        <b/>
        <sz val="8"/>
        <rFont val="Verdana"/>
        <family val="2"/>
      </rPr>
      <t>Se han previsto</t>
    </r>
    <r>
      <rPr>
        <sz val="8"/>
        <rFont val="Verdana"/>
        <family val="2"/>
      </rPr>
      <t xml:space="preserve">, </t>
    </r>
    <r>
      <rPr>
        <b/>
        <sz val="8"/>
        <rFont val="Verdana"/>
        <family val="2"/>
      </rPr>
      <t>sin</t>
    </r>
    <r>
      <rPr>
        <sz val="8"/>
        <rFont val="Verdana"/>
        <family val="2"/>
      </rPr>
      <t xml:space="preserve"> el suficiente </t>
    </r>
    <r>
      <rPr>
        <b/>
        <sz val="8"/>
        <rFont val="Verdana"/>
        <family val="2"/>
      </rPr>
      <t>detalle</t>
    </r>
    <r>
      <rPr>
        <sz val="8"/>
        <rFont val="Verdana"/>
        <family val="2"/>
      </rPr>
      <t>.</t>
    </r>
  </si>
  <si>
    <r>
      <rPr>
        <b/>
        <sz val="8"/>
        <rFont val="Verdana"/>
        <family val="2"/>
      </rPr>
      <t>Se han previsto</t>
    </r>
    <r>
      <rPr>
        <sz val="8"/>
        <rFont val="Verdana"/>
        <family val="2"/>
      </rPr>
      <t xml:space="preserve"> </t>
    </r>
    <r>
      <rPr>
        <b/>
        <sz val="8"/>
        <rFont val="Verdana"/>
        <family val="2"/>
      </rPr>
      <t>con</t>
    </r>
    <r>
      <rPr>
        <sz val="8"/>
        <rFont val="Verdana"/>
        <family val="2"/>
      </rPr>
      <t xml:space="preserve"> el suficiente </t>
    </r>
    <r>
      <rPr>
        <b/>
        <sz val="8"/>
        <rFont val="Verdana"/>
        <family val="2"/>
      </rPr>
      <t>detalle</t>
    </r>
    <r>
      <rPr>
        <sz val="8"/>
        <rFont val="Verdana"/>
        <family val="2"/>
      </rPr>
      <t>.</t>
    </r>
  </si>
  <si>
    <r>
      <t xml:space="preserve">La alternativa ha sido seleccionada </t>
    </r>
    <r>
      <rPr>
        <b/>
        <sz val="8"/>
        <rFont val="Verdana"/>
        <family val="2"/>
      </rPr>
      <t>sin</t>
    </r>
    <r>
      <rPr>
        <sz val="8"/>
        <rFont val="Verdana"/>
        <family val="2"/>
      </rPr>
      <t xml:space="preserve"> considerar los resultados de la evaluación social, del análisis de sensibilidad y de sostenibilidad.</t>
    </r>
  </si>
  <si>
    <r>
      <t xml:space="preserve">La alternativa ha sido seleccionada considerando los resultados de la evaluación social, del análisis de </t>
    </r>
    <r>
      <rPr>
        <b/>
        <sz val="8"/>
        <rFont val="Verdana"/>
        <family val="2"/>
      </rPr>
      <t>sensibilidad y de sostenibilidad</t>
    </r>
    <r>
      <rPr>
        <sz val="8"/>
        <rFont val="Verdana"/>
        <family val="2"/>
      </rPr>
      <t>, explicitando los criterios y razones de tal selección</t>
    </r>
    <r>
      <rPr>
        <b/>
        <sz val="8"/>
        <rFont val="Verdana"/>
        <family val="2"/>
      </rPr>
      <t>.</t>
    </r>
  </si>
  <si>
    <r>
      <t xml:space="preserve">Identifica adecuadamente solo </t>
    </r>
    <r>
      <rPr>
        <b/>
        <sz val="8"/>
        <rFont val="Verdana"/>
        <family val="2"/>
      </rPr>
      <t>un criterio</t>
    </r>
    <r>
      <rPr>
        <sz val="8"/>
        <rFont val="Verdana"/>
        <family val="2"/>
      </rPr>
      <t xml:space="preserve"> de los  tres (tipo de intervención, el bien o servicio que será proporcionado y el ambito de intervención).</t>
    </r>
  </si>
  <si>
    <r>
      <t xml:space="preserve">Identifica adecuadamente </t>
    </r>
    <r>
      <rPr>
        <b/>
        <sz val="8"/>
        <rFont val="Verdana"/>
        <family val="2"/>
      </rPr>
      <t>dos criterios</t>
    </r>
    <r>
      <rPr>
        <sz val="8"/>
        <rFont val="Verdana"/>
        <family val="2"/>
      </rPr>
      <t xml:space="preserve"> de los tres (tipo de intervención, el bien o servicio que será proporcionado y el ambito de intervención)</t>
    </r>
  </si>
  <si>
    <r>
      <t xml:space="preserve">Identifica adecuadamente los </t>
    </r>
    <r>
      <rPr>
        <b/>
        <sz val="8"/>
        <rFont val="Verdana"/>
        <family val="2"/>
      </rPr>
      <t>tres criterios</t>
    </r>
    <r>
      <rPr>
        <sz val="8"/>
        <rFont val="Verdana"/>
        <family val="2"/>
      </rPr>
      <t xml:space="preserve">  (tipo de intervención, el bien o servicio que será proporcionado y el ambito de intervención)</t>
    </r>
  </si>
  <si>
    <r>
      <t xml:space="preserve">Se menciona y </t>
    </r>
    <r>
      <rPr>
        <b/>
        <sz val="8"/>
        <rFont val="Verdana"/>
        <family val="2"/>
      </rPr>
      <t>sustenta</t>
    </r>
    <r>
      <rPr>
        <sz val="8"/>
        <rFont val="Verdana"/>
        <family val="2"/>
      </rPr>
      <t xml:space="preserve"> con documentos válidos.</t>
    </r>
  </si>
  <si>
    <r>
      <t xml:space="preserve">La provisión de los bienes y servicios han sido descritas </t>
    </r>
    <r>
      <rPr>
        <b/>
        <sz val="8"/>
        <rFont val="Verdana"/>
        <family val="2"/>
      </rPr>
      <t>cualitativamente</t>
    </r>
    <r>
      <rPr>
        <sz val="8"/>
        <rFont val="Verdana"/>
        <family val="2"/>
      </rPr>
      <t>.</t>
    </r>
  </si>
  <si>
    <r>
      <t xml:space="preserve">La provisión de bienes y servicios han sido descritas cualitativamente y con indicadores </t>
    </r>
    <r>
      <rPr>
        <b/>
        <sz val="8"/>
        <rFont val="Verdana"/>
        <family val="2"/>
      </rPr>
      <t>cuantitativos</t>
    </r>
    <r>
      <rPr>
        <sz val="8"/>
        <rFont val="Verdana"/>
        <family val="2"/>
      </rPr>
      <t xml:space="preserve"> adecuados referidos a  los factores de producción.</t>
    </r>
  </si>
  <si>
    <r>
      <rPr>
        <b/>
        <sz val="8"/>
        <rFont val="Verdana"/>
        <family val="2"/>
      </rPr>
      <t>No</t>
    </r>
    <r>
      <rPr>
        <sz val="8"/>
        <rFont val="Verdana"/>
        <family val="2"/>
      </rPr>
      <t xml:space="preserve"> ha sido adecuadamente</t>
    </r>
    <r>
      <rPr>
        <b/>
        <sz val="8"/>
        <rFont val="Verdana"/>
        <family val="2"/>
      </rPr>
      <t xml:space="preserve"> identificada.</t>
    </r>
  </si>
  <si>
    <r>
      <rPr>
        <b/>
        <sz val="8"/>
        <rFont val="Verdana"/>
        <family val="2"/>
      </rPr>
      <t>Ha sido adecuadamente identificada (</t>
    </r>
    <r>
      <rPr>
        <sz val="8"/>
        <rFont val="Verdana"/>
        <family val="2"/>
      </rPr>
      <t>población relacionada directamente a desnutrición).</t>
    </r>
  </si>
  <si>
    <r>
      <t xml:space="preserve">Ha sido adecuadamente identificada, se </t>
    </r>
    <r>
      <rPr>
        <b/>
        <sz val="8"/>
        <rFont val="Verdana"/>
        <family val="2"/>
      </rPr>
      <t>presentan sus características</t>
    </r>
    <r>
      <rPr>
        <sz val="8"/>
        <rFont val="Verdana"/>
        <family val="2"/>
      </rPr>
      <t xml:space="preserve">  sustentadas con indicadores (incluye estado de salud de la población objetivo).</t>
    </r>
  </si>
  <si>
    <t>La demanda efectiva con proyecto ha sido adecuadamente determinada (con sustento de parámetros y metodología).</t>
  </si>
  <si>
    <r>
      <t xml:space="preserve">La Oferta </t>
    </r>
    <r>
      <rPr>
        <b/>
        <sz val="8"/>
        <rFont val="Verdana"/>
        <family val="2"/>
      </rPr>
      <t>no</t>
    </r>
    <r>
      <rPr>
        <sz val="8"/>
        <rFont val="Verdana"/>
        <family val="2"/>
      </rPr>
      <t xml:space="preserve"> ha sido </t>
    </r>
    <r>
      <rPr>
        <b/>
        <sz val="8"/>
        <rFont val="Verdana"/>
        <family val="2"/>
      </rPr>
      <t>sustentada adecuadamente</t>
    </r>
    <r>
      <rPr>
        <sz val="8"/>
        <rFont val="Verdana"/>
        <family val="2"/>
      </rPr>
      <t xml:space="preserve"> para ninguno de los factores de producción (infraestructura, recursos humanos, equipamiento, organización y gestión del servicio).</t>
    </r>
  </si>
  <si>
    <r>
      <t xml:space="preserve">La Oferta ha sido </t>
    </r>
    <r>
      <rPr>
        <b/>
        <sz val="8"/>
        <rFont val="Verdana"/>
        <family val="2"/>
      </rPr>
      <t>sustentada adecuadamente</t>
    </r>
    <r>
      <rPr>
        <sz val="8"/>
        <rFont val="Verdana"/>
        <family val="2"/>
      </rPr>
      <t xml:space="preserve"> para uno o algunos factores de producción componentes del proyecto.</t>
    </r>
  </si>
  <si>
    <r>
      <t xml:space="preserve">Las metas </t>
    </r>
    <r>
      <rPr>
        <b/>
        <sz val="8"/>
        <rFont val="Verdana"/>
        <family val="2"/>
      </rPr>
      <t>no</t>
    </r>
    <r>
      <rPr>
        <sz val="8"/>
        <rFont val="Verdana"/>
        <family val="2"/>
      </rPr>
      <t xml:space="preserve"> han sido </t>
    </r>
    <r>
      <rPr>
        <b/>
        <sz val="8"/>
        <rFont val="Verdana"/>
        <family val="2"/>
      </rPr>
      <t>definidas</t>
    </r>
    <r>
      <rPr>
        <sz val="8"/>
        <rFont val="Verdana"/>
        <family val="2"/>
      </rPr>
      <t xml:space="preserve"> o han sido </t>
    </r>
    <r>
      <rPr>
        <b/>
        <sz val="8"/>
        <rFont val="Verdana"/>
        <family val="2"/>
      </rPr>
      <t>definidas inadecuadamente</t>
    </r>
    <r>
      <rPr>
        <sz val="8"/>
        <rFont val="Verdana"/>
        <family val="2"/>
      </rPr>
      <t xml:space="preserve">. </t>
    </r>
  </si>
  <si>
    <r>
      <t xml:space="preserve">Las características técnicas de las alternativas </t>
    </r>
    <r>
      <rPr>
        <b/>
        <sz val="8"/>
        <rFont val="Verdana"/>
        <family val="2"/>
      </rPr>
      <t>no</t>
    </r>
    <r>
      <rPr>
        <sz val="8"/>
        <rFont val="Verdana"/>
        <family val="2"/>
      </rPr>
      <t xml:space="preserve"> están en concordancia con el RNE y/o las normas del MINSA y/o del Sector Educación.</t>
    </r>
  </si>
  <si>
    <r>
      <t xml:space="preserve">Las características técnicas de las alternativas </t>
    </r>
    <r>
      <rPr>
        <b/>
        <sz val="8"/>
        <rFont val="Verdana"/>
        <family val="2"/>
      </rPr>
      <t>están</t>
    </r>
    <r>
      <rPr>
        <sz val="8"/>
        <rFont val="Verdana"/>
        <family val="2"/>
      </rPr>
      <t xml:space="preserve"> en concordancia con el RNE, las normas del MINSA o el Sector Educación.</t>
    </r>
  </si>
  <si>
    <r>
      <rPr>
        <b/>
        <sz val="8"/>
        <rFont val="Verdana"/>
        <family val="2"/>
      </rPr>
      <t>No</t>
    </r>
    <r>
      <rPr>
        <sz val="8"/>
        <rFont val="Verdana"/>
        <family val="2"/>
      </rPr>
      <t xml:space="preserve"> están respaldadas por estudios de base.</t>
    </r>
  </si>
  <si>
    <r>
      <rPr>
        <b/>
        <sz val="8"/>
        <rFont val="Verdana"/>
        <family val="2"/>
      </rPr>
      <t>Están respaldadas</t>
    </r>
    <r>
      <rPr>
        <sz val="8"/>
        <rFont val="Verdana"/>
        <family val="2"/>
      </rPr>
      <t xml:space="preserve"> por los estudios de base correspondientes: estudio de suelos, estudio topográfico, entre otros.</t>
    </r>
  </si>
  <si>
    <r>
      <rPr>
        <b/>
        <sz val="8"/>
        <rFont val="Verdana"/>
        <family val="2"/>
      </rPr>
      <t>No plantea acciones</t>
    </r>
    <r>
      <rPr>
        <sz val="8"/>
        <rFont val="Verdana"/>
        <family val="2"/>
      </rPr>
      <t xml:space="preserve"> para reducir probables daños o perdidas correspondiendo haberlas hecho de acuerdo al análisis de riesgo descrito en el diagnóstico (item 1.2.1.4).</t>
    </r>
  </si>
  <si>
    <r>
      <t xml:space="preserve">Las acciones para reducir probables daños o pérdidas han sido </t>
    </r>
    <r>
      <rPr>
        <b/>
        <sz val="8"/>
        <rFont val="Verdana"/>
        <family val="2"/>
      </rPr>
      <t>adecuadamente determinadas</t>
    </r>
    <r>
      <rPr>
        <sz val="8"/>
        <rFont val="Verdana"/>
        <family val="2"/>
      </rPr>
      <t xml:space="preserve"> o se ha sustentado que no requiere acciones de mitigación de riesgos. </t>
    </r>
  </si>
  <si>
    <r>
      <t xml:space="preserve">Las acciones de mitigación ambiental </t>
    </r>
    <r>
      <rPr>
        <b/>
        <sz val="8"/>
        <rFont val="Verdana"/>
        <family val="2"/>
      </rPr>
      <t>son coherentes</t>
    </r>
    <r>
      <rPr>
        <sz val="8"/>
        <rFont val="Verdana"/>
        <family val="2"/>
      </rPr>
      <t xml:space="preserve"> con el planteamiento técnico de las alternativas.</t>
    </r>
  </si>
  <si>
    <r>
      <t xml:space="preserve">Se presentan </t>
    </r>
    <r>
      <rPr>
        <b/>
        <sz val="8"/>
        <rFont val="Verdana"/>
        <family val="2"/>
      </rPr>
      <t>con insuficiente detalle</t>
    </r>
    <r>
      <rPr>
        <sz val="8"/>
        <rFont val="Verdana"/>
        <family val="2"/>
      </rPr>
      <t>.</t>
    </r>
  </si>
  <si>
    <r>
      <t xml:space="preserve">Se presentan con </t>
    </r>
    <r>
      <rPr>
        <b/>
        <sz val="8"/>
        <rFont val="Verdana"/>
        <family val="2"/>
      </rPr>
      <t>suficiente detalle</t>
    </r>
    <r>
      <rPr>
        <sz val="8"/>
        <rFont val="Verdana"/>
        <family val="2"/>
      </rPr>
      <t xml:space="preserve">. </t>
    </r>
  </si>
  <si>
    <t>Los costos tienen sustento técnico (precios unitarios).</t>
  </si>
  <si>
    <t>Los costos tienen sustento técnico (precios unitarios), además está detallado por cada componente de inversión.</t>
  </si>
  <si>
    <r>
      <t xml:space="preserve">Los costos de operación y mantenimiento  </t>
    </r>
    <r>
      <rPr>
        <b/>
        <sz val="8"/>
        <rFont val="Verdana"/>
        <family val="2"/>
      </rPr>
      <t>no</t>
    </r>
    <r>
      <rPr>
        <sz val="8"/>
        <rFont val="Verdana"/>
        <family val="2"/>
      </rPr>
      <t xml:space="preserve"> han sido adecuadamente estimados.</t>
    </r>
  </si>
  <si>
    <r>
      <t xml:space="preserve">Los costos de operación y mantenimiento  han sido </t>
    </r>
    <r>
      <rPr>
        <b/>
        <sz val="8"/>
        <rFont val="Verdana"/>
        <family val="2"/>
      </rPr>
      <t>adecuadamente estimados</t>
    </r>
    <r>
      <rPr>
        <sz val="8"/>
        <rFont val="Verdana"/>
        <family val="2"/>
      </rPr>
      <t xml:space="preserve"> y están respaldados por costos unitarios.</t>
    </r>
  </si>
  <si>
    <r>
      <rPr>
        <b/>
        <sz val="8"/>
        <rFont val="Verdana"/>
        <family val="2"/>
      </rPr>
      <t>No</t>
    </r>
    <r>
      <rPr>
        <sz val="8"/>
        <rFont val="Verdana"/>
        <family val="2"/>
      </rPr>
      <t xml:space="preserve"> se incluye correspondiendo haberlo hecho, o se incluye pero está inadecuadamente determinado.</t>
    </r>
  </si>
  <si>
    <r>
      <t>Se incluye sin el</t>
    </r>
    <r>
      <rPr>
        <b/>
        <sz val="8"/>
        <rFont val="Verdana"/>
        <family val="2"/>
      </rPr>
      <t xml:space="preserve"> suficiente detalle.</t>
    </r>
  </si>
  <si>
    <r>
      <t xml:space="preserve">Se incluye  </t>
    </r>
    <r>
      <rPr>
        <b/>
        <sz val="8"/>
        <rFont val="Verdana"/>
        <family val="2"/>
      </rPr>
      <t>con el suficiente detalle.</t>
    </r>
  </si>
  <si>
    <r>
      <t xml:space="preserve">La conversión de </t>
    </r>
    <r>
      <rPr>
        <b/>
        <sz val="8"/>
        <rFont val="Verdana"/>
        <family val="2"/>
      </rPr>
      <t xml:space="preserve">costos (inversión, operación y mantenimiento) </t>
    </r>
    <r>
      <rPr>
        <sz val="8"/>
        <rFont val="Verdana"/>
        <family val="2"/>
      </rPr>
      <t>a precios sociales es inadecuada y/o los factores de corrección utilizados también. La tasa social de descuento utilizada no es la adecuada y/o los indicadores VAN y TIR no sustentan la rentabilidad del PIP.</t>
    </r>
  </si>
  <si>
    <r>
      <t xml:space="preserve">La conversión de los </t>
    </r>
    <r>
      <rPr>
        <b/>
        <sz val="8"/>
        <rFont val="Verdana"/>
        <family val="2"/>
      </rPr>
      <t>costos de inversión</t>
    </r>
    <r>
      <rPr>
        <sz val="8"/>
        <rFont val="Verdana"/>
        <family val="2"/>
      </rPr>
      <t xml:space="preserve"> a precios sociales es adecuada y los factores de corrección utilizados también.</t>
    </r>
  </si>
  <si>
    <r>
      <t xml:space="preserve">¿La conversión de los </t>
    </r>
    <r>
      <rPr>
        <b/>
        <sz val="8"/>
        <rFont val="Verdana"/>
        <family val="2"/>
      </rPr>
      <t xml:space="preserve">costos de inversión y costos de operación y mantenimiento </t>
    </r>
    <r>
      <rPr>
        <sz val="8"/>
        <rFont val="Verdana"/>
        <family val="2"/>
      </rPr>
      <t xml:space="preserve"> a precios sociales es adecuada y los factores de corrección utilizados también.</t>
    </r>
  </si>
  <si>
    <r>
      <rPr>
        <b/>
        <sz val="8"/>
        <rFont val="Verdana"/>
        <family val="2"/>
      </rPr>
      <t>No</t>
    </r>
    <r>
      <rPr>
        <sz val="8"/>
        <rFont val="Verdana"/>
        <family val="2"/>
      </rPr>
      <t xml:space="preserve"> presenta opinión favorable de la DIRESA ó del MINSA ó de la DRE ó del Gobierno Regional o Gobierno Local respecto a la prioridad y pertinencia de la propuesta del PIP y/o compromiso de la entidad a cargo de la operación y mantenimiento del PIP y/o documento que acredite tenencia, donación y/o propiedad del terreno donde el PIP intervendrá.</t>
    </r>
  </si>
  <si>
    <r>
      <rPr>
        <b/>
        <sz val="8"/>
        <rFont val="Verdana"/>
        <family val="2"/>
      </rPr>
      <t>Se presenta</t>
    </r>
    <r>
      <rPr>
        <sz val="8"/>
        <rFont val="Verdana"/>
        <family val="2"/>
      </rPr>
      <t xml:space="preserve"> opinión favorable de la DIRESA ó del MINSA ó de la DRE ó del Gobierno Regional o Gobierno Local respecto a la prioridad y pertinencia de la propuesta del PIP, compromiso de la entidad a cargo de la operación y mantenimiento del PIP y documento que acredite tenencia, donación y/o propiedad del terreno donde el PIP intervendrá.</t>
    </r>
  </si>
  <si>
    <r>
      <t xml:space="preserve">Las características técnicas de las alternativas </t>
    </r>
    <r>
      <rPr>
        <b/>
        <sz val="8"/>
        <rFont val="Verdana"/>
        <family val="2"/>
      </rPr>
      <t>no</t>
    </r>
    <r>
      <rPr>
        <sz val="8"/>
        <rFont val="Verdana"/>
        <family val="2"/>
      </rPr>
      <t xml:space="preserve"> están en concordancia con el RNE y/o las normas del Sector Educación.</t>
    </r>
  </si>
  <si>
    <r>
      <t xml:space="preserve">Las características técnicas de las alternativas </t>
    </r>
    <r>
      <rPr>
        <b/>
        <sz val="8"/>
        <rFont val="Verdana"/>
        <family val="2"/>
      </rPr>
      <t>están</t>
    </r>
    <r>
      <rPr>
        <sz val="8"/>
        <rFont val="Verdana"/>
        <family val="2"/>
      </rPr>
      <t xml:space="preserve"> en concordancia con el RNE y las normas del Sector Educación.</t>
    </r>
  </si>
  <si>
    <r>
      <t xml:space="preserve">Los costos están acorde con lo recomendado por el sector y/o lo indicado por el mercado, se presentan costos unitarios, </t>
    </r>
    <r>
      <rPr>
        <b/>
        <sz val="8"/>
        <rFont val="Verdana"/>
        <family val="2"/>
      </rPr>
      <t xml:space="preserve">se sustentan </t>
    </r>
    <r>
      <rPr>
        <sz val="8"/>
        <rFont val="Verdana"/>
        <family val="2"/>
      </rPr>
      <t xml:space="preserve">adecuadamente los </t>
    </r>
    <r>
      <rPr>
        <b/>
        <sz val="8"/>
        <rFont val="Verdana"/>
        <family val="2"/>
      </rPr>
      <t>costos de capacitación</t>
    </r>
    <r>
      <rPr>
        <sz val="8"/>
        <rFont val="Verdana"/>
        <family val="2"/>
      </rPr>
      <t xml:space="preserve">, se sustentan con cotizaciones los </t>
    </r>
    <r>
      <rPr>
        <b/>
        <sz val="8"/>
        <rFont val="Verdana"/>
        <family val="2"/>
      </rPr>
      <t>costos de mobiliario, equipamiento, etc</t>
    </r>
  </si>
  <si>
    <r>
      <rPr>
        <b/>
        <sz val="8"/>
        <rFont val="Verdana"/>
        <family val="2"/>
      </rPr>
      <t>No</t>
    </r>
    <r>
      <rPr>
        <sz val="8"/>
        <rFont val="Verdana"/>
        <family val="2"/>
      </rPr>
      <t xml:space="preserve"> presenta opinión favorable de la DRE respecto a la prioridad y pertinencia de la propuesta del PIP y/o compromiso de la entidad a cargo de la operación y mantenimiento del PIP y/o documento que acredite tenencia, donación y/o propiedad del terreno donde el PIP intervendrá.</t>
    </r>
  </si>
  <si>
    <r>
      <rPr>
        <b/>
        <sz val="8"/>
        <rFont val="Verdana"/>
        <family val="2"/>
      </rPr>
      <t>Se presenta</t>
    </r>
    <r>
      <rPr>
        <sz val="8"/>
        <rFont val="Verdana"/>
        <family val="2"/>
      </rPr>
      <t xml:space="preserve"> opinión favorable de la DRE respecto a la prioridad y pertinencia de la propuesta del PIP, compromiso de la entidad a cargo de la operación y mantenimiento del PIP y documento que acredite tenencia, donación y/o propiedad del terreno donde el PIP intervendrá.</t>
    </r>
  </si>
  <si>
    <r>
      <t xml:space="preserve">Identifica adecuadamente solo </t>
    </r>
    <r>
      <rPr>
        <b/>
        <sz val="8"/>
        <rFont val="Verdana"/>
        <family val="2"/>
      </rPr>
      <t>un criterio</t>
    </r>
    <r>
      <rPr>
        <sz val="8"/>
        <rFont val="Verdana"/>
        <family val="2"/>
      </rPr>
      <t xml:space="preserve"> de los  tres (el o los tipos de intervención, el bien o servicio que será proporcionado indicando </t>
    </r>
    <r>
      <rPr>
        <b/>
        <sz val="8"/>
        <rFont val="Verdana"/>
        <family val="2"/>
      </rPr>
      <t>el punto de inicio</t>
    </r>
    <r>
      <rPr>
        <sz val="8"/>
        <rFont val="Verdana"/>
        <family val="2"/>
      </rPr>
      <t xml:space="preserve"> y </t>
    </r>
    <r>
      <rPr>
        <b/>
        <sz val="8"/>
        <rFont val="Verdana"/>
        <family val="2"/>
      </rPr>
      <t>punto final</t>
    </r>
    <r>
      <rPr>
        <sz val="8"/>
        <rFont val="Verdana"/>
        <family val="2"/>
      </rPr>
      <t xml:space="preserve"> de la carretera y el ambito de intervención).
* Colocar 0 si el tipo de intervención no es el adecuado.</t>
    </r>
  </si>
  <si>
    <r>
      <t xml:space="preserve">Identifica adecuadamente </t>
    </r>
    <r>
      <rPr>
        <b/>
        <sz val="8"/>
        <rFont val="Verdana"/>
        <family val="2"/>
      </rPr>
      <t>dos criterios</t>
    </r>
    <r>
      <rPr>
        <sz val="8"/>
        <rFont val="Verdana"/>
        <family val="2"/>
      </rPr>
      <t xml:space="preserve"> de los  tres (el o los tipos de intervención, el bien o servicio que será proporcionado indicando el punto de inicio y punto final de la carretera y el ambito de intervención).</t>
    </r>
  </si>
  <si>
    <r>
      <t xml:space="preserve">Identifica adecuadamente los </t>
    </r>
    <r>
      <rPr>
        <b/>
        <sz val="8"/>
        <rFont val="Verdana"/>
        <family val="2"/>
      </rPr>
      <t xml:space="preserve">tres criterios </t>
    </r>
    <r>
      <rPr>
        <sz val="8"/>
        <rFont val="Verdana"/>
        <family val="2"/>
      </rPr>
      <t>(el o los tipos de intervención, el bien o servicio que será proporcionado indicando el punto de inicio y punto final de la carretera y el ambito de intervención).</t>
    </r>
  </si>
  <si>
    <r>
      <t xml:space="preserve">Se menciona y </t>
    </r>
    <r>
      <rPr>
        <b/>
        <sz val="8"/>
        <rFont val="Verdana"/>
        <family val="2"/>
      </rPr>
      <t>sustenta</t>
    </r>
    <r>
      <rPr>
        <sz val="8"/>
        <rFont val="Verdana"/>
        <family val="2"/>
      </rPr>
      <t xml:space="preserve"> con documentos válidos la participación de las instituciones involucradas</t>
    </r>
  </si>
  <si>
    <r>
      <t xml:space="preserve">La provisión de servicios ha sido descrita cualitativamente y con indicadores </t>
    </r>
    <r>
      <rPr>
        <b/>
        <sz val="8"/>
        <rFont val="Verdana"/>
        <family val="2"/>
      </rPr>
      <t>cuantitativos (físico,funcional)</t>
    </r>
    <r>
      <rPr>
        <sz val="8"/>
        <rFont val="Verdana"/>
        <family val="2"/>
      </rPr>
      <t xml:space="preserve"> adecuados .</t>
    </r>
  </si>
  <si>
    <r>
      <rPr>
        <b/>
        <sz val="8"/>
        <rFont val="Verdana"/>
        <family val="2"/>
      </rPr>
      <t xml:space="preserve">No </t>
    </r>
    <r>
      <rPr>
        <sz val="8"/>
        <rFont val="Verdana"/>
        <family val="2"/>
      </rPr>
      <t>ha sido identificada o ha sido</t>
    </r>
    <r>
      <rPr>
        <b/>
        <sz val="8"/>
        <rFont val="Verdana"/>
        <family val="2"/>
      </rPr>
      <t xml:space="preserve"> identificada inadecuadamente</t>
    </r>
    <r>
      <rPr>
        <sz val="8"/>
        <rFont val="Verdana"/>
        <family val="2"/>
      </rPr>
      <t>.</t>
    </r>
  </si>
  <si>
    <r>
      <t xml:space="preserve">Ha sido identificada </t>
    </r>
    <r>
      <rPr>
        <b/>
        <sz val="8"/>
        <rFont val="Verdana"/>
        <family val="2"/>
      </rPr>
      <t xml:space="preserve">adecuadamente, </t>
    </r>
    <r>
      <rPr>
        <sz val="8"/>
        <rFont val="Verdana"/>
        <family val="2"/>
      </rPr>
      <t>pero presenta información</t>
    </r>
    <r>
      <rPr>
        <b/>
        <sz val="8"/>
        <rFont val="Verdana"/>
        <family val="2"/>
      </rPr>
      <t xml:space="preserve"> desactualizada de población.</t>
    </r>
  </si>
  <si>
    <r>
      <t xml:space="preserve">Ha sido identificada </t>
    </r>
    <r>
      <rPr>
        <b/>
        <sz val="8"/>
        <rFont val="Verdana"/>
        <family val="2"/>
      </rPr>
      <t xml:space="preserve">adecuadamente, </t>
    </r>
    <r>
      <rPr>
        <sz val="8"/>
        <rFont val="Verdana"/>
        <family val="2"/>
      </rPr>
      <t>presenta información</t>
    </r>
    <r>
      <rPr>
        <b/>
        <sz val="8"/>
        <rFont val="Verdana"/>
        <family val="2"/>
      </rPr>
      <t xml:space="preserve"> actualizada de población.</t>
    </r>
  </si>
  <si>
    <r>
      <t xml:space="preserve">Ha sido identificada </t>
    </r>
    <r>
      <rPr>
        <b/>
        <sz val="8"/>
        <rFont val="Verdana"/>
        <family val="2"/>
      </rPr>
      <t xml:space="preserve">adecuadamente, </t>
    </r>
    <r>
      <rPr>
        <sz val="8"/>
        <rFont val="Verdana"/>
        <family val="2"/>
      </rPr>
      <t>presenta información</t>
    </r>
    <r>
      <rPr>
        <b/>
        <sz val="8"/>
        <rFont val="Verdana"/>
        <family val="2"/>
      </rPr>
      <t xml:space="preserve"> actualizada de población, presenta sus características sustentadas con indicadores.</t>
    </r>
  </si>
  <si>
    <r>
      <rPr>
        <b/>
        <sz val="8"/>
        <rFont val="Verdana"/>
        <family val="2"/>
      </rPr>
      <t>No se menciona</t>
    </r>
    <r>
      <rPr>
        <sz val="8"/>
        <rFont val="Verdana"/>
        <family val="2"/>
      </rPr>
      <t xml:space="preserve"> nada al respecto o han sido inadecuadamente identificados.</t>
    </r>
  </si>
  <si>
    <r>
      <rPr>
        <b/>
        <sz val="8"/>
        <rFont val="Verdana"/>
        <family val="2"/>
      </rPr>
      <t xml:space="preserve">Han sido </t>
    </r>
    <r>
      <rPr>
        <sz val="8"/>
        <rFont val="Verdana"/>
        <family val="2"/>
      </rPr>
      <t>adecuadamente</t>
    </r>
    <r>
      <rPr>
        <b/>
        <sz val="8"/>
        <rFont val="Verdana"/>
        <family val="2"/>
      </rPr>
      <t xml:space="preserve"> identificados</t>
    </r>
    <r>
      <rPr>
        <sz val="8"/>
        <rFont val="Verdana"/>
        <family val="2"/>
      </rPr>
      <t>.</t>
    </r>
  </si>
  <si>
    <r>
      <t xml:space="preserve">Han sido identificados y se indican </t>
    </r>
    <r>
      <rPr>
        <b/>
        <sz val="8"/>
        <rFont val="Verdana"/>
        <family val="2"/>
      </rPr>
      <t>sus características</t>
    </r>
    <r>
      <rPr>
        <sz val="8"/>
        <rFont val="Verdana"/>
        <family val="2"/>
      </rPr>
      <t xml:space="preserve"> (ubicación, area de impactos, intensidad, recurrencia,etc.)</t>
    </r>
  </si>
  <si>
    <r>
      <t xml:space="preserve">No consideran o las planteadas </t>
    </r>
    <r>
      <rPr>
        <b/>
        <sz val="8"/>
        <rFont val="Verdana"/>
        <family val="2"/>
      </rPr>
      <t>no</t>
    </r>
    <r>
      <rPr>
        <sz val="8"/>
        <rFont val="Verdana"/>
        <family val="2"/>
      </rPr>
      <t xml:space="preserve"> son coherentes con el planteamiento técnico de las alternativas.</t>
    </r>
  </si>
  <si>
    <r>
      <rPr>
        <b/>
        <sz val="8"/>
        <rFont val="Verdana"/>
        <family val="2"/>
      </rPr>
      <t>No</t>
    </r>
    <r>
      <rPr>
        <sz val="8"/>
        <rFont val="Verdana"/>
        <family val="2"/>
      </rPr>
      <t xml:space="preserve"> considera o no considera un costo razonable para expediente técnico, gastos generales, supervisión y utilidad.</t>
    </r>
  </si>
  <si>
    <r>
      <t xml:space="preserve">Considera un costo razonable para </t>
    </r>
    <r>
      <rPr>
        <b/>
        <sz val="8"/>
        <rFont val="Verdana"/>
        <family val="2"/>
      </rPr>
      <t>uno o algunos de ellos</t>
    </r>
    <r>
      <rPr>
        <sz val="8"/>
        <rFont val="Verdana"/>
        <family val="2"/>
      </rPr>
      <t>, sustentados con un desagregado.</t>
    </r>
  </si>
  <si>
    <r>
      <t xml:space="preserve">Considera un costo razonable para </t>
    </r>
    <r>
      <rPr>
        <b/>
        <sz val="8"/>
        <rFont val="Verdana"/>
        <family val="2"/>
      </rPr>
      <t>todos  ellos</t>
    </r>
    <r>
      <rPr>
        <sz val="8"/>
        <rFont val="Verdana"/>
        <family val="2"/>
      </rPr>
      <t>, sustentados con un desagregado.</t>
    </r>
  </si>
  <si>
    <t>La metodologia es la adecuada.</t>
  </si>
  <si>
    <r>
      <rPr>
        <b/>
        <sz val="8"/>
        <rFont val="Verdana"/>
        <family val="2"/>
      </rPr>
      <t>No</t>
    </r>
    <r>
      <rPr>
        <sz val="8"/>
        <rFont val="Verdana"/>
        <family val="2"/>
      </rPr>
      <t xml:space="preserve"> presenta documentos validos de compromiso. </t>
    </r>
  </si>
  <si>
    <r>
      <t xml:space="preserve">La provisión de servicios ha sido descrita </t>
    </r>
    <r>
      <rPr>
        <b/>
        <sz val="8"/>
        <rFont val="Verdana"/>
        <family val="2"/>
      </rPr>
      <t>cualitativamente</t>
    </r>
    <r>
      <rPr>
        <sz val="8"/>
        <rFont val="Verdana"/>
        <family val="2"/>
      </rPr>
      <t>.</t>
    </r>
  </si>
  <si>
    <r>
      <t xml:space="preserve">La provisión de servicios ha sido descrita cualitativamente y </t>
    </r>
    <r>
      <rPr>
        <b/>
        <sz val="8"/>
        <rFont val="Verdana"/>
        <family val="2"/>
      </rPr>
      <t>con indicadores cuantitativos</t>
    </r>
    <r>
      <rPr>
        <sz val="8"/>
        <rFont val="Verdana"/>
        <family val="2"/>
      </rPr>
      <t xml:space="preserve"> adecuados.</t>
    </r>
  </si>
  <si>
    <r>
      <rPr>
        <b/>
        <sz val="8"/>
        <rFont val="Verdana"/>
        <family val="2"/>
      </rPr>
      <t>No</t>
    </r>
    <r>
      <rPr>
        <sz val="8"/>
        <rFont val="Verdana"/>
        <family val="2"/>
      </rPr>
      <t xml:space="preserve"> ha sido </t>
    </r>
    <r>
      <rPr>
        <b/>
        <sz val="8"/>
        <rFont val="Verdana"/>
        <family val="2"/>
      </rPr>
      <t>delimitada</t>
    </r>
    <r>
      <rPr>
        <sz val="8"/>
        <rFont val="Verdana"/>
        <family val="2"/>
      </rPr>
      <t xml:space="preserve"> </t>
    </r>
    <r>
      <rPr>
        <b/>
        <sz val="8"/>
        <rFont val="Verdana"/>
        <family val="2"/>
      </rPr>
      <t xml:space="preserve">o </t>
    </r>
    <r>
      <rPr>
        <sz val="8"/>
        <rFont val="Verdana"/>
        <family val="2"/>
      </rPr>
      <t>ha sido</t>
    </r>
    <r>
      <rPr>
        <b/>
        <sz val="8"/>
        <rFont val="Verdana"/>
        <family val="2"/>
      </rPr>
      <t xml:space="preserve"> inadecuadamente delimitada</t>
    </r>
    <r>
      <rPr>
        <sz val="8"/>
        <rFont val="Verdana"/>
        <family val="2"/>
      </rPr>
      <t>.</t>
    </r>
  </si>
  <si>
    <r>
      <t xml:space="preserve">Ha sido delimitada </t>
    </r>
    <r>
      <rPr>
        <b/>
        <sz val="8"/>
        <rFont val="Verdana"/>
        <family val="2"/>
      </rPr>
      <t>adecuadamente</t>
    </r>
    <r>
      <rPr>
        <sz val="8"/>
        <rFont val="Verdana"/>
        <family val="2"/>
      </rPr>
      <t>.</t>
    </r>
  </si>
  <si>
    <r>
      <t xml:space="preserve">Ha sido delimitada y </t>
    </r>
    <r>
      <rPr>
        <b/>
        <sz val="8"/>
        <rFont val="Verdana"/>
        <family val="2"/>
      </rPr>
      <t>caracterizada</t>
    </r>
    <r>
      <rPr>
        <sz val="8"/>
        <rFont val="Verdana"/>
        <family val="2"/>
      </rPr>
      <t xml:space="preserve"> adecuadamente.</t>
    </r>
  </si>
  <si>
    <r>
      <rPr>
        <b/>
        <sz val="8"/>
        <rFont val="Verdana"/>
        <family val="2"/>
      </rPr>
      <t>No</t>
    </r>
    <r>
      <rPr>
        <sz val="8"/>
        <rFont val="Verdana"/>
        <family val="2"/>
      </rPr>
      <t xml:space="preserve"> ha sido </t>
    </r>
    <r>
      <rPr>
        <b/>
        <sz val="8"/>
        <rFont val="Verdana"/>
        <family val="2"/>
      </rPr>
      <t>identificada</t>
    </r>
    <r>
      <rPr>
        <sz val="8"/>
        <rFont val="Verdana"/>
        <family val="2"/>
      </rPr>
      <t xml:space="preserve"> o ha sido </t>
    </r>
    <r>
      <rPr>
        <b/>
        <sz val="8"/>
        <rFont val="Verdana"/>
        <family val="2"/>
      </rPr>
      <t>inadecuadamente</t>
    </r>
    <r>
      <rPr>
        <sz val="8"/>
        <rFont val="Verdana"/>
        <family val="2"/>
      </rPr>
      <t xml:space="preserve"> </t>
    </r>
    <r>
      <rPr>
        <b/>
        <sz val="8"/>
        <rFont val="Verdana"/>
        <family val="2"/>
      </rPr>
      <t>identificada</t>
    </r>
    <r>
      <rPr>
        <sz val="8"/>
        <rFont val="Verdana"/>
        <family val="2"/>
      </rPr>
      <t>.</t>
    </r>
  </si>
  <si>
    <r>
      <t xml:space="preserve">Ha sido </t>
    </r>
    <r>
      <rPr>
        <b/>
        <sz val="8"/>
        <rFont val="Verdana"/>
        <family val="2"/>
      </rPr>
      <t>identificada adecuadamente</t>
    </r>
    <r>
      <rPr>
        <sz val="8"/>
        <rFont val="Verdana"/>
        <family val="2"/>
      </rPr>
      <t xml:space="preserve">, pero </t>
    </r>
    <r>
      <rPr>
        <b/>
        <sz val="8"/>
        <rFont val="Verdana"/>
        <family val="2"/>
      </rPr>
      <t>no se presentan</t>
    </r>
    <r>
      <rPr>
        <sz val="8"/>
        <rFont val="Verdana"/>
        <family val="2"/>
      </rPr>
      <t xml:space="preserve"> sus caracterìsticas.</t>
    </r>
  </si>
  <si>
    <r>
      <t xml:space="preserve">Ha sido identificada adecuadamente y </t>
    </r>
    <r>
      <rPr>
        <b/>
        <sz val="8"/>
        <rFont val="Verdana"/>
        <family val="2"/>
      </rPr>
      <t>se presentan</t>
    </r>
    <r>
      <rPr>
        <sz val="8"/>
        <rFont val="Verdana"/>
        <family val="2"/>
      </rPr>
      <t xml:space="preserve">  sus caracterìsticas.</t>
    </r>
  </si>
  <si>
    <r>
      <t xml:space="preserve">Ha sido identificada adecuadamente, se presentan sus caracterìsticas y </t>
    </r>
    <r>
      <rPr>
        <b/>
        <sz val="8"/>
        <rFont val="Verdana"/>
        <family val="2"/>
      </rPr>
      <t>se sustentan con indicadores</t>
    </r>
    <r>
      <rPr>
        <sz val="8"/>
        <rFont val="Verdana"/>
        <family val="2"/>
      </rPr>
      <t>.</t>
    </r>
  </si>
  <si>
    <r>
      <rPr>
        <sz val="8"/>
        <rFont val="Verdana"/>
        <family val="2"/>
      </rPr>
      <t>Han sido adecuadamente</t>
    </r>
    <r>
      <rPr>
        <b/>
        <sz val="8"/>
        <rFont val="Verdana"/>
        <family val="2"/>
      </rPr>
      <t xml:space="preserve"> identificados.</t>
    </r>
  </si>
  <si>
    <r>
      <t xml:space="preserve">Han sido identificados y </t>
    </r>
    <r>
      <rPr>
        <b/>
        <sz val="8"/>
        <rFont val="Verdana"/>
        <family val="2"/>
      </rPr>
      <t>se han determinado sus características</t>
    </r>
    <r>
      <rPr>
        <sz val="8"/>
        <rFont val="Verdana"/>
        <family val="2"/>
      </rPr>
      <t xml:space="preserve"> (intensidad, recurrencia,  area de impactos, etc.)</t>
    </r>
  </si>
  <si>
    <r>
      <t xml:space="preserve">El problema ha sido </t>
    </r>
    <r>
      <rPr>
        <b/>
        <sz val="8"/>
        <rFont val="Verdana"/>
        <family val="2"/>
      </rPr>
      <t>definido adecuadamente</t>
    </r>
    <r>
      <rPr>
        <sz val="8"/>
        <rFont val="Verdana"/>
        <family val="2"/>
      </rPr>
      <t>.</t>
    </r>
  </si>
  <si>
    <r>
      <rPr>
        <b/>
        <sz val="8"/>
        <rFont val="Verdana"/>
        <family val="2"/>
      </rPr>
      <t>Uno o algunos</t>
    </r>
    <r>
      <rPr>
        <sz val="8"/>
        <rFont val="Verdana"/>
        <family val="2"/>
      </rPr>
      <t xml:space="preserve"> efectos identificados son consecuencia del problema, no se sustentan con indicadores presentados en el diagnóstico.</t>
    </r>
  </si>
  <si>
    <r>
      <t xml:space="preserve">La demanda ha sido </t>
    </r>
    <r>
      <rPr>
        <b/>
        <sz val="8"/>
        <rFont val="Verdana"/>
        <family val="2"/>
      </rPr>
      <t>mal determinada</t>
    </r>
    <r>
      <rPr>
        <sz val="8"/>
        <rFont val="Verdana"/>
        <family val="2"/>
      </rPr>
      <t xml:space="preserve"> (parámetros y/o metodología inadecuados y/o cálculos mal efectuados).</t>
    </r>
  </si>
  <si>
    <r>
      <t xml:space="preserve">La demanda ha sido </t>
    </r>
    <r>
      <rPr>
        <b/>
        <sz val="8"/>
        <rFont val="Verdana"/>
        <family val="2"/>
      </rPr>
      <t>adecuadamente determinada</t>
    </r>
    <r>
      <rPr>
        <sz val="8"/>
        <rFont val="Verdana"/>
        <family val="2"/>
      </rPr>
      <t xml:space="preserve"> para </t>
    </r>
    <r>
      <rPr>
        <b/>
        <sz val="8"/>
        <rFont val="Verdana"/>
        <family val="2"/>
      </rPr>
      <t>uno o algunos</t>
    </r>
    <r>
      <rPr>
        <sz val="8"/>
        <rFont val="Verdana"/>
        <family val="2"/>
      </rPr>
      <t xml:space="preserve"> de los componentes del proyecto  (considera parámetros justificados, metodología y cálculos correctos). </t>
    </r>
  </si>
  <si>
    <r>
      <t xml:space="preserve">La demanda ha sido adecuadamente determinada para </t>
    </r>
    <r>
      <rPr>
        <b/>
        <sz val="8"/>
        <rFont val="Verdana"/>
        <family val="2"/>
      </rPr>
      <t>todos</t>
    </r>
    <r>
      <rPr>
        <sz val="8"/>
        <rFont val="Verdana"/>
        <family val="2"/>
      </rPr>
      <t xml:space="preserve"> los componentes del proyecto (considera parámetros justificados, metodología y cálculos correctos). </t>
    </r>
  </si>
  <si>
    <r>
      <t xml:space="preserve">La oferta con proyecto ha sido </t>
    </r>
    <r>
      <rPr>
        <b/>
        <sz val="8"/>
        <rFont val="Verdana"/>
        <family val="2"/>
      </rPr>
      <t>mal determinada</t>
    </r>
    <r>
      <rPr>
        <sz val="8"/>
        <rFont val="Verdana"/>
        <family val="2"/>
      </rPr>
      <t>.</t>
    </r>
  </si>
  <si>
    <r>
      <rPr>
        <sz val="8"/>
        <rFont val="Verdana"/>
        <family val="2"/>
      </rPr>
      <t>La oferta con proyecto está</t>
    </r>
    <r>
      <rPr>
        <b/>
        <sz val="8"/>
        <rFont val="Verdana"/>
        <family val="2"/>
      </rPr>
      <t xml:space="preserve"> adecuadamente determinada.
Nota: </t>
    </r>
    <r>
      <rPr>
        <sz val="8"/>
        <rFont val="Verdana"/>
        <family val="2"/>
      </rPr>
      <t>De existir</t>
    </r>
    <r>
      <rPr>
        <i/>
        <sz val="8"/>
        <rFont val="Verdana"/>
        <family val="2"/>
      </rPr>
      <t xml:space="preserve"> oferta optimizada, calificar si está sustentada en función al estado de los componentes y a las mejoras en la gestión del servicio.</t>
    </r>
  </si>
  <si>
    <r>
      <t xml:space="preserve">La brecha existente entre la demanda con proyecto y la  oferta sin proyecto </t>
    </r>
    <r>
      <rPr>
        <b/>
        <sz val="8"/>
        <rFont val="Verdana"/>
        <family val="2"/>
      </rPr>
      <t>no ha sido determinada</t>
    </r>
    <r>
      <rPr>
        <sz val="8"/>
        <rFont val="Verdana"/>
        <family val="2"/>
      </rPr>
      <t xml:space="preserve"> </t>
    </r>
    <r>
      <rPr>
        <b/>
        <sz val="8"/>
        <rFont val="Verdana"/>
        <family val="2"/>
      </rPr>
      <t>o</t>
    </r>
    <r>
      <rPr>
        <sz val="8"/>
        <rFont val="Verdana"/>
        <family val="2"/>
      </rPr>
      <t xml:space="preserve"> ha sido </t>
    </r>
    <r>
      <rPr>
        <b/>
        <sz val="8"/>
        <rFont val="Verdana"/>
        <family val="2"/>
      </rPr>
      <t>inadecuadamente determinada</t>
    </r>
    <r>
      <rPr>
        <sz val="8"/>
        <rFont val="Verdana"/>
        <family val="2"/>
      </rPr>
      <t xml:space="preserve"> para todos los componentes del proyecto.
</t>
    </r>
  </si>
  <si>
    <r>
      <t xml:space="preserve">La brecha existente entre la demanda con proyecto y la  oferta sin proyecto ha sido </t>
    </r>
    <r>
      <rPr>
        <b/>
        <sz val="8"/>
        <rFont val="Verdana"/>
        <family val="2"/>
      </rPr>
      <t>adecuadamente</t>
    </r>
    <r>
      <rPr>
        <sz val="8"/>
        <rFont val="Verdana"/>
        <family val="2"/>
      </rPr>
      <t xml:space="preserve"> determinada para uno o </t>
    </r>
    <r>
      <rPr>
        <b/>
        <sz val="8"/>
        <rFont val="Verdana"/>
        <family val="2"/>
      </rPr>
      <t>algunos componentes</t>
    </r>
    <r>
      <rPr>
        <sz val="8"/>
        <rFont val="Verdana"/>
        <family val="2"/>
      </rPr>
      <t xml:space="preserve"> del proyecto.
</t>
    </r>
  </si>
  <si>
    <r>
      <t xml:space="preserve">La brecha existente entre la demanda con proyecto y la  oferta sin proyecto ha sido </t>
    </r>
    <r>
      <rPr>
        <b/>
        <sz val="8"/>
        <rFont val="Verdana"/>
        <family val="2"/>
      </rPr>
      <t>adecuadamente</t>
    </r>
    <r>
      <rPr>
        <sz val="8"/>
        <rFont val="Verdana"/>
        <family val="2"/>
      </rPr>
      <t xml:space="preserve"> determinada para t</t>
    </r>
    <r>
      <rPr>
        <b/>
        <sz val="8"/>
        <rFont val="Verdana"/>
        <family val="2"/>
      </rPr>
      <t>odos los componentes</t>
    </r>
    <r>
      <rPr>
        <sz val="8"/>
        <rFont val="Verdana"/>
        <family val="2"/>
      </rPr>
      <t xml:space="preserve"> del proyecto.
</t>
    </r>
  </si>
  <si>
    <r>
      <t xml:space="preserve">Las metas </t>
    </r>
    <r>
      <rPr>
        <b/>
        <sz val="8"/>
        <rFont val="Verdana"/>
        <family val="2"/>
      </rPr>
      <t>no</t>
    </r>
    <r>
      <rPr>
        <sz val="8"/>
        <rFont val="Verdana"/>
        <family val="2"/>
      </rPr>
      <t xml:space="preserve"> han sido definidas </t>
    </r>
    <r>
      <rPr>
        <b/>
        <sz val="8"/>
        <rFont val="Verdana"/>
        <family val="2"/>
      </rPr>
      <t>adecuadamente</t>
    </r>
    <r>
      <rPr>
        <sz val="8"/>
        <rFont val="Verdana"/>
        <family val="2"/>
      </rPr>
      <t xml:space="preserve">. </t>
    </r>
  </si>
  <si>
    <r>
      <t xml:space="preserve">Las metas han sido definidas </t>
    </r>
    <r>
      <rPr>
        <b/>
        <sz val="8"/>
        <rFont val="Verdana"/>
        <family val="2"/>
      </rPr>
      <t>adecuadamente</t>
    </r>
    <r>
      <rPr>
        <sz val="8"/>
        <rFont val="Verdana"/>
        <family val="2"/>
      </rPr>
      <t xml:space="preserve">, para uno o </t>
    </r>
    <r>
      <rPr>
        <b/>
        <sz val="8"/>
        <rFont val="Verdana"/>
        <family val="2"/>
      </rPr>
      <t>algunos componentes del</t>
    </r>
    <r>
      <rPr>
        <sz val="8"/>
        <rFont val="Verdana"/>
        <family val="2"/>
      </rPr>
      <t xml:space="preserve"> proyecto.</t>
    </r>
  </si>
  <si>
    <r>
      <t xml:space="preserve">Las metas han sido definidas </t>
    </r>
    <r>
      <rPr>
        <b/>
        <sz val="8"/>
        <rFont val="Verdana"/>
        <family val="2"/>
      </rPr>
      <t>adecuadamente</t>
    </r>
    <r>
      <rPr>
        <sz val="8"/>
        <rFont val="Verdana"/>
        <family val="2"/>
      </rPr>
      <t xml:space="preserve">, para </t>
    </r>
    <r>
      <rPr>
        <b/>
        <sz val="8"/>
        <rFont val="Verdana"/>
        <family val="2"/>
      </rPr>
      <t>todos</t>
    </r>
    <r>
      <rPr>
        <sz val="8"/>
        <rFont val="Verdana"/>
        <family val="2"/>
      </rPr>
      <t xml:space="preserve"> los componentes del proyecto?</t>
    </r>
  </si>
  <si>
    <r>
      <t xml:space="preserve">Las características técnicas de las alternativas </t>
    </r>
    <r>
      <rPr>
        <b/>
        <sz val="8"/>
        <rFont val="Verdana"/>
        <family val="2"/>
      </rPr>
      <t>no</t>
    </r>
    <r>
      <rPr>
        <sz val="8"/>
        <rFont val="Verdana"/>
        <family val="2"/>
      </rPr>
      <t xml:space="preserve"> están en concordancia con las normas técnicas y reglamentos correspondientes.</t>
    </r>
  </si>
  <si>
    <r>
      <t xml:space="preserve">Las características técnicas de las alternativas </t>
    </r>
    <r>
      <rPr>
        <b/>
        <sz val="8"/>
        <rFont val="Verdana"/>
        <family val="2"/>
      </rPr>
      <t xml:space="preserve">están </t>
    </r>
    <r>
      <rPr>
        <sz val="8"/>
        <rFont val="Verdana"/>
        <family val="2"/>
      </rPr>
      <t>en concordancia con las normas técnicas y reglamentos del sector.</t>
    </r>
  </si>
  <si>
    <r>
      <t xml:space="preserve">Las características técnicas de las alternativas y el </t>
    </r>
    <r>
      <rPr>
        <b/>
        <sz val="8"/>
        <rFont val="Verdana"/>
        <family val="2"/>
      </rPr>
      <t>diseño de la infraestructura</t>
    </r>
    <r>
      <rPr>
        <sz val="8"/>
        <rFont val="Verdana"/>
        <family val="2"/>
      </rPr>
      <t xml:space="preserve"> responden a criterios técnicos establecidos por las normas técnicas y reglamentos del sector. </t>
    </r>
  </si>
  <si>
    <r>
      <rPr>
        <b/>
        <sz val="8"/>
        <rFont val="Verdana"/>
        <family val="2"/>
      </rPr>
      <t>No</t>
    </r>
    <r>
      <rPr>
        <sz val="8"/>
        <rFont val="Verdana"/>
        <family val="2"/>
      </rPr>
      <t xml:space="preserve"> están </t>
    </r>
    <r>
      <rPr>
        <b/>
        <sz val="8"/>
        <rFont val="Verdana"/>
        <family val="2"/>
      </rPr>
      <t>respaldadas</t>
    </r>
    <r>
      <rPr>
        <sz val="8"/>
        <rFont val="Verdana"/>
        <family val="2"/>
      </rPr>
      <t xml:space="preserve"> por estudios de base.</t>
    </r>
  </si>
  <si>
    <r>
      <t xml:space="preserve">Están </t>
    </r>
    <r>
      <rPr>
        <b/>
        <sz val="8"/>
        <rFont val="Verdana"/>
        <family val="2"/>
      </rPr>
      <t>respaldadas</t>
    </r>
    <r>
      <rPr>
        <sz val="8"/>
        <rFont val="Verdana"/>
        <family val="2"/>
      </rPr>
      <t xml:space="preserve"> por estudios de base: estudio de suelos a nivel anteproyecto, levantamiento topográfico, estudio hidrológico y/ohidrogeológico de la fuente, análisis fisico químicos y bacteriológicos, estimación de los consumos de agua, etc.</t>
    </r>
  </si>
  <si>
    <r>
      <rPr>
        <b/>
        <sz val="8"/>
        <rFont val="Verdana"/>
        <family val="2"/>
      </rPr>
      <t>No consideran</t>
    </r>
    <r>
      <rPr>
        <sz val="8"/>
        <rFont val="Verdana"/>
        <family val="2"/>
      </rPr>
      <t xml:space="preserve"> </t>
    </r>
    <r>
      <rPr>
        <b/>
        <sz val="8"/>
        <rFont val="Verdana"/>
        <family val="2"/>
      </rPr>
      <t>acciones</t>
    </r>
    <r>
      <rPr>
        <sz val="8"/>
        <rFont val="Verdana"/>
        <family val="2"/>
      </rPr>
      <t xml:space="preserve"> correspondiendo haberlas hecho de acuerdo al análisis de riesgo descrito en el diagnóstico (item 1.2.1.4).</t>
    </r>
  </si>
  <si>
    <r>
      <rPr>
        <b/>
        <sz val="8"/>
        <rFont val="Verdana"/>
        <family val="2"/>
      </rPr>
      <t>Consideran acciones</t>
    </r>
    <r>
      <rPr>
        <sz val="8"/>
        <rFont val="Verdana"/>
        <family val="2"/>
      </rPr>
      <t xml:space="preserve"> suficientes o se ha sustentado que no se requiere acciones de mitigación de riesgos (Ver concordancia con item 1.2.1.4).</t>
    </r>
  </si>
  <si>
    <r>
      <rPr>
        <b/>
        <sz val="8"/>
        <rFont val="Verdana"/>
        <family val="2"/>
      </rPr>
      <t>No consideran acciones</t>
    </r>
    <r>
      <rPr>
        <sz val="8"/>
        <rFont val="Verdana"/>
        <family val="2"/>
      </rPr>
      <t xml:space="preserve"> para reducir el impacto ambiental </t>
    </r>
    <r>
      <rPr>
        <b/>
        <sz val="8"/>
        <rFont val="Verdana"/>
        <family val="2"/>
      </rPr>
      <t>o</t>
    </r>
    <r>
      <rPr>
        <sz val="8"/>
        <rFont val="Verdana"/>
        <family val="2"/>
      </rPr>
      <t xml:space="preserve"> han sido </t>
    </r>
    <r>
      <rPr>
        <b/>
        <sz val="8"/>
        <rFont val="Verdana"/>
        <family val="2"/>
      </rPr>
      <t>inadecuadamente planteadas</t>
    </r>
    <r>
      <rPr>
        <sz val="8"/>
        <rFont val="Verdana"/>
        <family val="2"/>
      </rPr>
      <t>.</t>
    </r>
  </si>
  <si>
    <r>
      <rPr>
        <b/>
        <sz val="8"/>
        <rFont val="Verdana"/>
        <family val="2"/>
      </rPr>
      <t>Consideran acciones suficientes</t>
    </r>
    <r>
      <rPr>
        <sz val="8"/>
        <rFont val="Verdana"/>
        <family val="2"/>
      </rPr>
      <t xml:space="preserve"> para reducir el impacto ambiental del PIP.</t>
    </r>
  </si>
  <si>
    <r>
      <t xml:space="preserve">Se presentan </t>
    </r>
    <r>
      <rPr>
        <b/>
        <sz val="8"/>
        <rFont val="Verdana"/>
        <family val="2"/>
      </rPr>
      <t xml:space="preserve">sin </t>
    </r>
    <r>
      <rPr>
        <sz val="8"/>
        <rFont val="Verdana"/>
        <family val="2"/>
      </rPr>
      <t xml:space="preserve">el suficiente </t>
    </r>
    <r>
      <rPr>
        <b/>
        <sz val="8"/>
        <rFont val="Verdana"/>
        <family val="2"/>
      </rPr>
      <t>detalle.</t>
    </r>
  </si>
  <si>
    <r>
      <t xml:space="preserve">Se presentan </t>
    </r>
    <r>
      <rPr>
        <b/>
        <sz val="8"/>
        <rFont val="Verdana"/>
        <family val="2"/>
      </rPr>
      <t>con</t>
    </r>
    <r>
      <rPr>
        <sz val="8"/>
        <rFont val="Verdana"/>
        <family val="2"/>
      </rPr>
      <t xml:space="preserve"> el suficiente </t>
    </r>
    <r>
      <rPr>
        <b/>
        <sz val="8"/>
        <rFont val="Verdana"/>
        <family val="2"/>
      </rPr>
      <t xml:space="preserve">detalle </t>
    </r>
    <r>
      <rPr>
        <sz val="8"/>
        <rFont val="Verdana"/>
        <family val="2"/>
      </rPr>
      <t>(componentes, metas, unidad de medida) y bien estructurado.</t>
    </r>
  </si>
  <si>
    <r>
      <t xml:space="preserve">Se presentan con el suficiente detalle, bien estructurado y </t>
    </r>
    <r>
      <rPr>
        <b/>
        <sz val="8"/>
        <rFont val="Verdana"/>
        <family val="2"/>
      </rPr>
      <t>los tiempos programados para la ejecución de las actividades y componentes del proyecto son razonables.</t>
    </r>
  </si>
  <si>
    <r>
      <t xml:space="preserve">Los costos del proyecto </t>
    </r>
    <r>
      <rPr>
        <b/>
        <sz val="8"/>
        <rFont val="Verdana"/>
        <family val="2"/>
      </rPr>
      <t>no</t>
    </r>
    <r>
      <rPr>
        <sz val="8"/>
        <rFont val="Verdana"/>
        <family val="2"/>
      </rPr>
      <t xml:space="preserve"> han sido </t>
    </r>
    <r>
      <rPr>
        <b/>
        <sz val="8"/>
        <rFont val="Verdana"/>
        <family val="2"/>
      </rPr>
      <t>adecuadamente determinados</t>
    </r>
    <r>
      <rPr>
        <sz val="8"/>
        <rFont val="Verdana"/>
        <family val="2"/>
      </rPr>
      <t>.</t>
    </r>
  </si>
  <si>
    <r>
      <t xml:space="preserve">Además, </t>
    </r>
    <r>
      <rPr>
        <b/>
        <sz val="8"/>
        <rFont val="Verdana"/>
        <family val="2"/>
      </rPr>
      <t>los precios de los principales equipos están respaldados por cotizaciones y los de capacitación están sustentados.</t>
    </r>
  </si>
  <si>
    <r>
      <t xml:space="preserve">Los costos de operación y mantenimiento </t>
    </r>
    <r>
      <rPr>
        <b/>
        <sz val="8"/>
        <rFont val="Verdana"/>
        <family val="2"/>
      </rPr>
      <t>no</t>
    </r>
    <r>
      <rPr>
        <sz val="8"/>
        <rFont val="Verdana"/>
        <family val="2"/>
      </rPr>
      <t xml:space="preserve"> han sido </t>
    </r>
    <r>
      <rPr>
        <b/>
        <sz val="8"/>
        <rFont val="Verdana"/>
        <family val="2"/>
      </rPr>
      <t>adecuadamente</t>
    </r>
    <r>
      <rPr>
        <sz val="8"/>
        <rFont val="Verdana"/>
        <family val="2"/>
      </rPr>
      <t xml:space="preserve"> determinados.</t>
    </r>
  </si>
  <si>
    <r>
      <t xml:space="preserve">La cantidad de bienes y servicios requeridos y costeados para la operación y mantenimiento han sido </t>
    </r>
    <r>
      <rPr>
        <b/>
        <sz val="8"/>
        <rFont val="Verdana"/>
        <family val="2"/>
      </rPr>
      <t>adecuadamente determinados</t>
    </r>
    <r>
      <rPr>
        <sz val="8"/>
        <rFont val="Verdana"/>
        <family val="2"/>
      </rPr>
      <t>.</t>
    </r>
  </si>
  <si>
    <r>
      <t xml:space="preserve">La cantidad de bienes y servicios requeridos y costeados para la operación y mantenimiento del proyecto han sido adecuadamente determinados y </t>
    </r>
    <r>
      <rPr>
        <b/>
        <sz val="8"/>
        <rFont val="Verdana"/>
        <family val="2"/>
      </rPr>
      <t>respaldados</t>
    </r>
    <r>
      <rPr>
        <sz val="8"/>
        <rFont val="Verdana"/>
        <family val="2"/>
      </rPr>
      <t xml:space="preserve"> por información debidamente sustentada.</t>
    </r>
  </si>
  <si>
    <r>
      <t xml:space="preserve">Considera un costo razonable para </t>
    </r>
    <r>
      <rPr>
        <b/>
        <sz val="8"/>
        <rFont val="Verdana"/>
        <family val="2"/>
      </rPr>
      <t>todos  ellos</t>
    </r>
    <r>
      <rPr>
        <sz val="8"/>
        <rFont val="Verdana"/>
        <family val="2"/>
      </rPr>
      <t xml:space="preserve">, </t>
    </r>
    <r>
      <rPr>
        <b/>
        <sz val="8"/>
        <rFont val="Verdana"/>
        <family val="2"/>
      </rPr>
      <t>sustentados</t>
    </r>
    <r>
      <rPr>
        <sz val="8"/>
        <rFont val="Verdana"/>
        <family val="2"/>
      </rPr>
      <t xml:space="preserve"> con un desagregados de costos.</t>
    </r>
  </si>
  <si>
    <r>
      <rPr>
        <b/>
        <sz val="8"/>
        <rFont val="Verdana"/>
        <family val="2"/>
      </rPr>
      <t>No</t>
    </r>
    <r>
      <rPr>
        <sz val="8"/>
        <rFont val="Verdana"/>
        <family val="2"/>
      </rPr>
      <t xml:space="preserve"> se incuye, correspondiendo haberlo hecho, </t>
    </r>
    <r>
      <rPr>
        <b/>
        <sz val="8"/>
        <rFont val="Verdana"/>
        <family val="2"/>
      </rPr>
      <t>o</t>
    </r>
    <r>
      <rPr>
        <sz val="8"/>
        <rFont val="Verdana"/>
        <family val="2"/>
      </rPr>
      <t xml:space="preserve"> ha sido </t>
    </r>
    <r>
      <rPr>
        <b/>
        <sz val="8"/>
        <rFont val="Verdana"/>
        <family val="2"/>
      </rPr>
      <t>inadecuadamente</t>
    </r>
    <r>
      <rPr>
        <sz val="8"/>
        <rFont val="Verdana"/>
        <family val="2"/>
      </rPr>
      <t xml:space="preserve"> determinado.</t>
    </r>
  </si>
  <si>
    <r>
      <t>Se</t>
    </r>
    <r>
      <rPr>
        <b/>
        <sz val="8"/>
        <rFont val="Verdana"/>
        <family val="2"/>
      </rPr>
      <t xml:space="preserve"> incluye</t>
    </r>
    <r>
      <rPr>
        <sz val="8"/>
        <rFont val="Verdana"/>
        <family val="2"/>
      </rPr>
      <t xml:space="preserve"> pero </t>
    </r>
    <r>
      <rPr>
        <b/>
        <sz val="8"/>
        <rFont val="Verdana"/>
        <family val="2"/>
      </rPr>
      <t>no con el suficiente detalle</t>
    </r>
    <r>
      <rPr>
        <sz val="8"/>
        <rFont val="Verdana"/>
        <family val="2"/>
      </rPr>
      <t xml:space="preserve"> para comprobar si ha sido adecuadamente determinado.</t>
    </r>
  </si>
  <si>
    <r>
      <t xml:space="preserve">Se incluye,  </t>
    </r>
    <r>
      <rPr>
        <b/>
        <sz val="8"/>
        <rFont val="Verdana"/>
        <family val="2"/>
      </rPr>
      <t>con el suficiente detalle.</t>
    </r>
  </si>
  <si>
    <r>
      <t xml:space="preserve">En concordancia al análisis de riesgo efectuado en el item 1.2.1.4, </t>
    </r>
    <r>
      <rPr>
        <b/>
        <sz val="8"/>
        <rFont val="Verdana"/>
        <family val="2"/>
      </rPr>
      <t>no corresponde</t>
    </r>
    <r>
      <rPr>
        <sz val="8"/>
        <rFont val="Verdana"/>
        <family val="2"/>
      </rPr>
      <t xml:space="preserve"> plantear acciones de mitigación de riesgos a ser presupuestadas.</t>
    </r>
  </si>
  <si>
    <r>
      <rPr>
        <b/>
        <sz val="8"/>
        <rFont val="Verdana"/>
        <family val="2"/>
      </rPr>
      <t>No</t>
    </r>
    <r>
      <rPr>
        <sz val="8"/>
        <rFont val="Verdana"/>
        <family val="2"/>
      </rPr>
      <t xml:space="preserve"> se </t>
    </r>
    <r>
      <rPr>
        <b/>
        <sz val="8"/>
        <rFont val="Verdana"/>
        <family val="2"/>
      </rPr>
      <t>incluye</t>
    </r>
    <r>
      <rPr>
        <sz val="8"/>
        <rFont val="Verdana"/>
        <family val="2"/>
      </rPr>
      <t xml:space="preserve"> correspondiendo haberlo hecho o ha sido</t>
    </r>
    <r>
      <rPr>
        <b/>
        <sz val="8"/>
        <rFont val="Verdana"/>
        <family val="2"/>
      </rPr>
      <t xml:space="preserve"> inadecuadamente</t>
    </r>
    <r>
      <rPr>
        <sz val="8"/>
        <rFont val="Verdana"/>
        <family val="2"/>
      </rPr>
      <t xml:space="preserve"> determinado.</t>
    </r>
  </si>
  <si>
    <r>
      <rPr>
        <b/>
        <sz val="8"/>
        <rFont val="Verdana"/>
        <family val="2"/>
      </rPr>
      <t>Se incluye</t>
    </r>
    <r>
      <rPr>
        <sz val="8"/>
        <rFont val="Verdana"/>
        <family val="2"/>
      </rPr>
      <t xml:space="preserve"> pero </t>
    </r>
    <r>
      <rPr>
        <b/>
        <sz val="8"/>
        <rFont val="Verdana"/>
        <family val="2"/>
      </rPr>
      <t xml:space="preserve">no </t>
    </r>
    <r>
      <rPr>
        <sz val="8"/>
        <rFont val="Verdana"/>
        <family val="2"/>
      </rPr>
      <t>se presenta con el</t>
    </r>
    <r>
      <rPr>
        <b/>
        <sz val="8"/>
        <rFont val="Verdana"/>
        <family val="2"/>
      </rPr>
      <t xml:space="preserve"> suficiente detalle</t>
    </r>
    <r>
      <rPr>
        <sz val="8"/>
        <rFont val="Verdana"/>
        <family val="2"/>
      </rPr>
      <t xml:space="preserve"> para comprobar que ha sido </t>
    </r>
    <r>
      <rPr>
        <b/>
        <sz val="8"/>
        <rFont val="Verdana"/>
        <family val="2"/>
      </rPr>
      <t>adecuadamente</t>
    </r>
    <r>
      <rPr>
        <sz val="8"/>
        <rFont val="Verdana"/>
        <family val="2"/>
      </rPr>
      <t xml:space="preserve"> determinado?</t>
    </r>
  </si>
  <si>
    <r>
      <rPr>
        <sz val="8"/>
        <rFont val="Verdana"/>
        <family val="2"/>
      </rPr>
      <t>Se incluye</t>
    </r>
    <r>
      <rPr>
        <b/>
        <sz val="8"/>
        <rFont val="Verdana"/>
        <family val="2"/>
      </rPr>
      <t>, con el suficiente detalle.</t>
    </r>
  </si>
  <si>
    <r>
      <rPr>
        <b/>
        <sz val="8"/>
        <rFont val="Verdana"/>
        <family val="2"/>
      </rPr>
      <t>No</t>
    </r>
    <r>
      <rPr>
        <sz val="8"/>
        <rFont val="Verdana"/>
        <family val="2"/>
      </rPr>
      <t xml:space="preserve"> han sido identificados ni determinados adecuadamente.</t>
    </r>
  </si>
  <si>
    <r>
      <rPr>
        <b/>
        <sz val="8"/>
        <rFont val="Verdana"/>
        <family val="2"/>
      </rPr>
      <t xml:space="preserve">Han sido </t>
    </r>
    <r>
      <rPr>
        <sz val="8"/>
        <rFont val="Verdana"/>
        <family val="2"/>
      </rPr>
      <t>identificados y determinados adecuadamente.</t>
    </r>
  </si>
  <si>
    <r>
      <t xml:space="preserve">Han sido identificados y determinados adecuadamente, </t>
    </r>
    <r>
      <rPr>
        <b/>
        <sz val="8"/>
        <rFont val="Verdana"/>
        <family val="2"/>
      </rPr>
      <t>existe evidencia técnica</t>
    </r>
    <r>
      <rPr>
        <sz val="8"/>
        <rFont val="Verdana"/>
        <family val="2"/>
      </rPr>
      <t xml:space="preserve"> que respalda la atribución de tales beneficios al proyecto.</t>
    </r>
  </si>
  <si>
    <r>
      <rPr>
        <b/>
        <sz val="8"/>
        <rFont val="Verdana"/>
        <family val="2"/>
      </rPr>
      <t>No</t>
    </r>
    <r>
      <rPr>
        <sz val="8"/>
        <rFont val="Verdana"/>
        <family val="2"/>
      </rPr>
      <t xml:space="preserve"> se presenta el flujo de costos incrementales  o flujo de beneficios y costos incrementales de las alternativas de solución o está mal elaborado.</t>
    </r>
  </si>
  <si>
    <r>
      <t>El flujo de costos incrementales o de beneficios y costos incrementales para cada alternativa de solución se ha</t>
    </r>
    <r>
      <rPr>
        <b/>
        <sz val="8"/>
        <rFont val="Verdana"/>
        <family val="2"/>
      </rPr>
      <t xml:space="preserve"> elaborado adecuadamente</t>
    </r>
    <r>
      <rPr>
        <sz val="8"/>
        <rFont val="Verdana"/>
        <family val="2"/>
      </rPr>
      <t>.</t>
    </r>
  </si>
  <si>
    <r>
      <rPr>
        <b/>
        <sz val="8"/>
        <rFont val="Verdana"/>
        <family val="2"/>
      </rPr>
      <t>No</t>
    </r>
    <r>
      <rPr>
        <sz val="8"/>
        <rFont val="Verdana"/>
        <family val="2"/>
      </rPr>
      <t xml:space="preserve"> se han </t>
    </r>
    <r>
      <rPr>
        <b/>
        <sz val="8"/>
        <rFont val="Verdana"/>
        <family val="2"/>
      </rPr>
      <t>identificado</t>
    </r>
    <r>
      <rPr>
        <sz val="8"/>
        <rFont val="Verdana"/>
        <family val="2"/>
      </rPr>
      <t xml:space="preserve"> correctamente las </t>
    </r>
    <r>
      <rPr>
        <b/>
        <sz val="8"/>
        <rFont val="Verdana"/>
        <family val="2"/>
      </rPr>
      <t>variables críticas o más inciertas</t>
    </r>
    <r>
      <rPr>
        <sz val="8"/>
        <rFont val="Verdana"/>
        <family val="2"/>
      </rPr>
      <t xml:space="preserve"> de las alternativas planteadas.</t>
    </r>
  </si>
  <si>
    <r>
      <rPr>
        <b/>
        <sz val="8"/>
        <rFont val="Verdana"/>
        <family val="2"/>
      </rPr>
      <t>Se han identificado</t>
    </r>
    <r>
      <rPr>
        <sz val="8"/>
        <rFont val="Verdana"/>
        <family val="2"/>
      </rPr>
      <t xml:space="preserve"> correctamente las variables críticas o más inciertas y se han </t>
    </r>
    <r>
      <rPr>
        <b/>
        <sz val="8"/>
        <rFont val="Verdana"/>
        <family val="2"/>
      </rPr>
      <t>simulado los cambios en la rentabilidad  del PIP</t>
    </r>
    <r>
      <rPr>
        <sz val="8"/>
        <rFont val="Verdana"/>
        <family val="2"/>
      </rPr>
      <t>.</t>
    </r>
  </si>
  <si>
    <r>
      <rPr>
        <b/>
        <sz val="8"/>
        <rFont val="Verdana"/>
        <family val="2"/>
      </rPr>
      <t>No se</t>
    </r>
    <r>
      <rPr>
        <sz val="8"/>
        <rFont val="Verdana"/>
        <family val="2"/>
      </rPr>
      <t xml:space="preserve"> </t>
    </r>
    <r>
      <rPr>
        <b/>
        <sz val="8"/>
        <rFont val="Verdana"/>
        <family val="2"/>
      </rPr>
      <t>presenta</t>
    </r>
    <r>
      <rPr>
        <sz val="8"/>
        <rFont val="Verdana"/>
        <family val="2"/>
      </rPr>
      <t xml:space="preserve"> documentos de compromiso.</t>
    </r>
  </si>
  <si>
    <r>
      <rPr>
        <b/>
        <sz val="8"/>
        <rFont val="Verdana"/>
        <family val="2"/>
      </rPr>
      <t>Se presenta</t>
    </r>
    <r>
      <rPr>
        <sz val="8"/>
        <rFont val="Verdana"/>
        <family val="2"/>
      </rPr>
      <t xml:space="preserve"> documento de </t>
    </r>
    <r>
      <rPr>
        <b/>
        <sz val="8"/>
        <rFont val="Verdana"/>
        <family val="2"/>
      </rPr>
      <t>compromiso</t>
    </r>
    <r>
      <rPr>
        <sz val="8"/>
        <rFont val="Verdana"/>
        <family val="2"/>
      </rPr>
      <t xml:space="preserve"> de la entidad a cargo de la </t>
    </r>
    <r>
      <rPr>
        <b/>
        <sz val="8"/>
        <rFont val="Verdana"/>
        <family val="2"/>
      </rPr>
      <t>operación y mantenimiento</t>
    </r>
    <r>
      <rPr>
        <sz val="8"/>
        <rFont val="Verdana"/>
        <family val="2"/>
      </rPr>
      <t xml:space="preserve"> del PIP y/o documento que acredite la </t>
    </r>
    <r>
      <rPr>
        <b/>
        <sz val="8"/>
        <rFont val="Verdana"/>
        <family val="2"/>
      </rPr>
      <t>libre disponibilidad</t>
    </r>
    <r>
      <rPr>
        <sz val="8"/>
        <rFont val="Verdana"/>
        <family val="2"/>
      </rPr>
      <t xml:space="preserve"> de los terrenos donde se proyectará la infraestructura del proyecto.</t>
    </r>
  </si>
  <si>
    <r>
      <rPr>
        <b/>
        <sz val="8"/>
        <rFont val="Verdana"/>
        <family val="2"/>
      </rPr>
      <t>No</t>
    </r>
    <r>
      <rPr>
        <sz val="8"/>
        <rFont val="Verdana"/>
        <family val="2"/>
      </rPr>
      <t xml:space="preserve"> se han identificado </t>
    </r>
    <r>
      <rPr>
        <b/>
        <sz val="8"/>
        <rFont val="Verdana"/>
        <family val="2"/>
      </rPr>
      <t>o</t>
    </r>
    <r>
      <rPr>
        <sz val="8"/>
        <rFont val="Verdana"/>
        <family val="2"/>
      </rPr>
      <t xml:space="preserve"> están </t>
    </r>
    <r>
      <rPr>
        <b/>
        <sz val="8"/>
        <rFont val="Verdana"/>
        <family val="2"/>
      </rPr>
      <t>mal identificados</t>
    </r>
    <r>
      <rPr>
        <sz val="8"/>
        <rFont val="Verdana"/>
        <family val="2"/>
      </rPr>
      <t>.</t>
    </r>
  </si>
  <si>
    <r>
      <t xml:space="preserve">La alternativa ha sido seleccionada </t>
    </r>
    <r>
      <rPr>
        <b/>
        <sz val="8"/>
        <rFont val="Verdana"/>
        <family val="2"/>
      </rPr>
      <t>considerando</t>
    </r>
    <r>
      <rPr>
        <sz val="8"/>
        <rFont val="Verdana"/>
        <family val="2"/>
      </rPr>
      <t xml:space="preserve"> solo los resultados de la </t>
    </r>
    <r>
      <rPr>
        <b/>
        <sz val="8"/>
        <rFont val="Verdana"/>
        <family val="2"/>
      </rPr>
      <t>evaluación social</t>
    </r>
    <r>
      <rPr>
        <sz val="8"/>
        <rFont val="Verdana"/>
        <family val="2"/>
      </rPr>
      <t xml:space="preserve"> explicitando los criterios y razones de tal selección.</t>
    </r>
  </si>
  <si>
    <r>
      <t xml:space="preserve">La provisión de servicios ha sido descrita cualitativamente y </t>
    </r>
    <r>
      <rPr>
        <b/>
        <sz val="8"/>
        <rFont val="Verdana"/>
        <family val="2"/>
      </rPr>
      <t>con indicadores cuantitativos adecuado</t>
    </r>
    <r>
      <rPr>
        <sz val="8"/>
        <rFont val="Verdana"/>
        <family val="2"/>
      </rPr>
      <t>s.</t>
    </r>
  </si>
  <si>
    <r>
      <rPr>
        <sz val="8"/>
        <rFont val="Verdana"/>
        <family val="2"/>
      </rPr>
      <t>Han sido</t>
    </r>
    <r>
      <rPr>
        <b/>
        <sz val="8"/>
        <rFont val="Verdana"/>
        <family val="2"/>
      </rPr>
      <t xml:space="preserve"> </t>
    </r>
    <r>
      <rPr>
        <sz val="8"/>
        <rFont val="Verdana"/>
        <family val="2"/>
      </rPr>
      <t>adecuadamente</t>
    </r>
    <r>
      <rPr>
        <b/>
        <sz val="8"/>
        <rFont val="Verdana"/>
        <family val="2"/>
      </rPr>
      <t xml:space="preserve"> identificados.</t>
    </r>
  </si>
  <si>
    <r>
      <rPr>
        <b/>
        <sz val="8"/>
        <rFont val="Verdana"/>
        <family val="2"/>
      </rPr>
      <t>Uno o algunos</t>
    </r>
    <r>
      <rPr>
        <sz val="8"/>
        <rFont val="Verdana"/>
        <family val="2"/>
      </rPr>
      <t xml:space="preserve"> efectos identificados son consecuencia del problema, </t>
    </r>
    <r>
      <rPr>
        <b/>
        <sz val="8"/>
        <rFont val="Verdana"/>
        <family val="2"/>
      </rPr>
      <t>no se sustentan</t>
    </r>
    <r>
      <rPr>
        <sz val="8"/>
        <rFont val="Verdana"/>
        <family val="2"/>
      </rPr>
      <t xml:space="preserve"> con indicadores presentados en el diagnóstico.</t>
    </r>
  </si>
  <si>
    <r>
      <rPr>
        <b/>
        <sz val="8"/>
        <rFont val="Verdana"/>
        <family val="2"/>
      </rPr>
      <t>Están</t>
    </r>
    <r>
      <rPr>
        <sz val="8"/>
        <rFont val="Verdana"/>
        <family val="2"/>
      </rPr>
      <t xml:space="preserve"> </t>
    </r>
    <r>
      <rPr>
        <b/>
        <sz val="8"/>
        <rFont val="Verdana"/>
        <family val="2"/>
      </rPr>
      <t xml:space="preserve">respaldadas </t>
    </r>
    <r>
      <rPr>
        <sz val="8"/>
        <rFont val="Verdana"/>
        <family val="2"/>
      </rPr>
      <t>por estudios de base: estudio de suelos a nivel anteproyecto, levantamiento topográfico, estudio de selección de sitio, estudio de caracterización de residuos sólidos, etc</t>
    </r>
  </si>
  <si>
    <r>
      <rPr>
        <sz val="8"/>
        <rFont val="Verdana"/>
        <family val="2"/>
      </rPr>
      <t>Además</t>
    </r>
    <r>
      <rPr>
        <b/>
        <sz val="8"/>
        <rFont val="Verdana"/>
        <family val="2"/>
      </rPr>
      <t>, los costos de equipamiento están detallados y respaldados por cotizaciones, los costos de capacitación están sustentados.</t>
    </r>
  </si>
  <si>
    <r>
      <rPr>
        <b/>
        <sz val="8"/>
        <rFont val="Verdana"/>
        <family val="2"/>
      </rPr>
      <t>No</t>
    </r>
    <r>
      <rPr>
        <sz val="8"/>
        <rFont val="Verdana"/>
        <family val="2"/>
      </rPr>
      <t xml:space="preserve"> se </t>
    </r>
    <r>
      <rPr>
        <b/>
        <sz val="8"/>
        <rFont val="Verdana"/>
        <family val="2"/>
      </rPr>
      <t>incluye</t>
    </r>
    <r>
      <rPr>
        <sz val="8"/>
        <rFont val="Verdana"/>
        <family val="2"/>
      </rPr>
      <t xml:space="preserve"> correspondiendo haberlo hecho ó ha sido</t>
    </r>
    <r>
      <rPr>
        <b/>
        <sz val="8"/>
        <rFont val="Verdana"/>
        <family val="2"/>
      </rPr>
      <t xml:space="preserve"> inadecuadamente</t>
    </r>
    <r>
      <rPr>
        <sz val="8"/>
        <rFont val="Verdana"/>
        <family val="2"/>
      </rPr>
      <t xml:space="preserve"> determinado.</t>
    </r>
  </si>
  <si>
    <r>
      <rPr>
        <b/>
        <sz val="8"/>
        <rFont val="Verdana"/>
        <family val="2"/>
      </rPr>
      <t>Se incluye</t>
    </r>
    <r>
      <rPr>
        <sz val="8"/>
        <rFont val="Verdana"/>
        <family val="2"/>
      </rPr>
      <t xml:space="preserve"> pero </t>
    </r>
    <r>
      <rPr>
        <b/>
        <sz val="8"/>
        <rFont val="Verdana"/>
        <family val="2"/>
      </rPr>
      <t xml:space="preserve">no </t>
    </r>
    <r>
      <rPr>
        <sz val="8"/>
        <rFont val="Verdana"/>
        <family val="2"/>
      </rPr>
      <t>se presenta con el</t>
    </r>
    <r>
      <rPr>
        <b/>
        <sz val="8"/>
        <rFont val="Verdana"/>
        <family val="2"/>
      </rPr>
      <t xml:space="preserve"> suficiente detalle</t>
    </r>
    <r>
      <rPr>
        <sz val="8"/>
        <rFont val="Verdana"/>
        <family val="2"/>
      </rPr>
      <t xml:space="preserve"> para comprobar que ha sido </t>
    </r>
    <r>
      <rPr>
        <b/>
        <sz val="8"/>
        <rFont val="Verdana"/>
        <family val="2"/>
      </rPr>
      <t>adecuadamente</t>
    </r>
    <r>
      <rPr>
        <sz val="8"/>
        <rFont val="Verdana"/>
        <family val="2"/>
      </rPr>
      <t xml:space="preserve"> determinado.</t>
    </r>
  </si>
  <si>
    <r>
      <rPr>
        <b/>
        <sz val="8"/>
        <rFont val="Verdana"/>
        <family val="2"/>
      </rPr>
      <t>Se presenta documento</t>
    </r>
    <r>
      <rPr>
        <sz val="8"/>
        <rFont val="Verdana"/>
        <family val="2"/>
      </rPr>
      <t xml:space="preserve"> válido de compromiso de la municipalidad para asumir el costo de operación y mantenimiento del proyecto y/o documento que acredite la libre disponibilidad de los terrenos donde se proyectará la infraestructura del proyecto (relleno sanitario, plantas de reaprovechamiento y estaciones de transferencia) .</t>
    </r>
  </si>
  <si>
    <r>
      <rPr>
        <b/>
        <sz val="8"/>
        <rFont val="Verdana"/>
        <family val="2"/>
      </rPr>
      <t>Además, la tarifa de pago</t>
    </r>
    <r>
      <rPr>
        <sz val="8"/>
        <rFont val="Verdana"/>
        <family val="2"/>
      </rPr>
      <t xml:space="preserve"> por el servicio ha sido adecuadamente determinada.</t>
    </r>
  </si>
  <si>
    <r>
      <rPr>
        <b/>
        <sz val="8"/>
        <rFont val="Verdana"/>
        <family val="2"/>
      </rPr>
      <t>Se menciona</t>
    </r>
    <r>
      <rPr>
        <sz val="8"/>
        <rFont val="Verdana"/>
        <family val="2"/>
      </rPr>
      <t xml:space="preserve"> la participación de los beneficiarios.</t>
    </r>
  </si>
  <si>
    <r>
      <rPr>
        <b/>
        <sz val="8"/>
        <rFont val="Verdana"/>
        <family val="2"/>
      </rPr>
      <t>Se menciona</t>
    </r>
    <r>
      <rPr>
        <sz val="8"/>
        <rFont val="Verdana"/>
        <family val="2"/>
      </rPr>
      <t xml:space="preserve"> la participación de las instituciones involucradas.</t>
    </r>
  </si>
  <si>
    <r>
      <t>La oferta con proyecto ha sido</t>
    </r>
    <r>
      <rPr>
        <b/>
        <sz val="8"/>
        <rFont val="Verdana"/>
        <family val="2"/>
      </rPr>
      <t xml:space="preserve"> </t>
    </r>
    <r>
      <rPr>
        <sz val="8"/>
        <rFont val="Verdana"/>
        <family val="2"/>
      </rPr>
      <t xml:space="preserve">bien determinada y </t>
    </r>
    <r>
      <rPr>
        <b/>
        <sz val="8"/>
        <rFont val="Verdana"/>
        <family val="2"/>
      </rPr>
      <t>se expresa en términos de oferta de energía y potencia del proyecto.</t>
    </r>
  </si>
  <si>
    <r>
      <t xml:space="preserve">La brecha ha sido </t>
    </r>
    <r>
      <rPr>
        <b/>
        <sz val="8"/>
        <rFont val="Verdana"/>
        <family val="2"/>
      </rPr>
      <t>calculada inadecuadamente</t>
    </r>
    <r>
      <rPr>
        <sz val="8"/>
        <rFont val="Verdana"/>
        <family val="2"/>
      </rPr>
      <t>.</t>
    </r>
  </si>
  <si>
    <r>
      <t xml:space="preserve">La brecha ha sido </t>
    </r>
    <r>
      <rPr>
        <b/>
        <sz val="8"/>
        <rFont val="Verdana"/>
        <family val="2"/>
      </rPr>
      <t>calculada adecuadamente</t>
    </r>
    <r>
      <rPr>
        <sz val="8"/>
        <rFont val="Verdana"/>
        <family val="2"/>
      </rPr>
      <t>.</t>
    </r>
  </si>
  <si>
    <r>
      <t xml:space="preserve">Las metas han sido definidas </t>
    </r>
    <r>
      <rPr>
        <b/>
        <sz val="8"/>
        <rFont val="Verdana"/>
        <family val="2"/>
      </rPr>
      <t>adecuadamente</t>
    </r>
    <r>
      <rPr>
        <sz val="8"/>
        <rFont val="Verdana"/>
        <family val="2"/>
      </rPr>
      <t>.</t>
    </r>
  </si>
  <si>
    <r>
      <t xml:space="preserve">Las características técnicas de las alternativas </t>
    </r>
    <r>
      <rPr>
        <b/>
        <sz val="8"/>
        <rFont val="Verdana"/>
        <family val="2"/>
      </rPr>
      <t xml:space="preserve">están </t>
    </r>
    <r>
      <rPr>
        <sz val="8"/>
        <rFont val="Verdana"/>
        <family val="2"/>
      </rPr>
      <t>en concordancia con las normas técnicas y reglamentos correspondientes.</t>
    </r>
  </si>
  <si>
    <r>
      <t xml:space="preserve">Las características técnicas de las alternativas y el </t>
    </r>
    <r>
      <rPr>
        <b/>
        <sz val="8"/>
        <rFont val="Verdana"/>
        <family val="2"/>
      </rPr>
      <t>diseño de la infraestructura</t>
    </r>
    <r>
      <rPr>
        <sz val="8"/>
        <rFont val="Verdana"/>
        <family val="2"/>
      </rPr>
      <t xml:space="preserve"> responden a normas técnicas y reglamentos correspondientes </t>
    </r>
  </si>
  <si>
    <r>
      <rPr>
        <b/>
        <sz val="8"/>
        <rFont val="Verdana"/>
        <family val="2"/>
      </rPr>
      <t>No considera</t>
    </r>
    <r>
      <rPr>
        <sz val="8"/>
        <rFont val="Verdana"/>
        <family val="2"/>
      </rPr>
      <t xml:space="preserve"> acciones </t>
    </r>
    <r>
      <rPr>
        <b/>
        <sz val="8"/>
        <rFont val="Verdana"/>
        <family val="2"/>
      </rPr>
      <t>o</t>
    </r>
    <r>
      <rPr>
        <sz val="8"/>
        <rFont val="Verdana"/>
        <family val="2"/>
      </rPr>
      <t xml:space="preserve"> las acciones consideradas </t>
    </r>
    <r>
      <rPr>
        <b/>
        <sz val="8"/>
        <rFont val="Verdana"/>
        <family val="2"/>
      </rPr>
      <t>no son coherentes</t>
    </r>
    <r>
      <rPr>
        <sz val="8"/>
        <rFont val="Verdana"/>
        <family val="2"/>
      </rPr>
      <t xml:space="preserve"> con el planteamiento técnico de las alternativas.</t>
    </r>
  </si>
  <si>
    <r>
      <t xml:space="preserve">Las acciones consideradas </t>
    </r>
    <r>
      <rPr>
        <b/>
        <sz val="8"/>
        <rFont val="Verdana"/>
        <family val="2"/>
      </rPr>
      <t>son coherentes</t>
    </r>
    <r>
      <rPr>
        <sz val="8"/>
        <rFont val="Verdana"/>
        <family val="2"/>
      </rPr>
      <t xml:space="preserve"> con el planteamiento técnico de las alternativas.</t>
    </r>
  </si>
  <si>
    <r>
      <t xml:space="preserve">Los costos del proyecto han sido </t>
    </r>
    <r>
      <rPr>
        <b/>
        <sz val="8"/>
        <rFont val="Verdana"/>
        <family val="2"/>
      </rPr>
      <t>inadecuadamente determinados</t>
    </r>
    <r>
      <rPr>
        <sz val="8"/>
        <rFont val="Verdana"/>
        <family val="2"/>
      </rPr>
      <t>.</t>
    </r>
  </si>
  <si>
    <r>
      <t>Además, l</t>
    </r>
    <r>
      <rPr>
        <b/>
        <sz val="8"/>
        <rFont val="Verdana"/>
        <family val="2"/>
      </rPr>
      <t>os precios de los principales equipos están respaldados por cotizaciones y los de capacitación están sustentados.</t>
    </r>
  </si>
  <si>
    <r>
      <t xml:space="preserve">Los costos de operación y mantenimiento han sido </t>
    </r>
    <r>
      <rPr>
        <b/>
        <sz val="8"/>
        <rFont val="Verdana"/>
        <family val="2"/>
      </rPr>
      <t>inadecuadamente determinados</t>
    </r>
    <r>
      <rPr>
        <sz val="8"/>
        <rFont val="Verdana"/>
        <family val="2"/>
      </rPr>
      <t>.</t>
    </r>
  </si>
  <si>
    <r>
      <t xml:space="preserve">Los costos de operación y mantenimiento se encuentran </t>
    </r>
    <r>
      <rPr>
        <b/>
        <sz val="8"/>
        <rFont val="Verdana"/>
        <family val="2"/>
      </rPr>
      <t>dentro de los estándares</t>
    </r>
    <r>
      <rPr>
        <sz val="8"/>
        <rFont val="Verdana"/>
        <family val="2"/>
      </rPr>
      <t xml:space="preserve"> del sector.</t>
    </r>
  </si>
  <si>
    <r>
      <t xml:space="preserve">Los costos de operación y mantenimiento se encuentran dentro de los estándares del sector y están </t>
    </r>
    <r>
      <rPr>
        <b/>
        <sz val="8"/>
        <rFont val="Verdana"/>
        <family val="2"/>
      </rPr>
      <t>técnicamente sustentados</t>
    </r>
    <r>
      <rPr>
        <sz val="8"/>
        <rFont val="Verdana"/>
        <family val="2"/>
      </rPr>
      <t>.</t>
    </r>
  </si>
  <si>
    <r>
      <rPr>
        <b/>
        <sz val="8"/>
        <rFont val="Verdana"/>
        <family val="2"/>
      </rPr>
      <t>No</t>
    </r>
    <r>
      <rPr>
        <sz val="8"/>
        <rFont val="Verdana"/>
        <family val="2"/>
      </rPr>
      <t xml:space="preserve"> considera un costo razonable para expediente técnico, gastos generales, supervisión, utilidad y pago de servidumbre.</t>
    </r>
  </si>
  <si>
    <r>
      <t xml:space="preserve">Considera un costo razonable para </t>
    </r>
    <r>
      <rPr>
        <b/>
        <sz val="8"/>
        <rFont val="Verdana"/>
        <family val="2"/>
      </rPr>
      <t xml:space="preserve">uno o algunos </t>
    </r>
    <r>
      <rPr>
        <sz val="8"/>
        <rFont val="Verdana"/>
        <family val="2"/>
      </rPr>
      <t>de ellos y para el pago por servidumbre, sustentados con un desagregado de costos.</t>
    </r>
  </si>
  <si>
    <r>
      <t xml:space="preserve">Considera un costo razonable para </t>
    </r>
    <r>
      <rPr>
        <b/>
        <sz val="8"/>
        <rFont val="Verdana"/>
        <family val="2"/>
      </rPr>
      <t xml:space="preserve">todos  </t>
    </r>
    <r>
      <rPr>
        <sz val="8"/>
        <rFont val="Verdana"/>
        <family val="2"/>
      </rPr>
      <t>ellos y para el pago por servidumbre, sustentados con un desagregado de costos.</t>
    </r>
  </si>
  <si>
    <r>
      <rPr>
        <b/>
        <sz val="8"/>
        <rFont val="Verdana"/>
        <family val="2"/>
      </rPr>
      <t>No</t>
    </r>
    <r>
      <rPr>
        <sz val="8"/>
        <rFont val="Verdana"/>
        <family val="2"/>
      </rPr>
      <t xml:space="preserve"> se incluye, correspondiendo haberlo hecho ó ha sido </t>
    </r>
    <r>
      <rPr>
        <b/>
        <sz val="8"/>
        <rFont val="Verdana"/>
        <family val="2"/>
      </rPr>
      <t>inadecuadamente</t>
    </r>
    <r>
      <rPr>
        <sz val="8"/>
        <rFont val="Verdana"/>
        <family val="2"/>
      </rPr>
      <t xml:space="preserve"> determinado.</t>
    </r>
  </si>
  <si>
    <r>
      <rPr>
        <b/>
        <sz val="8"/>
        <rFont val="Verdana"/>
        <family val="2"/>
      </rPr>
      <t>No</t>
    </r>
    <r>
      <rPr>
        <sz val="8"/>
        <rFont val="Verdana"/>
        <family val="2"/>
      </rPr>
      <t xml:space="preserve"> han sido </t>
    </r>
    <r>
      <rPr>
        <b/>
        <sz val="8"/>
        <rFont val="Verdana"/>
        <family val="2"/>
      </rPr>
      <t>identificados</t>
    </r>
    <r>
      <rPr>
        <sz val="8"/>
        <rFont val="Verdana"/>
        <family val="2"/>
      </rPr>
      <t xml:space="preserve"> </t>
    </r>
    <r>
      <rPr>
        <b/>
        <sz val="8"/>
        <rFont val="Verdana"/>
        <family val="2"/>
      </rPr>
      <t>o</t>
    </r>
    <r>
      <rPr>
        <sz val="8"/>
        <rFont val="Verdana"/>
        <family val="2"/>
      </rPr>
      <t xml:space="preserve"> han sido </t>
    </r>
    <r>
      <rPr>
        <b/>
        <sz val="8"/>
        <rFont val="Verdana"/>
        <family val="2"/>
      </rPr>
      <t>inadecuadamente identificados</t>
    </r>
    <r>
      <rPr>
        <sz val="8"/>
        <rFont val="Verdana"/>
        <family val="2"/>
      </rPr>
      <t>.</t>
    </r>
  </si>
  <si>
    <r>
      <t xml:space="preserve">Han sido </t>
    </r>
    <r>
      <rPr>
        <b/>
        <sz val="8"/>
        <rFont val="Verdana"/>
        <family val="2"/>
      </rPr>
      <t>identificados adecuadamente.</t>
    </r>
  </si>
  <si>
    <r>
      <t xml:space="preserve">Han sido identificados y </t>
    </r>
    <r>
      <rPr>
        <b/>
        <sz val="8"/>
        <rFont val="Verdana"/>
        <family val="2"/>
      </rPr>
      <t>cuantificados</t>
    </r>
    <r>
      <rPr>
        <sz val="8"/>
        <rFont val="Verdana"/>
        <family val="2"/>
      </rPr>
      <t xml:space="preserve"> adecuadamente.</t>
    </r>
  </si>
  <si>
    <r>
      <t xml:space="preserve">Han sido identificados y cuantificados adecuadamente, </t>
    </r>
    <r>
      <rPr>
        <b/>
        <sz val="8"/>
        <rFont val="Verdana"/>
        <family val="2"/>
      </rPr>
      <t>existe evidencia técnica</t>
    </r>
    <r>
      <rPr>
        <sz val="8"/>
        <rFont val="Verdana"/>
        <family val="2"/>
      </rPr>
      <t xml:space="preserve"> que respalda la atribución de tales beneficios al proyecto.</t>
    </r>
  </si>
  <si>
    <r>
      <t xml:space="preserve">La conversión de los </t>
    </r>
    <r>
      <rPr>
        <b/>
        <sz val="8"/>
        <rFont val="Verdana"/>
        <family val="2"/>
      </rPr>
      <t xml:space="preserve">costos de inversión y costos de mantenimiento </t>
    </r>
    <r>
      <rPr>
        <sz val="8"/>
        <rFont val="Verdana"/>
        <family val="2"/>
      </rPr>
      <t>a precios sociales no es adecuada y/o los factores de corrección han sido inadecuadamente aplicados. La tasa social de descuento utilizada no es la adecuada ó los indicadores VAN y TIR no sustentan la rentabilidad del PIP.</t>
    </r>
  </si>
  <si>
    <r>
      <t xml:space="preserve">La conversión de los </t>
    </r>
    <r>
      <rPr>
        <b/>
        <sz val="8"/>
        <rFont val="Verdana"/>
        <family val="2"/>
      </rPr>
      <t>costos de inversión</t>
    </r>
    <r>
      <rPr>
        <sz val="8"/>
        <rFont val="Verdana"/>
        <family val="2"/>
      </rPr>
      <t xml:space="preserve"> a precios sociales muestra los cálculos realizados y los factores de corrección han sido adecuadamente aplicados.</t>
    </r>
  </si>
  <si>
    <r>
      <t xml:space="preserve">La conversión de los </t>
    </r>
    <r>
      <rPr>
        <b/>
        <sz val="8"/>
        <rFont val="Verdana"/>
        <family val="2"/>
      </rPr>
      <t xml:space="preserve">costos de inversión y costos de mantenimiento </t>
    </r>
    <r>
      <rPr>
        <sz val="8"/>
        <rFont val="Verdana"/>
        <family val="2"/>
      </rPr>
      <t xml:space="preserve"> a precios sociales muestra los cálculos realizados y los factores de corrección han sido adecuadamente aplicados?</t>
    </r>
  </si>
  <si>
    <r>
      <rPr>
        <b/>
        <sz val="8"/>
        <rFont val="Verdana"/>
        <family val="2"/>
      </rPr>
      <t>No</t>
    </r>
    <r>
      <rPr>
        <sz val="8"/>
        <rFont val="Verdana"/>
        <family val="2"/>
      </rPr>
      <t xml:space="preserve"> Presenta el flujo de beneficios y costos incrementales de las alternativas de solución o está mal elaborado.</t>
    </r>
  </si>
  <si>
    <r>
      <t xml:space="preserve">El flujo de beneficios y costos incrementales para cada alternativa de solución se ha </t>
    </r>
    <r>
      <rPr>
        <b/>
        <sz val="8"/>
        <rFont val="Verdana"/>
        <family val="2"/>
      </rPr>
      <t>elaborado adecuadamente</t>
    </r>
    <r>
      <rPr>
        <sz val="8"/>
        <rFont val="Verdana"/>
        <family val="2"/>
      </rPr>
      <t>.</t>
    </r>
  </si>
  <si>
    <r>
      <rPr>
        <b/>
        <sz val="8"/>
        <rFont val="Verdana"/>
        <family val="2"/>
      </rPr>
      <t>No s</t>
    </r>
    <r>
      <rPr>
        <sz val="8"/>
        <rFont val="Verdana"/>
        <family val="2"/>
      </rPr>
      <t>e presenta opinión favorable de la entidad que se hará cargo de la operación y mantenimiento del PIP.</t>
    </r>
  </si>
  <si>
    <r>
      <t xml:space="preserve">La alternativa ha sido seleccionada </t>
    </r>
    <r>
      <rPr>
        <b/>
        <sz val="8"/>
        <rFont val="Verdana"/>
        <family val="2"/>
      </rPr>
      <t>considerando</t>
    </r>
    <r>
      <rPr>
        <sz val="8"/>
        <rFont val="Verdana"/>
        <family val="2"/>
      </rPr>
      <t xml:space="preserve"> solo los resultados de la evaluación social explicitando los criterios y razones de tal selección.</t>
    </r>
  </si>
  <si>
    <r>
      <t xml:space="preserve">La provisión de servicios ha sido descrita cualitativamente y </t>
    </r>
    <r>
      <rPr>
        <b/>
        <sz val="8"/>
        <rFont val="Verdana"/>
        <family val="2"/>
      </rPr>
      <t>con indicadores cuantitativos  de producciòn</t>
    </r>
    <r>
      <rPr>
        <sz val="8"/>
        <rFont val="Verdana"/>
        <family val="2"/>
      </rPr>
      <t>.</t>
    </r>
  </si>
  <si>
    <r>
      <t xml:space="preserve">La provisión de servicios ha sido descrita cualitativamente y con indicadores cuantitativos  de producciòn e </t>
    </r>
    <r>
      <rPr>
        <b/>
        <sz val="8"/>
        <rFont val="Verdana"/>
        <family val="2"/>
      </rPr>
      <t>indicadores relacionados a riego</t>
    </r>
    <r>
      <rPr>
        <sz val="8"/>
        <rFont val="Verdana"/>
        <family val="2"/>
      </rPr>
      <t>.</t>
    </r>
  </si>
  <si>
    <r>
      <rPr>
        <b/>
        <sz val="8"/>
        <rFont val="Verdana"/>
        <family val="2"/>
      </rPr>
      <t>No</t>
    </r>
    <r>
      <rPr>
        <sz val="8"/>
        <rFont val="Verdana"/>
        <family val="2"/>
      </rPr>
      <t xml:space="preserve"> se han delimitado las areas de riego.</t>
    </r>
  </si>
  <si>
    <r>
      <t xml:space="preserve">Ha sido delimitada </t>
    </r>
    <r>
      <rPr>
        <b/>
        <sz val="8"/>
        <rFont val="Verdana"/>
        <family val="2"/>
      </rPr>
      <t>adecuadamente</t>
    </r>
    <r>
      <rPr>
        <sz val="8"/>
        <rFont val="Verdana"/>
        <family val="2"/>
      </rPr>
      <t xml:space="preserve"> pero </t>
    </r>
    <r>
      <rPr>
        <b/>
        <sz val="8"/>
        <rFont val="Verdana"/>
        <family val="2"/>
      </rPr>
      <t>no se definen</t>
    </r>
    <r>
      <rPr>
        <sz val="8"/>
        <rFont val="Verdana"/>
        <family val="2"/>
      </rPr>
      <t xml:space="preserve"> sus caracterìsticas.</t>
    </r>
  </si>
  <si>
    <r>
      <t xml:space="preserve">Ha sido delimitada adecuadamente y </t>
    </r>
    <r>
      <rPr>
        <b/>
        <sz val="8"/>
        <rFont val="Verdana"/>
        <family val="2"/>
      </rPr>
      <t>se definen</t>
    </r>
    <r>
      <rPr>
        <sz val="8"/>
        <rFont val="Verdana"/>
        <family val="2"/>
      </rPr>
      <t xml:space="preserve"> sus caracterìsticas.</t>
    </r>
  </si>
  <si>
    <r>
      <rPr>
        <b/>
        <sz val="8"/>
        <rFont val="Verdana"/>
        <family val="2"/>
      </rPr>
      <t>No</t>
    </r>
    <r>
      <rPr>
        <sz val="8"/>
        <rFont val="Verdana"/>
        <family val="2"/>
      </rPr>
      <t xml:space="preserve"> ha sido </t>
    </r>
    <r>
      <rPr>
        <b/>
        <sz val="8"/>
        <rFont val="Verdana"/>
        <family val="2"/>
      </rPr>
      <t>identificada</t>
    </r>
    <r>
      <rPr>
        <sz val="8"/>
        <rFont val="Verdana"/>
        <family val="2"/>
      </rPr>
      <t xml:space="preserve"> (usuarios de riego) o ha sido identificada </t>
    </r>
    <r>
      <rPr>
        <b/>
        <sz val="8"/>
        <rFont val="Verdana"/>
        <family val="2"/>
      </rPr>
      <t>inadecuadamente</t>
    </r>
    <r>
      <rPr>
        <sz val="8"/>
        <rFont val="Verdana"/>
        <family val="2"/>
      </rPr>
      <t>.</t>
    </r>
  </si>
  <si>
    <r>
      <rPr>
        <sz val="8"/>
        <rFont val="Verdana"/>
        <family val="2"/>
      </rPr>
      <t>Han sido</t>
    </r>
    <r>
      <rPr>
        <b/>
        <sz val="8"/>
        <rFont val="Verdana"/>
        <family val="2"/>
      </rPr>
      <t xml:space="preserve"> </t>
    </r>
    <r>
      <rPr>
        <sz val="8"/>
        <rFont val="Verdana"/>
        <family val="2"/>
      </rPr>
      <t xml:space="preserve">adecuadamente </t>
    </r>
    <r>
      <rPr>
        <b/>
        <sz val="8"/>
        <rFont val="Verdana"/>
        <family val="2"/>
      </rPr>
      <t>identificados.</t>
    </r>
  </si>
  <si>
    <r>
      <t xml:space="preserve">Uno o algunos efectos identificados son consecuencia del problema y están </t>
    </r>
    <r>
      <rPr>
        <b/>
        <sz val="8"/>
        <rFont val="Verdana"/>
        <family val="2"/>
      </rPr>
      <t>sustentados</t>
    </r>
    <r>
      <rPr>
        <sz val="8"/>
        <rFont val="Verdana"/>
        <family val="2"/>
      </rPr>
      <t xml:space="preserve"> con evidencias presentadas en el diagnóstico.</t>
    </r>
  </si>
  <si>
    <r>
      <t xml:space="preserve">La demanda ha sido </t>
    </r>
    <r>
      <rPr>
        <b/>
        <sz val="8"/>
        <rFont val="Verdana"/>
        <family val="2"/>
      </rPr>
      <t>mal determinada</t>
    </r>
    <r>
      <rPr>
        <sz val="8"/>
        <rFont val="Verdana"/>
        <family val="2"/>
      </rPr>
      <t>.</t>
    </r>
  </si>
  <si>
    <r>
      <t xml:space="preserve">La </t>
    </r>
    <r>
      <rPr>
        <b/>
        <sz val="8"/>
        <rFont val="Verdana"/>
        <family val="2"/>
      </rPr>
      <t>metodología</t>
    </r>
    <r>
      <rPr>
        <sz val="8"/>
        <rFont val="Verdana"/>
        <family val="2"/>
      </rPr>
      <t xml:space="preserve"> utilizada </t>
    </r>
    <r>
      <rPr>
        <b/>
        <sz val="8"/>
        <rFont val="Verdana"/>
        <family val="2"/>
      </rPr>
      <t>no</t>
    </r>
    <r>
      <rPr>
        <sz val="8"/>
        <rFont val="Verdana"/>
        <family val="2"/>
      </rPr>
      <t xml:space="preserve"> está bien </t>
    </r>
    <r>
      <rPr>
        <b/>
        <sz val="8"/>
        <rFont val="Verdana"/>
        <family val="2"/>
      </rPr>
      <t>sustentada</t>
    </r>
    <r>
      <rPr>
        <sz val="8"/>
        <rFont val="Verdana"/>
        <family val="2"/>
      </rPr>
      <t>.</t>
    </r>
  </si>
  <si>
    <r>
      <t xml:space="preserve">La </t>
    </r>
    <r>
      <rPr>
        <b/>
        <sz val="8"/>
        <rFont val="Verdana"/>
        <family val="2"/>
      </rPr>
      <t>metodología</t>
    </r>
    <r>
      <rPr>
        <sz val="8"/>
        <rFont val="Verdana"/>
        <family val="2"/>
      </rPr>
      <t xml:space="preserve"> utilizada para determinar la demanda considera parámetros climatológicos, agronómicos, de eficiencia de riego, factores de cultivo, entre otros, los cuales están debidamente </t>
    </r>
    <r>
      <rPr>
        <b/>
        <sz val="8"/>
        <rFont val="Verdana"/>
        <family val="2"/>
      </rPr>
      <t>sustentados</t>
    </r>
    <r>
      <rPr>
        <sz val="8"/>
        <rFont val="Verdana"/>
        <family val="2"/>
      </rPr>
      <t>.</t>
    </r>
  </si>
  <si>
    <r>
      <t xml:space="preserve">La oferta ha sido </t>
    </r>
    <r>
      <rPr>
        <b/>
        <sz val="8"/>
        <rFont val="Verdana"/>
        <family val="2"/>
      </rPr>
      <t>mal determinada.</t>
    </r>
  </si>
  <si>
    <r>
      <t xml:space="preserve">La oferta ha sido </t>
    </r>
    <r>
      <rPr>
        <b/>
        <sz val="8"/>
        <rFont val="Verdana"/>
        <family val="2"/>
      </rPr>
      <t>cuantificada adecuadamente</t>
    </r>
    <r>
      <rPr>
        <sz val="8"/>
        <rFont val="Verdana"/>
        <family val="2"/>
      </rPr>
      <t xml:space="preserve">  pero </t>
    </r>
    <r>
      <rPr>
        <b/>
        <sz val="8"/>
        <rFont val="Verdana"/>
        <family val="2"/>
      </rPr>
      <t>no</t>
    </r>
    <r>
      <rPr>
        <sz val="8"/>
        <rFont val="Verdana"/>
        <family val="2"/>
      </rPr>
      <t xml:space="preserve"> está bien </t>
    </r>
    <r>
      <rPr>
        <b/>
        <sz val="8"/>
        <rFont val="Verdana"/>
        <family val="2"/>
      </rPr>
      <t>sustentada</t>
    </r>
    <r>
      <rPr>
        <sz val="8"/>
        <rFont val="Verdana"/>
        <family val="2"/>
      </rPr>
      <t>.</t>
    </r>
  </si>
  <si>
    <r>
      <t xml:space="preserve">La oferta ha sido cuantificada adecuadamente y está </t>
    </r>
    <r>
      <rPr>
        <b/>
        <sz val="8"/>
        <rFont val="Verdana"/>
        <family val="2"/>
      </rPr>
      <t>bien sustentada</t>
    </r>
    <r>
      <rPr>
        <sz val="8"/>
        <rFont val="Verdana"/>
        <family val="2"/>
      </rPr>
      <t>.</t>
    </r>
  </si>
  <si>
    <r>
      <t xml:space="preserve">Se </t>
    </r>
    <r>
      <rPr>
        <b/>
        <sz val="8"/>
        <rFont val="Verdana"/>
        <family val="2"/>
      </rPr>
      <t>presenta evidencia</t>
    </r>
    <r>
      <rPr>
        <sz val="8"/>
        <rFont val="Verdana"/>
        <family val="2"/>
      </rPr>
      <t xml:space="preserve"> (información hidrológica, aforos, documento de disponibilidad hidrica)  pero no tiene coherencia con la oferta cuantificada.</t>
    </r>
  </si>
  <si>
    <r>
      <t xml:space="preserve">Se presenta evidencia (información hidrológica, aforos, documento de disponibilidad hidrica)  y </t>
    </r>
    <r>
      <rPr>
        <b/>
        <sz val="8"/>
        <rFont val="Verdana"/>
        <family val="2"/>
      </rPr>
      <t>tiene coherencia con la oferta cuantificada</t>
    </r>
    <r>
      <rPr>
        <sz val="8"/>
        <rFont val="Verdana"/>
        <family val="2"/>
      </rPr>
      <t>.</t>
    </r>
  </si>
  <si>
    <r>
      <t xml:space="preserve">La brecha ha sido </t>
    </r>
    <r>
      <rPr>
        <b/>
        <sz val="8"/>
        <rFont val="Verdana"/>
        <family val="2"/>
      </rPr>
      <t>mal determinada</t>
    </r>
    <r>
      <rPr>
        <sz val="8"/>
        <rFont val="Verdana"/>
        <family val="2"/>
      </rPr>
      <t xml:space="preserve"> (o no fue determinada) en las situaciones: sin proyecto o con proyecto</t>
    </r>
  </si>
  <si>
    <r>
      <t xml:space="preserve">La brecha ha sido </t>
    </r>
    <r>
      <rPr>
        <b/>
        <sz val="8"/>
        <rFont val="Verdana"/>
        <family val="2"/>
      </rPr>
      <t>bien determinada</t>
    </r>
    <r>
      <rPr>
        <sz val="8"/>
        <rFont val="Verdana"/>
        <family val="2"/>
      </rPr>
      <t xml:space="preserve"> en ambos casos: sin proyecto y con proyecto</t>
    </r>
  </si>
  <si>
    <r>
      <rPr>
        <b/>
        <sz val="8"/>
        <rFont val="Verdana"/>
        <family val="2"/>
      </rPr>
      <t>No</t>
    </r>
    <r>
      <rPr>
        <sz val="8"/>
        <rFont val="Verdana"/>
        <family val="2"/>
      </rPr>
      <t xml:space="preserve"> han sido definidas </t>
    </r>
    <r>
      <rPr>
        <b/>
        <sz val="8"/>
        <rFont val="Verdana"/>
        <family val="2"/>
      </rPr>
      <t>adecuadamente</t>
    </r>
    <r>
      <rPr>
        <sz val="8"/>
        <rFont val="Verdana"/>
        <family val="2"/>
      </rPr>
      <t xml:space="preserve"> las metas del proyecto.</t>
    </r>
  </si>
  <si>
    <r>
      <t>Han sido definidas</t>
    </r>
    <r>
      <rPr>
        <b/>
        <sz val="8"/>
        <rFont val="Verdana"/>
        <family val="2"/>
      </rPr>
      <t xml:space="preserve"> adecuadamente</t>
    </r>
    <r>
      <rPr>
        <sz val="8"/>
        <rFont val="Verdana"/>
        <family val="2"/>
      </rPr>
      <t xml:space="preserve">  </t>
    </r>
    <r>
      <rPr>
        <b/>
        <sz val="8"/>
        <rFont val="Verdana"/>
        <family val="2"/>
      </rPr>
      <t>solo</t>
    </r>
    <r>
      <rPr>
        <sz val="8"/>
        <rFont val="Verdana"/>
        <family val="2"/>
      </rPr>
      <t xml:space="preserve"> para la </t>
    </r>
    <r>
      <rPr>
        <b/>
        <sz val="8"/>
        <rFont val="Verdana"/>
        <family val="2"/>
      </rPr>
      <t>infraestructura</t>
    </r>
    <r>
      <rPr>
        <sz val="8"/>
        <rFont val="Verdana"/>
        <family val="2"/>
      </rPr>
      <t xml:space="preserve"> propuesta, existiendo otros componentes.</t>
    </r>
  </si>
  <si>
    <r>
      <t xml:space="preserve">Han sido definidas </t>
    </r>
    <r>
      <rPr>
        <b/>
        <sz val="8"/>
        <rFont val="Verdana"/>
        <family val="2"/>
      </rPr>
      <t>adecuadamente</t>
    </r>
    <r>
      <rPr>
        <sz val="8"/>
        <rFont val="Verdana"/>
        <family val="2"/>
      </rPr>
      <t xml:space="preserve">  para </t>
    </r>
    <r>
      <rPr>
        <b/>
        <sz val="8"/>
        <rFont val="Verdana"/>
        <family val="2"/>
      </rPr>
      <t>todos los componentes</t>
    </r>
    <r>
      <rPr>
        <sz val="8"/>
        <rFont val="Verdana"/>
        <family val="2"/>
      </rPr>
      <t xml:space="preserve"> de las alternativas (infraestructura, capacitación, etc.).</t>
    </r>
  </si>
  <si>
    <r>
      <t xml:space="preserve">El diseño de la infraestructura </t>
    </r>
    <r>
      <rPr>
        <b/>
        <sz val="8"/>
        <rFont val="Verdana"/>
        <family val="2"/>
      </rPr>
      <t>no responde a criterios técnicos</t>
    </r>
    <r>
      <rPr>
        <sz val="8"/>
        <rFont val="Verdana"/>
        <family val="2"/>
      </rPr>
      <t xml:space="preserve"> adecuados.</t>
    </r>
  </si>
  <si>
    <r>
      <t xml:space="preserve">El diseño de la infraestructura </t>
    </r>
    <r>
      <rPr>
        <b/>
        <sz val="8"/>
        <rFont val="Verdana"/>
        <family val="2"/>
      </rPr>
      <t>responde a criterios técnicos</t>
    </r>
    <r>
      <rPr>
        <sz val="8"/>
        <rFont val="Verdana"/>
        <family val="2"/>
      </rPr>
      <t xml:space="preserve">, pero </t>
    </r>
    <r>
      <rPr>
        <b/>
        <sz val="8"/>
        <rFont val="Verdana"/>
        <family val="2"/>
      </rPr>
      <t>no</t>
    </r>
    <r>
      <rPr>
        <sz val="8"/>
        <rFont val="Verdana"/>
        <family val="2"/>
      </rPr>
      <t xml:space="preserve"> está adecuadamente </t>
    </r>
    <r>
      <rPr>
        <b/>
        <sz val="8"/>
        <rFont val="Verdana"/>
        <family val="2"/>
      </rPr>
      <t>sustentada</t>
    </r>
    <r>
      <rPr>
        <sz val="8"/>
        <rFont val="Verdana"/>
        <family val="2"/>
      </rPr>
      <t xml:space="preserve"> (cálculos justificatorios, esquema hidráulico, etc.).</t>
    </r>
  </si>
  <si>
    <r>
      <t xml:space="preserve">El diseño de la infraestructura responde a criterios técnicos y está adecuadamente </t>
    </r>
    <r>
      <rPr>
        <b/>
        <sz val="8"/>
        <rFont val="Verdana"/>
        <family val="2"/>
      </rPr>
      <t>sustentada</t>
    </r>
    <r>
      <rPr>
        <sz val="8"/>
        <rFont val="Verdana"/>
        <family val="2"/>
      </rPr>
      <t xml:space="preserve"> (cálculos justificatorios, esquema hidráulico, etc.).</t>
    </r>
  </si>
  <si>
    <r>
      <rPr>
        <b/>
        <sz val="8"/>
        <rFont val="Verdana"/>
        <family val="2"/>
      </rPr>
      <t>Están respaldadas</t>
    </r>
    <r>
      <rPr>
        <sz val="8"/>
        <rFont val="Verdana"/>
        <family val="2"/>
      </rPr>
      <t xml:space="preserve"> por estudios de base:  topográficos, hidrológicos, agrológicos, de mecánica de suelos, geotécnicos, etc.</t>
    </r>
  </si>
  <si>
    <r>
      <rPr>
        <b/>
        <sz val="8"/>
        <rFont val="Verdana"/>
        <family val="2"/>
      </rPr>
      <t>No consideran</t>
    </r>
    <r>
      <rPr>
        <sz val="8"/>
        <rFont val="Verdana"/>
        <family val="2"/>
      </rPr>
      <t xml:space="preserve"> </t>
    </r>
    <r>
      <rPr>
        <b/>
        <sz val="8"/>
        <rFont val="Verdana"/>
        <family val="2"/>
      </rPr>
      <t>acciones</t>
    </r>
    <r>
      <rPr>
        <sz val="8"/>
        <rFont val="Verdana"/>
        <family val="2"/>
      </rPr>
      <t xml:space="preserve"> correspondiendo haberlas hecho de acuerdo al análisis de riesgo descrito en el diagnóstico (Ver concordancia con item 1.2.1.4).</t>
    </r>
  </si>
  <si>
    <r>
      <t xml:space="preserve">Se presentan  </t>
    </r>
    <r>
      <rPr>
        <b/>
        <sz val="8"/>
        <rFont val="Verdana"/>
        <family val="2"/>
      </rPr>
      <t>sin</t>
    </r>
    <r>
      <rPr>
        <sz val="8"/>
        <rFont val="Verdana"/>
        <family val="2"/>
      </rPr>
      <t xml:space="preserve"> el suficiente </t>
    </r>
    <r>
      <rPr>
        <b/>
        <sz val="8"/>
        <rFont val="Verdana"/>
        <family val="2"/>
      </rPr>
      <t>detalle</t>
    </r>
    <r>
      <rPr>
        <sz val="8"/>
        <rFont val="Verdana"/>
        <family val="2"/>
      </rPr>
      <t>.</t>
    </r>
  </si>
  <si>
    <r>
      <t xml:space="preserve">Se presentan </t>
    </r>
    <r>
      <rPr>
        <b/>
        <sz val="8"/>
        <rFont val="Verdana"/>
        <family val="2"/>
      </rPr>
      <t>con</t>
    </r>
    <r>
      <rPr>
        <sz val="8"/>
        <rFont val="Verdana"/>
        <family val="2"/>
      </rPr>
      <t xml:space="preserve"> el suficiente </t>
    </r>
    <r>
      <rPr>
        <b/>
        <sz val="8"/>
        <rFont val="Verdana"/>
        <family val="2"/>
      </rPr>
      <t>detalle</t>
    </r>
    <r>
      <rPr>
        <sz val="8"/>
        <rFont val="Verdana"/>
        <family val="2"/>
      </rPr>
      <t>.</t>
    </r>
  </si>
  <si>
    <r>
      <t xml:space="preserve">Los costos del proyecto </t>
    </r>
    <r>
      <rPr>
        <b/>
        <sz val="8"/>
        <rFont val="Verdana"/>
        <family val="2"/>
      </rPr>
      <t>no</t>
    </r>
    <r>
      <rPr>
        <sz val="8"/>
        <rFont val="Verdana"/>
        <family val="2"/>
      </rPr>
      <t xml:space="preserve"> han sido </t>
    </r>
    <r>
      <rPr>
        <b/>
        <sz val="8"/>
        <rFont val="Verdana"/>
        <family val="2"/>
      </rPr>
      <t xml:space="preserve">adecuadamente </t>
    </r>
    <r>
      <rPr>
        <sz val="8"/>
        <rFont val="Verdana"/>
        <family val="2"/>
      </rPr>
      <t>calculados.</t>
    </r>
  </si>
  <si>
    <r>
      <t xml:space="preserve">Los costos han sido adecuadamente determinados, </t>
    </r>
    <r>
      <rPr>
        <b/>
        <sz val="8"/>
        <rFont val="Verdana"/>
        <family val="2"/>
      </rPr>
      <t xml:space="preserve"> se presentan costos unitarios a nivel de partidas</t>
    </r>
    <r>
      <rPr>
        <sz val="8"/>
        <rFont val="Verdana"/>
        <family val="2"/>
      </rPr>
      <t>.</t>
    </r>
  </si>
  <si>
    <r>
      <t>Han sido calculadas adecuadamente en la situación sin y con proyecto. Se presenta</t>
    </r>
    <r>
      <rPr>
        <b/>
        <sz val="8"/>
        <rFont val="Verdana"/>
        <family val="2"/>
      </rPr>
      <t xml:space="preserve"> costos unitarios de operación y mantenimiento del proyecto.</t>
    </r>
  </si>
  <si>
    <r>
      <t>Se</t>
    </r>
    <r>
      <rPr>
        <b/>
        <sz val="8"/>
        <rFont val="Verdana"/>
        <family val="2"/>
      </rPr>
      <t xml:space="preserve"> incluye</t>
    </r>
    <r>
      <rPr>
        <sz val="8"/>
        <rFont val="Verdana"/>
        <family val="2"/>
      </rPr>
      <t xml:space="preserve"> pero </t>
    </r>
    <r>
      <rPr>
        <b/>
        <sz val="8"/>
        <rFont val="Verdana"/>
        <family val="2"/>
      </rPr>
      <t>no con el suficiente detalle</t>
    </r>
    <r>
      <rPr>
        <sz val="8"/>
        <rFont val="Verdana"/>
        <family val="2"/>
      </rPr>
      <t xml:space="preserve"> para determinar si ha sido cuantificado adecuadamente.</t>
    </r>
  </si>
  <si>
    <r>
      <rPr>
        <b/>
        <sz val="8"/>
        <rFont val="Verdana"/>
        <family val="2"/>
      </rPr>
      <t>No</t>
    </r>
    <r>
      <rPr>
        <sz val="8"/>
        <rFont val="Verdana"/>
        <family val="2"/>
      </rPr>
      <t xml:space="preserve"> se </t>
    </r>
    <r>
      <rPr>
        <b/>
        <sz val="8"/>
        <rFont val="Verdana"/>
        <family val="2"/>
      </rPr>
      <t>incluye</t>
    </r>
    <r>
      <rPr>
        <sz val="8"/>
        <rFont val="Verdana"/>
        <family val="2"/>
      </rPr>
      <t xml:space="preserve"> correspondiendo haberlo hecho o </t>
    </r>
    <r>
      <rPr>
        <b/>
        <sz val="8"/>
        <rFont val="Verdana"/>
        <family val="2"/>
      </rPr>
      <t>no</t>
    </r>
    <r>
      <rPr>
        <sz val="8"/>
        <rFont val="Verdana"/>
        <family val="2"/>
      </rPr>
      <t xml:space="preserve"> ha sido </t>
    </r>
    <r>
      <rPr>
        <b/>
        <sz val="8"/>
        <rFont val="Verdana"/>
        <family val="2"/>
      </rPr>
      <t>adecuadamente</t>
    </r>
    <r>
      <rPr>
        <sz val="8"/>
        <rFont val="Verdana"/>
        <family val="2"/>
      </rPr>
      <t xml:space="preserve"> cuantificado.</t>
    </r>
  </si>
  <si>
    <r>
      <t xml:space="preserve">Se incluye pero </t>
    </r>
    <r>
      <rPr>
        <b/>
        <sz val="8"/>
        <rFont val="Verdana"/>
        <family val="2"/>
      </rPr>
      <t>no se presenta</t>
    </r>
    <r>
      <rPr>
        <sz val="8"/>
        <rFont val="Verdana"/>
        <family val="2"/>
      </rPr>
      <t xml:space="preserve"> </t>
    </r>
    <r>
      <rPr>
        <b/>
        <sz val="8"/>
        <rFont val="Verdana"/>
        <family val="2"/>
      </rPr>
      <t>con el suficiente detalle</t>
    </r>
    <r>
      <rPr>
        <sz val="8"/>
        <rFont val="Verdana"/>
        <family val="2"/>
      </rPr>
      <t xml:space="preserve"> para determinar si ha sido </t>
    </r>
    <r>
      <rPr>
        <b/>
        <sz val="8"/>
        <rFont val="Verdana"/>
        <family val="2"/>
      </rPr>
      <t>adecuadamente</t>
    </r>
    <r>
      <rPr>
        <sz val="8"/>
        <rFont val="Verdana"/>
        <family val="2"/>
      </rPr>
      <t xml:space="preserve"> cuantificado?</t>
    </r>
  </si>
  <si>
    <r>
      <rPr>
        <b/>
        <sz val="8"/>
        <rFont val="Verdana"/>
        <family val="2"/>
      </rPr>
      <t>No</t>
    </r>
    <r>
      <rPr>
        <sz val="8"/>
        <rFont val="Verdana"/>
        <family val="2"/>
      </rPr>
      <t xml:space="preserve"> han sido adecuadamente </t>
    </r>
    <r>
      <rPr>
        <b/>
        <sz val="8"/>
        <rFont val="Verdana"/>
        <family val="2"/>
      </rPr>
      <t>identificados o</t>
    </r>
    <r>
      <rPr>
        <sz val="8"/>
        <rFont val="Verdana"/>
        <family val="2"/>
      </rPr>
      <t xml:space="preserve"> los beneficios del proyecto no consideran </t>
    </r>
    <r>
      <rPr>
        <b/>
        <sz val="8"/>
        <rFont val="Verdana"/>
        <family val="2"/>
      </rPr>
      <t>rendimientos</t>
    </r>
    <r>
      <rPr>
        <sz val="8"/>
        <rFont val="Verdana"/>
        <family val="2"/>
      </rPr>
      <t xml:space="preserve">, </t>
    </r>
    <r>
      <rPr>
        <b/>
        <sz val="8"/>
        <rFont val="Verdana"/>
        <family val="2"/>
      </rPr>
      <t>costos de producción ni precios de mercado razonable</t>
    </r>
    <r>
      <rPr>
        <sz val="8"/>
        <rFont val="Verdana"/>
        <family val="2"/>
      </rPr>
      <t>s.</t>
    </r>
  </si>
  <si>
    <r>
      <t xml:space="preserve">Los beneficios del proyecto consideran rendimientos, costos de producción y precios de mercado razonables, </t>
    </r>
    <r>
      <rPr>
        <b/>
        <sz val="8"/>
        <rFont val="Verdana"/>
        <family val="2"/>
      </rPr>
      <t xml:space="preserve">sustentados con fuentes confiables y verificables </t>
    </r>
    <r>
      <rPr>
        <sz val="8"/>
        <rFont val="Verdana"/>
        <family val="2"/>
      </rPr>
      <t>(evidencia técnica)</t>
    </r>
    <r>
      <rPr>
        <b/>
        <sz val="8"/>
        <rFont val="Verdana"/>
        <family val="2"/>
      </rPr>
      <t>, además los beneficios están respaldados por un plan de negocios.</t>
    </r>
  </si>
  <si>
    <r>
      <t xml:space="preserve">La conversión de los </t>
    </r>
    <r>
      <rPr>
        <b/>
        <sz val="8"/>
        <rFont val="Verdana"/>
        <family val="2"/>
      </rPr>
      <t>costos de inversión, costos de mantenimiento y costos de producción</t>
    </r>
    <r>
      <rPr>
        <sz val="8"/>
        <rFont val="Verdana"/>
        <family val="2"/>
      </rPr>
      <t xml:space="preserve"> a precios sociales muestra los cálculos realizados y los factores de corrección han sido adecuadamente aplicados.</t>
    </r>
  </si>
  <si>
    <r>
      <rPr>
        <b/>
        <sz val="8"/>
        <rFont val="Verdana"/>
        <family val="2"/>
      </rPr>
      <t xml:space="preserve">No </t>
    </r>
    <r>
      <rPr>
        <sz val="8"/>
        <rFont val="Verdana"/>
        <family val="2"/>
      </rPr>
      <t>se</t>
    </r>
    <r>
      <rPr>
        <b/>
        <sz val="8"/>
        <rFont val="Verdana"/>
        <family val="2"/>
      </rPr>
      <t xml:space="preserve"> </t>
    </r>
    <r>
      <rPr>
        <sz val="8"/>
        <rFont val="Verdana"/>
        <family val="2"/>
      </rPr>
      <t>ha definido a los usuarios de riego como responsables de financiar la operación y mantenimiento del proyecto.</t>
    </r>
  </si>
  <si>
    <r>
      <t xml:space="preserve">Se ha definido a los usuarios de riego como responsables de financiar la operación y mantenimiento del proyecto y </t>
    </r>
    <r>
      <rPr>
        <b/>
        <sz val="8"/>
        <rFont val="Verdana"/>
        <family val="2"/>
      </rPr>
      <t>la tarifa de agua ha sido adecuadamente calculada.</t>
    </r>
  </si>
  <si>
    <r>
      <rPr>
        <b/>
        <sz val="8"/>
        <rFont val="Verdana"/>
        <family val="2"/>
      </rPr>
      <t>No</t>
    </r>
    <r>
      <rPr>
        <sz val="8"/>
        <rFont val="Verdana"/>
        <family val="2"/>
      </rPr>
      <t xml:space="preserve"> se presenta acta de compromiso de los beneficiarios para asumir el costo de operación y mantenimiento del proyecto y en caso de ser riego tecnificado no presenta acta de compromiso de financiamiento de la instalación parcelaria.</t>
    </r>
  </si>
  <si>
    <r>
      <t>Se presenta Acta de compromiso de operación y mantenimiento (</t>
    </r>
    <r>
      <rPr>
        <b/>
        <sz val="8"/>
        <rFont val="Verdana"/>
        <family val="2"/>
      </rPr>
      <t>no incluye tarifa de agua</t>
    </r>
    <r>
      <rPr>
        <sz val="8"/>
        <rFont val="Verdana"/>
        <family val="2"/>
      </rPr>
      <t xml:space="preserve">) y  el documento sustentatorio que garantice la libre disponibilidad de los terrenos donde se proyecta la infraestructura. </t>
    </r>
  </si>
  <si>
    <r>
      <t>Se presenta Acta de compromiso de operación y mantenimiento (</t>
    </r>
    <r>
      <rPr>
        <b/>
        <sz val="8"/>
        <rFont val="Verdana"/>
        <family val="2"/>
      </rPr>
      <t>incluye tarifa de agua</t>
    </r>
    <r>
      <rPr>
        <sz val="8"/>
        <rFont val="Verdana"/>
        <family val="2"/>
      </rPr>
      <t xml:space="preserve">), el documento sustentatorio que garantice la libre disiponibilidad de los terrenos donde se proyecta la infraestructura. </t>
    </r>
  </si>
  <si>
    <r>
      <rPr>
        <b/>
        <sz val="8"/>
        <rFont val="Verdana"/>
        <family val="2"/>
      </rPr>
      <t>No</t>
    </r>
    <r>
      <rPr>
        <sz val="8"/>
        <rFont val="Verdana"/>
        <family val="2"/>
      </rPr>
      <t xml:space="preserve"> se han identificado o están </t>
    </r>
    <r>
      <rPr>
        <b/>
        <sz val="8"/>
        <rFont val="Verdana"/>
        <family val="2"/>
      </rPr>
      <t>mal identificados</t>
    </r>
    <r>
      <rPr>
        <sz val="8"/>
        <rFont val="Verdana"/>
        <family val="2"/>
      </rPr>
      <t>.</t>
    </r>
  </si>
  <si>
    <r>
      <t xml:space="preserve">El análisis de impacto ambiental </t>
    </r>
    <r>
      <rPr>
        <b/>
        <sz val="8"/>
        <rFont val="Verdana"/>
        <family val="2"/>
      </rPr>
      <t>es  general</t>
    </r>
    <r>
      <rPr>
        <sz val="8"/>
        <rFont val="Verdana"/>
        <family val="2"/>
      </rPr>
      <t xml:space="preserve"> y </t>
    </r>
    <r>
      <rPr>
        <b/>
        <sz val="8"/>
        <rFont val="Verdana"/>
        <family val="2"/>
      </rPr>
      <t>no</t>
    </r>
    <r>
      <rPr>
        <sz val="8"/>
        <rFont val="Verdana"/>
        <family val="2"/>
      </rPr>
      <t xml:space="preserve"> permite </t>
    </r>
    <r>
      <rPr>
        <b/>
        <sz val="8"/>
        <rFont val="Verdana"/>
        <family val="2"/>
      </rPr>
      <t>identificar</t>
    </r>
    <r>
      <rPr>
        <sz val="8"/>
        <rFont val="Verdana"/>
        <family val="2"/>
      </rPr>
      <t xml:space="preserve"> adecuadamente los impactos positivos y negativos.</t>
    </r>
  </si>
  <si>
    <r>
      <t xml:space="preserve">La alternativa ha sido </t>
    </r>
    <r>
      <rPr>
        <b/>
        <sz val="8"/>
        <rFont val="Verdana"/>
        <family val="2"/>
      </rPr>
      <t>seleccionada</t>
    </r>
    <r>
      <rPr>
        <sz val="8"/>
        <rFont val="Verdana"/>
        <family val="2"/>
      </rPr>
      <t xml:space="preserve"> </t>
    </r>
    <r>
      <rPr>
        <b/>
        <sz val="8"/>
        <rFont val="Verdana"/>
        <family val="2"/>
      </rPr>
      <t>considerando solo los resultados de la evaluación social</t>
    </r>
    <r>
      <rPr>
        <sz val="8"/>
        <rFont val="Verdana"/>
        <family val="2"/>
      </rPr>
      <t xml:space="preserve"> explicitando los criterios y razones de tal selección.</t>
    </r>
  </si>
  <si>
    <r>
      <t xml:space="preserve">La alternativa ha sido seleccionada considerando los resultados de la evaluación social, del </t>
    </r>
    <r>
      <rPr>
        <b/>
        <sz val="8"/>
        <rFont val="Verdana"/>
        <family val="2"/>
      </rPr>
      <t>análisis</t>
    </r>
    <r>
      <rPr>
        <sz val="8"/>
        <rFont val="Verdana"/>
        <family val="2"/>
      </rPr>
      <t xml:space="preserve"> de </t>
    </r>
    <r>
      <rPr>
        <b/>
        <sz val="8"/>
        <rFont val="Verdana"/>
        <family val="2"/>
      </rPr>
      <t>sensibilidad y de sostenibilidad</t>
    </r>
    <r>
      <rPr>
        <sz val="8"/>
        <rFont val="Verdana"/>
        <family val="2"/>
      </rPr>
      <t>, explicitando los criterios y razones de tal selección</t>
    </r>
    <r>
      <rPr>
        <b/>
        <sz val="8"/>
        <rFont val="Verdana"/>
        <family val="2"/>
      </rPr>
      <t>.</t>
    </r>
  </si>
  <si>
    <r>
      <rPr>
        <b/>
        <sz val="8"/>
        <rFont val="Verdana"/>
        <family val="2"/>
      </rPr>
      <t>Se menciona</t>
    </r>
    <r>
      <rPr>
        <sz val="8"/>
        <rFont val="Verdana"/>
        <family val="2"/>
      </rPr>
      <t xml:space="preserve"> la participación de los beneficiarios (especificar su participación en talleres donde se han informado de los beneficios del proyecto).</t>
    </r>
  </si>
  <si>
    <r>
      <rPr>
        <b/>
        <sz val="8"/>
        <rFont val="Verdana"/>
        <family val="2"/>
      </rPr>
      <t>Se menciona</t>
    </r>
    <r>
      <rPr>
        <sz val="8"/>
        <rFont val="Verdana"/>
        <family val="2"/>
      </rPr>
      <t xml:space="preserve"> la participación de las instituciones involucradas (operadores, concecionaria,  Ministerio de Transportes y Comunicaciones y gobiernos regionales y  locales involucrados).</t>
    </r>
  </si>
  <si>
    <r>
      <rPr>
        <sz val="8"/>
        <rFont val="Verdana"/>
        <family val="2"/>
      </rPr>
      <t>Han sido</t>
    </r>
    <r>
      <rPr>
        <b/>
        <sz val="8"/>
        <rFont val="Verdana"/>
        <family val="2"/>
      </rPr>
      <t xml:space="preserve"> adecuadamente identificados.</t>
    </r>
  </si>
  <si>
    <r>
      <t>La oferta con proyecto ha sido inadecuadamente</t>
    </r>
    <r>
      <rPr>
        <b/>
        <sz val="8"/>
        <rFont val="Verdana"/>
        <family val="2"/>
      </rPr>
      <t xml:space="preserve"> determinada</t>
    </r>
    <r>
      <rPr>
        <sz val="8"/>
        <rFont val="Verdana"/>
        <family val="2"/>
      </rPr>
      <t>.</t>
    </r>
  </si>
  <si>
    <r>
      <t>La oferta con proyecto ha sido</t>
    </r>
    <r>
      <rPr>
        <b/>
        <sz val="8"/>
        <rFont val="Verdana"/>
        <family val="2"/>
      </rPr>
      <t xml:space="preserve"> adecuadamente</t>
    </r>
    <r>
      <rPr>
        <sz val="8"/>
        <rFont val="Verdana"/>
        <family val="2"/>
      </rPr>
      <t xml:space="preserve"> determinada.</t>
    </r>
  </si>
  <si>
    <r>
      <t xml:space="preserve">La brecha ha sido </t>
    </r>
    <r>
      <rPr>
        <b/>
        <sz val="8"/>
        <rFont val="Verdana"/>
        <family val="2"/>
      </rPr>
      <t>inadecuadamente calculada</t>
    </r>
    <r>
      <rPr>
        <sz val="8"/>
        <rFont val="Verdana"/>
        <family val="2"/>
      </rPr>
      <t>.</t>
    </r>
  </si>
  <si>
    <r>
      <t xml:space="preserve">La brecha ha sido </t>
    </r>
    <r>
      <rPr>
        <b/>
        <sz val="8"/>
        <rFont val="Verdana"/>
        <family val="2"/>
      </rPr>
      <t>adecuadamente calculada</t>
    </r>
    <r>
      <rPr>
        <sz val="8"/>
        <rFont val="Verdana"/>
        <family val="2"/>
      </rPr>
      <t>.</t>
    </r>
  </si>
  <si>
    <r>
      <t xml:space="preserve">Han sido definidas las </t>
    </r>
    <r>
      <rPr>
        <b/>
        <sz val="8"/>
        <rFont val="Verdana"/>
        <family val="2"/>
      </rPr>
      <t>metas</t>
    </r>
    <r>
      <rPr>
        <sz val="8"/>
        <rFont val="Verdana"/>
        <family val="2"/>
      </rPr>
      <t xml:space="preserve"> para el componente de </t>
    </r>
    <r>
      <rPr>
        <b/>
        <sz val="8"/>
        <rFont val="Verdana"/>
        <family val="2"/>
      </rPr>
      <t>infraestructura</t>
    </r>
    <r>
      <rPr>
        <sz val="8"/>
        <rFont val="Verdana"/>
        <family val="2"/>
      </rPr>
      <t>, existiendo otros componentes.</t>
    </r>
  </si>
  <si>
    <r>
      <t xml:space="preserve">Han sido definidas las metas para </t>
    </r>
    <r>
      <rPr>
        <b/>
        <sz val="8"/>
        <rFont val="Verdana"/>
        <family val="2"/>
      </rPr>
      <t>todos los componentes</t>
    </r>
    <r>
      <rPr>
        <sz val="8"/>
        <rFont val="Verdana"/>
        <family val="2"/>
      </rPr>
      <t xml:space="preserve"> del proyecto.</t>
    </r>
  </si>
  <si>
    <r>
      <t xml:space="preserve">Los costos del proyecto han sido </t>
    </r>
    <r>
      <rPr>
        <b/>
        <sz val="8"/>
        <rFont val="Verdana"/>
        <family val="2"/>
      </rPr>
      <t>adecuadamente determinados</t>
    </r>
    <r>
      <rPr>
        <sz val="8"/>
        <rFont val="Verdana"/>
        <family val="2"/>
      </rPr>
      <t>.</t>
    </r>
  </si>
  <si>
    <r>
      <rPr>
        <b/>
        <sz val="8"/>
        <rFont val="Verdana"/>
        <family val="2"/>
      </rPr>
      <t>No</t>
    </r>
    <r>
      <rPr>
        <sz val="8"/>
        <rFont val="Verdana"/>
        <family val="2"/>
      </rPr>
      <t xml:space="preserve"> considera un costo razonable para expediente técnico, gastos generales, supervisión, utilidad.</t>
    </r>
  </si>
  <si>
    <r>
      <t xml:space="preserve">Considera un costo razonable para </t>
    </r>
    <r>
      <rPr>
        <b/>
        <sz val="8"/>
        <rFont val="Verdana"/>
        <family val="2"/>
      </rPr>
      <t xml:space="preserve">uno o algunos </t>
    </r>
    <r>
      <rPr>
        <sz val="8"/>
        <rFont val="Verdana"/>
        <family val="2"/>
      </rPr>
      <t>de ellos, sustentados con un desagregado de costos.</t>
    </r>
  </si>
  <si>
    <r>
      <t xml:space="preserve">Considera un costo razonable para </t>
    </r>
    <r>
      <rPr>
        <b/>
        <sz val="8"/>
        <rFont val="Verdana"/>
        <family val="2"/>
      </rPr>
      <t xml:space="preserve">todos  </t>
    </r>
    <r>
      <rPr>
        <sz val="8"/>
        <rFont val="Verdana"/>
        <family val="2"/>
      </rPr>
      <t>ellos, sustentados con un desagregado de costos.</t>
    </r>
  </si>
  <si>
    <r>
      <t xml:space="preserve">La provisión de servicios ha sido descrita </t>
    </r>
    <r>
      <rPr>
        <b/>
        <sz val="8"/>
        <rFont val="Verdana"/>
        <family val="2"/>
      </rPr>
      <t>cualitativamente.</t>
    </r>
  </si>
  <si>
    <r>
      <t xml:space="preserve">La provisión de servicios ha sido descrita cualitativamente y </t>
    </r>
    <r>
      <rPr>
        <b/>
        <sz val="8"/>
        <rFont val="Verdana"/>
        <family val="2"/>
      </rPr>
      <t xml:space="preserve">con indicadores cuantitativos adecuados </t>
    </r>
    <r>
      <rPr>
        <sz val="8"/>
        <rFont val="Verdana"/>
        <family val="2"/>
      </rPr>
      <t>(servicios ambientales, protección de áreas e infraestructura, etc).</t>
    </r>
  </si>
  <si>
    <r>
      <rPr>
        <b/>
        <sz val="8"/>
        <rFont val="Verdana"/>
        <family val="2"/>
      </rPr>
      <t>No</t>
    </r>
    <r>
      <rPr>
        <sz val="8"/>
        <rFont val="Verdana"/>
        <family val="2"/>
      </rPr>
      <t xml:space="preserve"> se ha tomando en cuenta la Cuenca o Microcuenca.</t>
    </r>
  </si>
  <si>
    <r>
      <rPr>
        <b/>
        <sz val="8"/>
        <rFont val="Verdana"/>
        <family val="2"/>
      </rPr>
      <t>No</t>
    </r>
    <r>
      <rPr>
        <sz val="8"/>
        <rFont val="Verdana"/>
        <family val="2"/>
      </rPr>
      <t xml:space="preserve"> ha sido </t>
    </r>
    <r>
      <rPr>
        <b/>
        <sz val="8"/>
        <rFont val="Verdana"/>
        <family val="2"/>
      </rPr>
      <t>identificada</t>
    </r>
    <r>
      <rPr>
        <sz val="8"/>
        <rFont val="Verdana"/>
        <family val="2"/>
      </rPr>
      <t xml:space="preserve"> o ha sido identificada </t>
    </r>
    <r>
      <rPr>
        <b/>
        <sz val="8"/>
        <rFont val="Verdana"/>
        <family val="2"/>
      </rPr>
      <t>inadecuadamente</t>
    </r>
    <r>
      <rPr>
        <sz val="8"/>
        <rFont val="Verdana"/>
        <family val="2"/>
      </rPr>
      <t>.</t>
    </r>
  </si>
  <si>
    <r>
      <t xml:space="preserve">Ha sido identificada adecuadamente, pero </t>
    </r>
    <r>
      <rPr>
        <b/>
        <sz val="8"/>
        <rFont val="Verdana"/>
        <family val="2"/>
      </rPr>
      <t>no se presentan</t>
    </r>
    <r>
      <rPr>
        <sz val="8"/>
        <rFont val="Verdana"/>
        <family val="2"/>
      </rPr>
      <t xml:space="preserve"> sus caracterìsticas.</t>
    </r>
  </si>
  <si>
    <r>
      <t xml:space="preserve">Ha sido identificada, se presentan sus caracterìsticas y </t>
    </r>
    <r>
      <rPr>
        <b/>
        <sz val="8"/>
        <rFont val="Verdana"/>
        <family val="2"/>
      </rPr>
      <t>se sustentan con indicadores</t>
    </r>
    <r>
      <rPr>
        <sz val="8"/>
        <rFont val="Verdana"/>
        <family val="2"/>
      </rPr>
      <t>.</t>
    </r>
  </si>
  <si>
    <r>
      <rPr>
        <b/>
        <sz val="8"/>
        <rFont val="Verdana"/>
        <family val="2"/>
      </rPr>
      <t>La metodología</t>
    </r>
    <r>
      <rPr>
        <sz val="8"/>
        <rFont val="Verdana"/>
        <family val="2"/>
      </rPr>
      <t xml:space="preserve"> utilizada para determinar la demanda </t>
    </r>
    <r>
      <rPr>
        <b/>
        <sz val="8"/>
        <rFont val="Verdana"/>
        <family val="2"/>
      </rPr>
      <t>considera parámetros adecuados</t>
    </r>
    <r>
      <rPr>
        <sz val="8"/>
        <rFont val="Verdana"/>
        <family val="2"/>
      </rPr>
      <t xml:space="preserve"> (hidrológico, meteorológicos, ambientales, cobertura vegeral, etc) los cuales están debidamente </t>
    </r>
    <r>
      <rPr>
        <b/>
        <sz val="8"/>
        <rFont val="Verdana"/>
        <family val="2"/>
      </rPr>
      <t>sustentados</t>
    </r>
    <r>
      <rPr>
        <sz val="8"/>
        <rFont val="Verdana"/>
        <family val="2"/>
      </rPr>
      <t>.</t>
    </r>
  </si>
  <si>
    <r>
      <t xml:space="preserve">La oferta ha sido </t>
    </r>
    <r>
      <rPr>
        <b/>
        <sz val="8"/>
        <rFont val="Verdana"/>
        <family val="2"/>
      </rPr>
      <t>mal determinada</t>
    </r>
    <r>
      <rPr>
        <sz val="8"/>
        <rFont val="Verdana"/>
        <family val="2"/>
      </rPr>
      <t>.</t>
    </r>
  </si>
  <si>
    <r>
      <t xml:space="preserve">La oferta ha sido </t>
    </r>
    <r>
      <rPr>
        <b/>
        <sz val="8"/>
        <rFont val="Verdana"/>
        <family val="2"/>
      </rPr>
      <t>determinada adecuadamente</t>
    </r>
    <r>
      <rPr>
        <sz val="8"/>
        <rFont val="Verdana"/>
        <family val="2"/>
      </rPr>
      <t xml:space="preserve">  pero </t>
    </r>
    <r>
      <rPr>
        <b/>
        <sz val="8"/>
        <rFont val="Verdana"/>
        <family val="2"/>
      </rPr>
      <t>no</t>
    </r>
    <r>
      <rPr>
        <sz val="8"/>
        <rFont val="Verdana"/>
        <family val="2"/>
      </rPr>
      <t xml:space="preserve"> está bien </t>
    </r>
    <r>
      <rPr>
        <b/>
        <sz val="8"/>
        <rFont val="Verdana"/>
        <family val="2"/>
      </rPr>
      <t>sustentada</t>
    </r>
    <r>
      <rPr>
        <sz val="8"/>
        <rFont val="Verdana"/>
        <family val="2"/>
      </rPr>
      <t>.</t>
    </r>
  </si>
  <si>
    <r>
      <t xml:space="preserve">La oferta ha sido determinada adecuadamente y está </t>
    </r>
    <r>
      <rPr>
        <b/>
        <sz val="8"/>
        <rFont val="Verdana"/>
        <family val="2"/>
      </rPr>
      <t>bien sustentada</t>
    </r>
    <r>
      <rPr>
        <sz val="8"/>
        <rFont val="Verdana"/>
        <family val="2"/>
      </rPr>
      <t>.</t>
    </r>
  </si>
  <si>
    <r>
      <t xml:space="preserve">Se presenta evidencia (servicios ambientales, servicios de capacitación, información meteorológica, estructuras de protección, cobertura vegeral, etc)  pero </t>
    </r>
    <r>
      <rPr>
        <b/>
        <sz val="8"/>
        <rFont val="Verdana"/>
        <family val="2"/>
      </rPr>
      <t>no</t>
    </r>
    <r>
      <rPr>
        <sz val="8"/>
        <rFont val="Verdana"/>
        <family val="2"/>
      </rPr>
      <t xml:space="preserve"> </t>
    </r>
    <r>
      <rPr>
        <b/>
        <sz val="8"/>
        <rFont val="Verdana"/>
        <family val="2"/>
      </rPr>
      <t>tiene coherencia</t>
    </r>
    <r>
      <rPr>
        <sz val="8"/>
        <rFont val="Verdana"/>
        <family val="2"/>
      </rPr>
      <t xml:space="preserve"> con la oferta determinada.</t>
    </r>
  </si>
  <si>
    <r>
      <t xml:space="preserve">Se presenta evidencia y </t>
    </r>
    <r>
      <rPr>
        <b/>
        <sz val="8"/>
        <rFont val="Verdana"/>
        <family val="2"/>
      </rPr>
      <t>tiene coherencia</t>
    </r>
    <r>
      <rPr>
        <sz val="8"/>
        <rFont val="Verdana"/>
        <family val="2"/>
      </rPr>
      <t xml:space="preserve"> con la oferta determinada.</t>
    </r>
  </si>
  <si>
    <r>
      <t xml:space="preserve">La brecha existente entre la demanda con proyecto y la  oferta sin proyecto </t>
    </r>
    <r>
      <rPr>
        <b/>
        <sz val="8"/>
        <rFont val="Verdana"/>
        <family val="2"/>
      </rPr>
      <t>no</t>
    </r>
    <r>
      <rPr>
        <sz val="8"/>
        <rFont val="Verdana"/>
        <family val="2"/>
      </rPr>
      <t xml:space="preserve"> ha sido </t>
    </r>
    <r>
      <rPr>
        <b/>
        <sz val="8"/>
        <rFont val="Verdana"/>
        <family val="2"/>
      </rPr>
      <t>adecuadamente</t>
    </r>
    <r>
      <rPr>
        <sz val="8"/>
        <rFont val="Verdana"/>
        <family val="2"/>
      </rPr>
      <t xml:space="preserve"> determinada para ningún componente del proyecto.
</t>
    </r>
  </si>
  <si>
    <r>
      <t xml:space="preserve">La brecha existente entre la demanda con proyecto y la  oferta sin proyecto ha sido </t>
    </r>
    <r>
      <rPr>
        <b/>
        <sz val="8"/>
        <rFont val="Verdana"/>
        <family val="2"/>
      </rPr>
      <t>adecuadamente</t>
    </r>
    <r>
      <rPr>
        <sz val="8"/>
        <rFont val="Verdana"/>
        <family val="2"/>
      </rPr>
      <t xml:space="preserve"> determinada para </t>
    </r>
    <r>
      <rPr>
        <b/>
        <sz val="8"/>
        <rFont val="Verdana"/>
        <family val="2"/>
      </rPr>
      <t>uno o algunos componentes</t>
    </r>
    <r>
      <rPr>
        <sz val="8"/>
        <rFont val="Verdana"/>
        <family val="2"/>
      </rPr>
      <t xml:space="preserve"> del proyecto.
</t>
    </r>
  </si>
  <si>
    <r>
      <t xml:space="preserve">La brecha existente entre la demanda con proyecto y la  oferta sin proyecto ha sido adecuadamente determinada para </t>
    </r>
    <r>
      <rPr>
        <b/>
        <sz val="8"/>
        <rFont val="Verdana"/>
        <family val="2"/>
      </rPr>
      <t>todos</t>
    </r>
    <r>
      <rPr>
        <sz val="8"/>
        <rFont val="Verdana"/>
        <family val="2"/>
      </rPr>
      <t xml:space="preserve"> </t>
    </r>
    <r>
      <rPr>
        <b/>
        <sz val="8"/>
        <rFont val="Verdana"/>
        <family val="2"/>
      </rPr>
      <t>los componente</t>
    </r>
    <r>
      <rPr>
        <sz val="8"/>
        <rFont val="Verdana"/>
        <family val="2"/>
      </rPr>
      <t xml:space="preserve">s del proyecto.
</t>
    </r>
  </si>
  <si>
    <r>
      <t xml:space="preserve">Han sido definidas </t>
    </r>
    <r>
      <rPr>
        <b/>
        <sz val="8"/>
        <rFont val="Verdana"/>
        <family val="2"/>
      </rPr>
      <t>adecuadamente</t>
    </r>
    <r>
      <rPr>
        <sz val="8"/>
        <rFont val="Verdana"/>
        <family val="2"/>
      </rPr>
      <t xml:space="preserve"> para </t>
    </r>
    <r>
      <rPr>
        <b/>
        <sz val="8"/>
        <rFont val="Verdana"/>
        <family val="2"/>
      </rPr>
      <t>todos los componentes</t>
    </r>
    <r>
      <rPr>
        <sz val="8"/>
        <rFont val="Verdana"/>
        <family val="2"/>
      </rPr>
      <t xml:space="preserve"> de las alternativas (infraestructura, capacitación, etc.).</t>
    </r>
  </si>
  <si>
    <r>
      <rPr>
        <b/>
        <sz val="8"/>
        <rFont val="Verdana"/>
        <family val="2"/>
      </rPr>
      <t>No</t>
    </r>
    <r>
      <rPr>
        <sz val="8"/>
        <rFont val="Verdana"/>
        <family val="2"/>
      </rPr>
      <t xml:space="preserve"> están en concordancia con las normas técnicas  y/o lineamientos del sector correspondiente.</t>
    </r>
  </si>
  <si>
    <r>
      <rPr>
        <b/>
        <sz val="8"/>
        <rFont val="Verdana"/>
        <family val="2"/>
      </rPr>
      <t xml:space="preserve">Están </t>
    </r>
    <r>
      <rPr>
        <sz val="8"/>
        <rFont val="Verdana"/>
        <family val="2"/>
      </rPr>
      <t>en concordancia con las normas técnicas y/o lineamientos del sector correspondiente.</t>
    </r>
  </si>
  <si>
    <r>
      <rPr>
        <b/>
        <sz val="8"/>
        <rFont val="Verdana"/>
        <family val="2"/>
      </rPr>
      <t>Están respaldadas</t>
    </r>
    <r>
      <rPr>
        <sz val="8"/>
        <rFont val="Verdana"/>
        <family val="2"/>
      </rPr>
      <t xml:space="preserve"> por estudios de base y/o trabajo de campo.</t>
    </r>
  </si>
  <si>
    <r>
      <t xml:space="preserve">La cantidad de bienes (metrados) y servicios requeridos y costeados han sido </t>
    </r>
    <r>
      <rPr>
        <b/>
        <sz val="8"/>
        <rFont val="Verdana"/>
        <family val="2"/>
      </rPr>
      <t>calculadas adecuadamente</t>
    </r>
    <r>
      <rPr>
        <sz val="8"/>
        <rFont val="Verdana"/>
        <family val="2"/>
      </rPr>
      <t xml:space="preserve"> en la situación sin y con proyecto, con precios cercanos a los de mercado de la zona del proyecto.</t>
    </r>
  </si>
  <si>
    <r>
      <rPr>
        <b/>
        <sz val="8"/>
        <rFont val="Verdana"/>
        <family val="2"/>
      </rPr>
      <t>No</t>
    </r>
    <r>
      <rPr>
        <sz val="8"/>
        <rFont val="Verdana"/>
        <family val="2"/>
      </rPr>
      <t xml:space="preserve"> se incuye, correspondiendo haberlo hecho.</t>
    </r>
  </si>
  <si>
    <r>
      <t xml:space="preserve">Se incluye,  </t>
    </r>
    <r>
      <rPr>
        <b/>
        <sz val="8"/>
        <rFont val="Verdana"/>
        <family val="2"/>
      </rPr>
      <t>con el suficiente detalle</t>
    </r>
    <r>
      <rPr>
        <sz val="8"/>
        <rFont val="Verdana"/>
        <family val="2"/>
      </rPr>
      <t>, determinándose que ha sido cuantificado adecuadamente.</t>
    </r>
  </si>
  <si>
    <r>
      <rPr>
        <b/>
        <sz val="8"/>
        <rFont val="Verdana"/>
        <family val="2"/>
      </rPr>
      <t>Se incluye</t>
    </r>
    <r>
      <rPr>
        <sz val="8"/>
        <rFont val="Verdana"/>
        <family val="2"/>
      </rPr>
      <t xml:space="preserve"> y se presenta </t>
    </r>
    <r>
      <rPr>
        <b/>
        <sz val="8"/>
        <rFont val="Verdana"/>
        <family val="2"/>
      </rPr>
      <t>con el suficiente detalle</t>
    </r>
    <r>
      <rPr>
        <sz val="8"/>
        <rFont val="Verdana"/>
        <family val="2"/>
      </rPr>
      <t xml:space="preserve"> determinándose que ha sido </t>
    </r>
    <r>
      <rPr>
        <b/>
        <sz val="8"/>
        <rFont val="Verdana"/>
        <family val="2"/>
      </rPr>
      <t>cuantificado adecuadamente</t>
    </r>
    <r>
      <rPr>
        <sz val="8"/>
        <rFont val="Verdana"/>
        <family val="2"/>
      </rPr>
      <t>?</t>
    </r>
  </si>
  <si>
    <r>
      <rPr>
        <b/>
        <sz val="8"/>
        <rFont val="Verdana"/>
        <family val="2"/>
      </rPr>
      <t>No</t>
    </r>
    <r>
      <rPr>
        <sz val="8"/>
        <rFont val="Verdana"/>
        <family val="2"/>
      </rPr>
      <t xml:space="preserve"> han sido identificados y determinados adecuadamente.</t>
    </r>
  </si>
  <si>
    <r>
      <rPr>
        <b/>
        <sz val="8"/>
        <rFont val="Verdana"/>
        <family val="2"/>
      </rPr>
      <t>No</t>
    </r>
    <r>
      <rPr>
        <sz val="8"/>
        <rFont val="Verdana"/>
        <family val="2"/>
      </rPr>
      <t xml:space="preserve"> Presenta el flujo de beneficios y/o costos incrementales de las alternativas de solución o está mal elaborado</t>
    </r>
  </si>
  <si>
    <r>
      <t xml:space="preserve">El flujo de beneficios y/o costos incrementales para cada alternativa de solución se ha </t>
    </r>
    <r>
      <rPr>
        <b/>
        <sz val="8"/>
        <rFont val="Verdana"/>
        <family val="2"/>
      </rPr>
      <t>elaborado adecuadament</t>
    </r>
    <r>
      <rPr>
        <sz val="8"/>
        <rFont val="Verdana"/>
        <family val="2"/>
      </rPr>
      <t>e?</t>
    </r>
  </si>
  <si>
    <r>
      <rPr>
        <b/>
        <sz val="8"/>
        <rFont val="Verdana"/>
        <family val="2"/>
      </rPr>
      <t>No se</t>
    </r>
    <r>
      <rPr>
        <sz val="8"/>
        <rFont val="Verdana"/>
        <family val="2"/>
      </rPr>
      <t xml:space="preserve"> presenta actas o acuerdos de compromiso con el proyecto.</t>
    </r>
  </si>
  <si>
    <r>
      <rPr>
        <b/>
        <sz val="8"/>
        <rFont val="Verdana"/>
        <family val="2"/>
      </rPr>
      <t>Se presenta</t>
    </r>
    <r>
      <rPr>
        <sz val="8"/>
        <rFont val="Verdana"/>
        <family val="2"/>
      </rPr>
      <t xml:space="preserve"> documento de compromiso de la(s) entidad(es) a cargo de la operación y mantenimiento de los componentes del PIP (ANA, SENAMI, DIGESA, etc.)</t>
    </r>
  </si>
  <si>
    <r>
      <t xml:space="preserve">El análisis de impacto ambiental </t>
    </r>
    <r>
      <rPr>
        <b/>
        <sz val="8"/>
        <rFont val="Verdana"/>
        <family val="2"/>
      </rPr>
      <t>es adecuado</t>
    </r>
    <r>
      <rPr>
        <sz val="8"/>
        <rFont val="Verdana"/>
        <family val="2"/>
      </rPr>
      <t xml:space="preserve">, los impactos positivos y/o negativos </t>
    </r>
    <r>
      <rPr>
        <b/>
        <sz val="8"/>
        <rFont val="Verdana"/>
        <family val="2"/>
      </rPr>
      <t>están</t>
    </r>
    <r>
      <rPr>
        <sz val="8"/>
        <rFont val="Verdana"/>
        <family val="2"/>
      </rPr>
      <t xml:space="preserve"> claramente </t>
    </r>
    <r>
      <rPr>
        <b/>
        <sz val="8"/>
        <rFont val="Verdana"/>
        <family val="2"/>
      </rPr>
      <t>identificados.</t>
    </r>
  </si>
  <si>
    <r>
      <t>¿El nombre identifica</t>
    </r>
    <r>
      <rPr>
        <b/>
        <sz val="8"/>
        <rFont val="Verdana"/>
        <family val="2"/>
      </rPr>
      <t xml:space="preserve"> la naturaleza de</t>
    </r>
    <r>
      <rPr>
        <sz val="8"/>
        <rFont val="Verdana"/>
        <family val="2"/>
      </rPr>
      <t xml:space="preserve"> la intervención, el bien o servicio que será proporcionado y el ambito de intervención?</t>
    </r>
  </si>
  <si>
    <r>
      <t xml:space="preserve">Identifica adecuadamente solo </t>
    </r>
    <r>
      <rPr>
        <b/>
        <sz val="8"/>
        <rFont val="Verdana"/>
        <family val="2"/>
      </rPr>
      <t>un criterio</t>
    </r>
    <r>
      <rPr>
        <sz val="8"/>
        <rFont val="Verdana"/>
        <family val="2"/>
      </rPr>
      <t xml:space="preserve"> de los  tres (</t>
    </r>
    <r>
      <rPr>
        <b/>
        <sz val="8"/>
        <rFont val="Verdana"/>
        <family val="2"/>
      </rPr>
      <t xml:space="preserve">naturaleza </t>
    </r>
    <r>
      <rPr>
        <sz val="8"/>
        <rFont val="Verdana"/>
        <family val="2"/>
      </rPr>
      <t>de la intervención, el bien o servicio que será proporcionado y el ambito de intervención).</t>
    </r>
  </si>
  <si>
    <r>
      <t xml:space="preserve">Identifica adecuadamente </t>
    </r>
    <r>
      <rPr>
        <b/>
        <sz val="8"/>
        <rFont val="Verdana"/>
        <family val="2"/>
      </rPr>
      <t>dos criterios</t>
    </r>
    <r>
      <rPr>
        <sz val="8"/>
        <rFont val="Verdana"/>
        <family val="2"/>
      </rPr>
      <t xml:space="preserve"> de los tres (</t>
    </r>
    <r>
      <rPr>
        <b/>
        <sz val="8"/>
        <rFont val="Verdana"/>
        <family val="2"/>
      </rPr>
      <t xml:space="preserve">naturaleza </t>
    </r>
    <r>
      <rPr>
        <sz val="8"/>
        <rFont val="Verdana"/>
        <family val="2"/>
      </rPr>
      <t>de intervención, el bien o servicio que será proporcionado y el ambito de intervención)</t>
    </r>
  </si>
  <si>
    <r>
      <t xml:space="preserve">Identifica adecuadamente los </t>
    </r>
    <r>
      <rPr>
        <b/>
        <sz val="8"/>
        <rFont val="Verdana"/>
        <family val="2"/>
      </rPr>
      <t>tres criterios</t>
    </r>
    <r>
      <rPr>
        <sz val="8"/>
        <rFont val="Verdana"/>
        <family val="2"/>
      </rPr>
      <t xml:space="preserve">  (</t>
    </r>
    <r>
      <rPr>
        <b/>
        <sz val="8"/>
        <rFont val="Verdana"/>
        <family val="2"/>
      </rPr>
      <t>naturaleza</t>
    </r>
    <r>
      <rPr>
        <sz val="8"/>
        <rFont val="Verdana"/>
        <family val="2"/>
      </rPr>
      <t xml:space="preserve"> de la intervención, el bien o servicio que será proporcionado y el ambito de intervención)</t>
    </r>
  </si>
  <si>
    <r>
      <t xml:space="preserve">Se menciona y </t>
    </r>
    <r>
      <rPr>
        <b/>
        <sz val="8"/>
        <rFont val="Verdana"/>
        <family val="2"/>
      </rPr>
      <t>sustenta</t>
    </r>
    <r>
      <rPr>
        <sz val="8"/>
        <rFont val="Verdana"/>
        <family val="2"/>
      </rPr>
      <t xml:space="preserve"> con documentos válidos la participación de los beneficiarios</t>
    </r>
    <r>
      <rPr>
        <b/>
        <sz val="8"/>
        <rFont val="Verdana"/>
        <family val="2"/>
      </rPr>
      <t xml:space="preserve"> y afectados con el proyecto. Asimismo, se identifica peligros y vulnerabilidades por los beneficiarios</t>
    </r>
  </si>
  <si>
    <r>
      <t xml:space="preserve">Se menciona en la </t>
    </r>
    <r>
      <rPr>
        <b/>
        <sz val="8"/>
        <rFont val="Verdana"/>
        <family val="2"/>
      </rPr>
      <t>Matriz de involucrados,</t>
    </r>
    <r>
      <rPr>
        <sz val="8"/>
        <rFont val="Verdana"/>
        <family val="2"/>
      </rPr>
      <t xml:space="preserve"> la participación de las instituciones involucradas,</t>
    </r>
    <r>
      <rPr>
        <b/>
        <sz val="8"/>
        <rFont val="Verdana"/>
        <family val="2"/>
      </rPr>
      <t xml:space="preserve"> beneficiados y afectados.</t>
    </r>
  </si>
  <si>
    <r>
      <t xml:space="preserve">Se menciona en </t>
    </r>
    <r>
      <rPr>
        <b/>
        <sz val="8"/>
        <rFont val="Verdana"/>
        <family val="2"/>
      </rPr>
      <t>la Matriz de involucrados</t>
    </r>
    <r>
      <rPr>
        <sz val="8"/>
        <rFont val="Verdana"/>
        <family val="2"/>
      </rPr>
      <t xml:space="preserve">, las instituciones participantes y su </t>
    </r>
    <r>
      <rPr>
        <b/>
        <sz val="8"/>
        <rFont val="Verdana"/>
        <family val="2"/>
      </rPr>
      <t xml:space="preserve">percepción del riesgo existente o potencial si lo hubiere </t>
    </r>
    <r>
      <rPr>
        <sz val="8"/>
        <rFont val="Verdana"/>
        <family val="2"/>
      </rPr>
      <t xml:space="preserve">y </t>
    </r>
    <r>
      <rPr>
        <b/>
        <sz val="8"/>
        <rFont val="Verdana"/>
        <family val="2"/>
      </rPr>
      <t>sustenta</t>
    </r>
    <r>
      <rPr>
        <sz val="8"/>
        <rFont val="Verdana"/>
        <family val="2"/>
      </rPr>
      <t xml:space="preserve"> con documentos válidos la participación de las instituciones involucradas.</t>
    </r>
  </si>
  <si>
    <r>
      <rPr>
        <b/>
        <sz val="8"/>
        <rFont val="Verdana"/>
        <family val="2"/>
      </rPr>
      <t>No</t>
    </r>
    <r>
      <rPr>
        <sz val="8"/>
        <rFont val="Verdana"/>
        <family val="2"/>
      </rPr>
      <t xml:space="preserve"> se ha descrito ningun indicador</t>
    </r>
  </si>
  <si>
    <r>
      <t>La provisión de servicios</t>
    </r>
    <r>
      <rPr>
        <b/>
        <sz val="8"/>
        <rFont val="Verdana"/>
        <family val="2"/>
      </rPr>
      <t xml:space="preserve"> </t>
    </r>
    <r>
      <rPr>
        <sz val="8"/>
        <rFont val="Verdana"/>
        <family val="2"/>
      </rPr>
      <t xml:space="preserve">ha sido descrita </t>
    </r>
    <r>
      <rPr>
        <b/>
        <sz val="8"/>
        <rFont val="Verdana"/>
        <family val="2"/>
      </rPr>
      <t xml:space="preserve">cualitativamente </t>
    </r>
  </si>
  <si>
    <r>
      <t>La provisión de servicios</t>
    </r>
    <r>
      <rPr>
        <b/>
        <sz val="8"/>
        <rFont val="Verdana"/>
        <family val="2"/>
      </rPr>
      <t xml:space="preserve"> </t>
    </r>
    <r>
      <rPr>
        <sz val="8"/>
        <rFont val="Verdana"/>
        <family val="2"/>
      </rPr>
      <t xml:space="preserve">ha sido descrita cualitativamente y </t>
    </r>
    <r>
      <rPr>
        <b/>
        <sz val="8"/>
        <rFont val="Verdana"/>
        <family val="2"/>
      </rPr>
      <t xml:space="preserve">con indicadores cuantitativos  verificables, considerando en ella medidas de prevención. </t>
    </r>
  </si>
  <si>
    <r>
      <t xml:space="preserve">La provisión de servicios ha sido descrita cualitativamente y con indicadores cuantitativos  verificables, </t>
    </r>
    <r>
      <rPr>
        <b/>
        <sz val="8"/>
        <rFont val="Verdana"/>
        <family val="2"/>
      </rPr>
      <t>considerando medidas de prevención que reduzcan el riesgo presente o potencial.</t>
    </r>
  </si>
  <si>
    <r>
      <rPr>
        <b/>
        <sz val="8"/>
        <rFont val="Verdana"/>
        <family val="2"/>
      </rPr>
      <t>No</t>
    </r>
    <r>
      <rPr>
        <sz val="8"/>
        <rFont val="Verdana"/>
        <family val="2"/>
      </rPr>
      <t xml:space="preserve"> se han delimitado adecuadamente el </t>
    </r>
    <r>
      <rPr>
        <b/>
        <sz val="8"/>
        <rFont val="Verdana"/>
        <family val="2"/>
      </rPr>
      <t>área afectada</t>
    </r>
  </si>
  <si>
    <r>
      <t xml:space="preserve">Ha sido delimitada adecuadamente y </t>
    </r>
    <r>
      <rPr>
        <b/>
        <sz val="8"/>
        <rFont val="Verdana"/>
        <family val="2"/>
      </rPr>
      <t>se definen</t>
    </r>
    <r>
      <rPr>
        <sz val="8"/>
        <rFont val="Verdana"/>
        <family val="2"/>
      </rPr>
      <t xml:space="preserve"> sus caracterìsticas</t>
    </r>
    <r>
      <rPr>
        <b/>
        <sz val="8"/>
        <rFont val="Verdana"/>
        <family val="2"/>
      </rPr>
      <t>, inclusive los peligros existentes o potenciales.</t>
    </r>
  </si>
  <si>
    <r>
      <t xml:space="preserve">Ha sido identificada adecuadamente y </t>
    </r>
    <r>
      <rPr>
        <b/>
        <sz val="8"/>
        <rFont val="Verdana"/>
        <family val="2"/>
      </rPr>
      <t>se presentan</t>
    </r>
    <r>
      <rPr>
        <sz val="8"/>
        <rFont val="Verdana"/>
        <family val="2"/>
      </rPr>
      <t xml:space="preserve">  sus caracterìsticas, </t>
    </r>
    <r>
      <rPr>
        <b/>
        <sz val="8"/>
        <rFont val="Verdana"/>
        <family val="2"/>
      </rPr>
      <t>así com o, su percepción del riesgo.</t>
    </r>
  </si>
  <si>
    <r>
      <t xml:space="preserve">Ha sido identificada adecuadamente, se presentan sus caracterìsticas </t>
    </r>
    <r>
      <rPr>
        <b/>
        <sz val="8"/>
        <rFont val="Verdana"/>
        <family val="2"/>
      </rPr>
      <t>y percepción del riesgo</t>
    </r>
    <r>
      <rPr>
        <sz val="8"/>
        <rFont val="Verdana"/>
        <family val="2"/>
      </rPr>
      <t xml:space="preserve"> y </t>
    </r>
    <r>
      <rPr>
        <b/>
        <sz val="8"/>
        <rFont val="Verdana"/>
        <family val="2"/>
      </rPr>
      <t>se sustentan con indicadores</t>
    </r>
    <r>
      <rPr>
        <sz val="8"/>
        <rFont val="Verdana"/>
        <family val="2"/>
      </rPr>
      <t>.</t>
    </r>
  </si>
  <si>
    <r>
      <rPr>
        <b/>
        <sz val="8"/>
        <rFont val="Verdana"/>
        <family val="2"/>
      </rPr>
      <t>No se menciona</t>
    </r>
    <r>
      <rPr>
        <sz val="8"/>
        <rFont val="Verdana"/>
        <family val="2"/>
      </rPr>
      <t xml:space="preserve"> nada  al respecto </t>
    </r>
  </si>
  <si>
    <r>
      <rPr>
        <sz val="8"/>
        <rFont val="Verdana"/>
        <family val="2"/>
      </rPr>
      <t>Han sido</t>
    </r>
    <r>
      <rPr>
        <b/>
        <sz val="8"/>
        <rFont val="Verdana"/>
        <family val="2"/>
      </rPr>
      <t xml:space="preserve"> </t>
    </r>
    <r>
      <rPr>
        <sz val="8"/>
        <rFont val="Verdana"/>
        <family val="2"/>
      </rPr>
      <t xml:space="preserve">adecuadamente </t>
    </r>
    <r>
      <rPr>
        <b/>
        <sz val="8"/>
        <rFont val="Verdana"/>
        <family val="2"/>
      </rPr>
      <t>identificados los peligros en el área de influencia o estudio</t>
    </r>
  </si>
  <si>
    <r>
      <t xml:space="preserve">Han sido identificados y </t>
    </r>
    <r>
      <rPr>
        <b/>
        <sz val="8"/>
        <rFont val="Verdana"/>
        <family val="2"/>
      </rPr>
      <t>se han determinado sus características</t>
    </r>
    <r>
      <rPr>
        <sz val="8"/>
        <rFont val="Verdana"/>
        <family val="2"/>
      </rPr>
      <t xml:space="preserve"> (intensidad, recurrencia,  area de impactos, etc.) </t>
    </r>
    <r>
      <rPr>
        <b/>
        <sz val="8"/>
        <rFont val="Verdana"/>
        <family val="2"/>
      </rPr>
      <t>y el tipo de peligro.</t>
    </r>
  </si>
  <si>
    <r>
      <t xml:space="preserve">Han sido identificados y </t>
    </r>
    <r>
      <rPr>
        <b/>
        <sz val="8"/>
        <rFont val="Verdana"/>
        <family val="2"/>
      </rPr>
      <t>se han determinado sus características</t>
    </r>
    <r>
      <rPr>
        <sz val="8"/>
        <rFont val="Verdana"/>
        <family val="2"/>
      </rPr>
      <t xml:space="preserve"> (intensidad, recurrencia,  area de impactos, etc.), </t>
    </r>
    <r>
      <rPr>
        <b/>
        <sz val="8"/>
        <rFont val="Verdana"/>
        <family val="2"/>
      </rPr>
      <t>tipo de peligro, así como la vulnerabilidad del bien o servicio público, si el proyecto existe.</t>
    </r>
  </si>
  <si>
    <r>
      <t xml:space="preserve">El problema </t>
    </r>
    <r>
      <rPr>
        <b/>
        <sz val="8"/>
        <rFont val="Verdana"/>
        <family val="2"/>
      </rPr>
      <t xml:space="preserve">central </t>
    </r>
    <r>
      <rPr>
        <sz val="8"/>
        <rFont val="Verdana"/>
        <family val="2"/>
      </rPr>
      <t xml:space="preserve">, </t>
    </r>
    <r>
      <rPr>
        <b/>
        <sz val="8"/>
        <rFont val="Verdana"/>
        <family val="2"/>
      </rPr>
      <t>no</t>
    </r>
    <r>
      <rPr>
        <sz val="8"/>
        <rFont val="Verdana"/>
        <family val="2"/>
      </rPr>
      <t xml:space="preserve"> ha sido definido adecuadamente, es decir de manera clara, precisa y objetiva, de tal forma que se pueda encontrar un conjunto de soluciones o alternativas para aliviarlo.</t>
    </r>
  </si>
  <si>
    <r>
      <t xml:space="preserve">El problema ha sido </t>
    </r>
    <r>
      <rPr>
        <b/>
        <sz val="8"/>
        <rFont val="Verdana"/>
        <family val="2"/>
      </rPr>
      <t>definido e identificado adecuadamente y considera la situación de riesgo existente o potencial.</t>
    </r>
  </si>
  <si>
    <r>
      <rPr>
        <b/>
        <sz val="8"/>
        <rFont val="Verdana"/>
        <family val="2"/>
      </rPr>
      <t>Todas</t>
    </r>
    <r>
      <rPr>
        <sz val="8"/>
        <rFont val="Verdana"/>
        <family val="2"/>
      </rPr>
      <t xml:space="preserve"> las causas identificadas originan el problema </t>
    </r>
    <r>
      <rPr>
        <b/>
        <sz val="8"/>
        <rFont val="Verdana"/>
        <family val="2"/>
      </rPr>
      <t>y consideran los potenciales peligros y vulnerabilidades</t>
    </r>
    <r>
      <rPr>
        <sz val="8"/>
        <rFont val="Verdana"/>
        <family val="2"/>
      </rPr>
      <t xml:space="preserve">, están </t>
    </r>
    <r>
      <rPr>
        <b/>
        <sz val="8"/>
        <rFont val="Verdana"/>
        <family val="2"/>
      </rPr>
      <t>sustentadas con indicadores</t>
    </r>
    <r>
      <rPr>
        <sz val="8"/>
        <rFont val="Verdana"/>
        <family val="2"/>
      </rPr>
      <t xml:space="preserve"> presentados en el diagnóstico y </t>
    </r>
    <r>
      <rPr>
        <b/>
        <sz val="8"/>
        <rFont val="Verdana"/>
        <family val="2"/>
      </rPr>
      <t>son suficientes</t>
    </r>
    <r>
      <rPr>
        <sz val="8"/>
        <rFont val="Verdana"/>
        <family val="2"/>
      </rPr>
      <t xml:space="preserve"> para explicarlo.</t>
    </r>
  </si>
  <si>
    <r>
      <rPr>
        <b/>
        <sz val="8"/>
        <rFont val="Verdana"/>
        <family val="2"/>
      </rPr>
      <t>Todos</t>
    </r>
    <r>
      <rPr>
        <sz val="8"/>
        <rFont val="Verdana"/>
        <family val="2"/>
      </rPr>
      <t xml:space="preserve"> los efectos identificados son consecuencia del problema, </t>
    </r>
    <r>
      <rPr>
        <b/>
        <sz val="8"/>
        <rFont val="Verdana"/>
        <family val="2"/>
      </rPr>
      <t>consideran los daños problables</t>
    </r>
    <r>
      <rPr>
        <sz val="8"/>
        <rFont val="Verdana"/>
        <family val="2"/>
      </rPr>
      <t xml:space="preserve"> y están </t>
    </r>
    <r>
      <rPr>
        <b/>
        <sz val="8"/>
        <rFont val="Verdana"/>
        <family val="2"/>
      </rPr>
      <t>sustentados</t>
    </r>
    <r>
      <rPr>
        <sz val="8"/>
        <rFont val="Verdana"/>
        <family val="2"/>
      </rPr>
      <t xml:space="preserve"> con evidencias presentadas en el diagnóstico.</t>
    </r>
  </si>
  <si>
    <r>
      <t xml:space="preserve">La </t>
    </r>
    <r>
      <rPr>
        <b/>
        <sz val="8"/>
        <rFont val="Verdana"/>
        <family val="2"/>
      </rPr>
      <t>metodología</t>
    </r>
    <r>
      <rPr>
        <sz val="8"/>
        <rFont val="Verdana"/>
        <family val="2"/>
      </rPr>
      <t xml:space="preserve"> utilizada para determinar la demanda considera parámetros  debidamente </t>
    </r>
    <r>
      <rPr>
        <b/>
        <sz val="8"/>
        <rFont val="Verdana"/>
        <family val="2"/>
      </rPr>
      <t>sustentados</t>
    </r>
    <r>
      <rPr>
        <sz val="8"/>
        <rFont val="Verdana"/>
        <family val="2"/>
      </rPr>
      <t>.</t>
    </r>
  </si>
  <si>
    <r>
      <t xml:space="preserve">Se </t>
    </r>
    <r>
      <rPr>
        <b/>
        <sz val="8"/>
        <rFont val="Verdana"/>
        <family val="2"/>
      </rPr>
      <t>presenta evidencia</t>
    </r>
    <r>
      <rPr>
        <sz val="8"/>
        <rFont val="Verdana"/>
        <family val="2"/>
      </rPr>
      <t xml:space="preserve"> </t>
    </r>
    <r>
      <rPr>
        <b/>
        <sz val="8"/>
        <rFont val="Verdana"/>
        <family val="2"/>
      </rPr>
      <t xml:space="preserve">técnica </t>
    </r>
    <r>
      <rPr>
        <sz val="8"/>
        <rFont val="Verdana"/>
        <family val="2"/>
      </rPr>
      <t>pero no tiene coherencia con la oferta cuantificada.</t>
    </r>
  </si>
  <si>
    <r>
      <t xml:space="preserve">Se presenta evidencia </t>
    </r>
    <r>
      <rPr>
        <b/>
        <sz val="8"/>
        <rFont val="Verdana"/>
        <family val="2"/>
      </rPr>
      <t>técnica</t>
    </r>
    <r>
      <rPr>
        <sz val="8"/>
        <rFont val="Verdana"/>
        <family val="2"/>
      </rPr>
      <t xml:space="preserve"> y </t>
    </r>
    <r>
      <rPr>
        <b/>
        <sz val="8"/>
        <rFont val="Verdana"/>
        <family val="2"/>
      </rPr>
      <t>tiene coherencia con la oferta cuantificada</t>
    </r>
    <r>
      <rPr>
        <sz val="8"/>
        <rFont val="Verdana"/>
        <family val="2"/>
      </rPr>
      <t>.</t>
    </r>
  </si>
  <si>
    <r>
      <t xml:space="preserve">Han sido definidas </t>
    </r>
    <r>
      <rPr>
        <b/>
        <sz val="8"/>
        <rFont val="Verdana"/>
        <family val="2"/>
      </rPr>
      <t>adecuadamente</t>
    </r>
    <r>
      <rPr>
        <sz val="8"/>
        <rFont val="Verdana"/>
        <family val="2"/>
      </rPr>
      <t xml:space="preserve">  para </t>
    </r>
    <r>
      <rPr>
        <b/>
        <sz val="8"/>
        <rFont val="Verdana"/>
        <family val="2"/>
      </rPr>
      <t>todos los componentes</t>
    </r>
    <r>
      <rPr>
        <sz val="8"/>
        <rFont val="Verdana"/>
        <family val="2"/>
      </rPr>
      <t xml:space="preserve"> de las alternativas (infraestructura, capacitación, etc.). </t>
    </r>
  </si>
  <si>
    <r>
      <t xml:space="preserve">El diseño de la infraestructura </t>
    </r>
    <r>
      <rPr>
        <b/>
        <sz val="8"/>
        <rFont val="Verdana"/>
        <family val="2"/>
      </rPr>
      <t>responde a criterios técnicos</t>
    </r>
    <r>
      <rPr>
        <sz val="8"/>
        <rFont val="Verdana"/>
        <family val="2"/>
      </rPr>
      <t xml:space="preserve">, pero </t>
    </r>
    <r>
      <rPr>
        <b/>
        <sz val="8"/>
        <rFont val="Verdana"/>
        <family val="2"/>
      </rPr>
      <t>no</t>
    </r>
    <r>
      <rPr>
        <sz val="8"/>
        <rFont val="Verdana"/>
        <family val="2"/>
      </rPr>
      <t xml:space="preserve"> está adecuadamente </t>
    </r>
    <r>
      <rPr>
        <b/>
        <sz val="8"/>
        <rFont val="Verdana"/>
        <family val="2"/>
      </rPr>
      <t>sustentada</t>
    </r>
    <r>
      <rPr>
        <sz val="8"/>
        <rFont val="Verdana"/>
        <family val="2"/>
      </rPr>
      <t>.</t>
    </r>
  </si>
  <si>
    <r>
      <t xml:space="preserve">El diseño de la infraestructura responde a criterios técnicos y está adecuadamente </t>
    </r>
    <r>
      <rPr>
        <b/>
        <sz val="8"/>
        <rFont val="Verdana"/>
        <family val="2"/>
      </rPr>
      <t xml:space="preserve">sustentada en las normas peruanas de edificación y normas sectoriales existentes </t>
    </r>
    <r>
      <rPr>
        <sz val="8"/>
        <rFont val="Verdana"/>
        <family val="2"/>
      </rPr>
      <t>.</t>
    </r>
  </si>
  <si>
    <r>
      <rPr>
        <b/>
        <sz val="8"/>
        <rFont val="Verdana"/>
        <family val="2"/>
      </rPr>
      <t>Están respaldadas</t>
    </r>
    <r>
      <rPr>
        <sz val="8"/>
        <rFont val="Verdana"/>
        <family val="2"/>
      </rPr>
      <t xml:space="preserve"> por estudios de base:  topográficos, hidrológicos, mecánica de suelos, geotécnicos, etc.</t>
    </r>
  </si>
  <si>
    <r>
      <rPr>
        <b/>
        <sz val="8"/>
        <rFont val="Verdana"/>
        <family val="2"/>
      </rPr>
      <t>Consideran acciones</t>
    </r>
    <r>
      <rPr>
        <sz val="8"/>
        <rFont val="Verdana"/>
        <family val="2"/>
      </rPr>
      <t xml:space="preserve"> suficientes </t>
    </r>
    <r>
      <rPr>
        <b/>
        <sz val="8"/>
        <rFont val="Verdana"/>
        <family val="2"/>
      </rPr>
      <t>para mitigar los riesgos existentes o potenciales (gestión correctiva o prospectiva del riesgo) o no generar riesgos con el proyecto.</t>
    </r>
  </si>
  <si>
    <r>
      <t>Los costos han sido adecuadamente determinados,</t>
    </r>
    <r>
      <rPr>
        <b/>
        <sz val="8"/>
        <rFont val="Verdana"/>
        <family val="2"/>
      </rPr>
      <t xml:space="preserve"> sustentados</t>
    </r>
    <r>
      <rPr>
        <sz val="8"/>
        <rFont val="Verdana"/>
        <family val="2"/>
      </rPr>
      <t xml:space="preserve"> en </t>
    </r>
    <r>
      <rPr>
        <b/>
        <sz val="8"/>
        <rFont val="Verdana"/>
        <family val="2"/>
      </rPr>
      <t>costos unitarios a nivel de partidas</t>
    </r>
    <r>
      <rPr>
        <sz val="8"/>
        <rFont val="Verdana"/>
        <family val="2"/>
      </rPr>
      <t>.</t>
    </r>
  </si>
  <si>
    <r>
      <rPr>
        <b/>
        <sz val="8"/>
        <rFont val="Verdana"/>
        <family val="2"/>
      </rPr>
      <t>No</t>
    </r>
    <r>
      <rPr>
        <sz val="8"/>
        <rFont val="Verdana"/>
        <family val="2"/>
      </rPr>
      <t xml:space="preserve"> se </t>
    </r>
    <r>
      <rPr>
        <b/>
        <sz val="8"/>
        <rFont val="Verdana"/>
        <family val="2"/>
      </rPr>
      <t>incluye</t>
    </r>
    <r>
      <rPr>
        <sz val="8"/>
        <rFont val="Verdana"/>
        <family val="2"/>
      </rPr>
      <t xml:space="preserve"> correspondiendo haberlo hecho</t>
    </r>
  </si>
  <si>
    <r>
      <t xml:space="preserve">Los beneficios del proyecto consideran rendimientos, costos de producción y precios de mercado razonables, </t>
    </r>
    <r>
      <rPr>
        <b/>
        <sz val="8"/>
        <rFont val="Verdana"/>
        <family val="2"/>
      </rPr>
      <t xml:space="preserve">sustentados con fuentes confiables y verificables </t>
    </r>
    <r>
      <rPr>
        <sz val="8"/>
        <rFont val="Verdana"/>
        <family val="2"/>
      </rPr>
      <t>(evidencia técnica).</t>
    </r>
  </si>
  <si>
    <r>
      <rPr>
        <b/>
        <sz val="8"/>
        <rFont val="Verdana"/>
        <family val="2"/>
      </rPr>
      <t xml:space="preserve">No </t>
    </r>
    <r>
      <rPr>
        <sz val="8"/>
        <rFont val="Verdana"/>
        <family val="2"/>
      </rPr>
      <t>se</t>
    </r>
    <r>
      <rPr>
        <b/>
        <sz val="8"/>
        <rFont val="Verdana"/>
        <family val="2"/>
      </rPr>
      <t xml:space="preserve"> </t>
    </r>
    <r>
      <rPr>
        <sz val="8"/>
        <rFont val="Verdana"/>
        <family val="2"/>
      </rPr>
      <t>ha definido responsables de financiar la operación y mantenimiento del proyecto.</t>
    </r>
  </si>
  <si>
    <r>
      <t xml:space="preserve">Se ha definido a los responsables de financiar la operación y mantenimiento del proyecto, </t>
    </r>
    <r>
      <rPr>
        <b/>
        <sz val="8"/>
        <rFont val="Verdana"/>
        <family val="2"/>
      </rPr>
      <t>pero no se sustenta la fuente de financiamiento?</t>
    </r>
  </si>
  <si>
    <r>
      <t xml:space="preserve">Se ha definido a los </t>
    </r>
    <r>
      <rPr>
        <b/>
        <sz val="8"/>
        <rFont val="Verdana"/>
        <family val="2"/>
      </rPr>
      <t>responsables</t>
    </r>
    <r>
      <rPr>
        <sz val="8"/>
        <rFont val="Verdana"/>
        <family val="2"/>
      </rPr>
      <t xml:space="preserve"> de financiar la operación y mantenimiento del proyecto, se sustenta la fuente de financiamiento y l</t>
    </r>
    <r>
      <rPr>
        <b/>
        <sz val="8"/>
        <rFont val="Verdana"/>
        <family val="2"/>
      </rPr>
      <t xml:space="preserve">os costos de ello han sido definidos. </t>
    </r>
  </si>
  <si>
    <r>
      <t xml:space="preserve">Se han establecido las acciones correspondientes que garanticen las capacidades de gestión, operación y mantenimiento </t>
    </r>
    <r>
      <rPr>
        <b/>
        <sz val="8"/>
        <rFont val="Verdana"/>
        <family val="2"/>
      </rPr>
      <t>del proyecto.</t>
    </r>
  </si>
  <si>
    <r>
      <rPr>
        <b/>
        <sz val="8"/>
        <rFont val="Verdana"/>
        <family val="2"/>
      </rPr>
      <t>No</t>
    </r>
    <r>
      <rPr>
        <sz val="8"/>
        <rFont val="Verdana"/>
        <family val="2"/>
      </rPr>
      <t xml:space="preserve"> se presenta acta de compromiso de</t>
    </r>
    <r>
      <rPr>
        <b/>
        <sz val="8"/>
        <rFont val="Verdana"/>
        <family val="2"/>
      </rPr>
      <t xml:space="preserve"> los involucrados del proyecto</t>
    </r>
    <r>
      <rPr>
        <sz val="8"/>
        <rFont val="Verdana"/>
        <family val="2"/>
      </rPr>
      <t xml:space="preserve"> para asumir el costo de operación y mantenimiento del proyecto</t>
    </r>
  </si>
  <si>
    <r>
      <t xml:space="preserve">Se presenta Acta de compromiso de operación y mantenimiento, el documento sustentatorio que garantice la libre disiponibilidad de los terrenos donde se proyecta la infraestructura </t>
    </r>
    <r>
      <rPr>
        <b/>
        <sz val="8"/>
        <rFont val="Verdana"/>
        <family val="2"/>
      </rPr>
      <t>y las capacidades técnicas y financieras para ejecutar los compromisos asumidos.</t>
    </r>
  </si>
  <si>
    <t>v</t>
  </si>
</sst>
</file>

<file path=xl/styles.xml><?xml version="1.0" encoding="utf-8"?>
<styleSheet xmlns="http://schemas.openxmlformats.org/spreadsheetml/2006/main">
  <numFmts count="23">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
    <numFmt numFmtId="178" formatCode="0.0"/>
  </numFmts>
  <fonts count="71">
    <font>
      <sz val="11"/>
      <color theme="1"/>
      <name val="Calibri"/>
      <family val="2"/>
    </font>
    <font>
      <sz val="11"/>
      <color indexed="8"/>
      <name val="Calibri"/>
      <family val="2"/>
    </font>
    <font>
      <b/>
      <sz val="11"/>
      <name val="Arial"/>
      <family val="2"/>
    </font>
    <font>
      <sz val="8"/>
      <name val="Verdana"/>
      <family val="2"/>
    </font>
    <font>
      <b/>
      <sz val="8"/>
      <name val="Verdana"/>
      <family val="2"/>
    </font>
    <font>
      <sz val="11"/>
      <name val="Arial"/>
      <family val="2"/>
    </font>
    <font>
      <sz val="13"/>
      <name val="Arial"/>
      <family val="2"/>
    </font>
    <font>
      <sz val="9"/>
      <name val="Tahoma"/>
      <family val="2"/>
    </font>
    <font>
      <sz val="10"/>
      <name val="Arial"/>
      <family val="2"/>
    </font>
    <font>
      <sz val="12"/>
      <name val="Arial"/>
      <family val="2"/>
    </font>
    <font>
      <b/>
      <sz val="10"/>
      <name val="Arial"/>
      <family val="2"/>
    </font>
    <font>
      <b/>
      <sz val="7"/>
      <name val="Arial"/>
      <family val="2"/>
    </font>
    <font>
      <sz val="7"/>
      <name val="Verdana"/>
      <family val="2"/>
    </font>
    <font>
      <b/>
      <sz val="7"/>
      <name val="Verdana"/>
      <family val="2"/>
    </font>
    <font>
      <sz val="7"/>
      <name val="Arial"/>
      <family val="2"/>
    </font>
    <font>
      <b/>
      <sz val="8"/>
      <name val="Arial"/>
      <family val="2"/>
    </font>
    <font>
      <sz val="8"/>
      <name val="Arial"/>
      <family val="2"/>
    </font>
    <font>
      <sz val="9"/>
      <name val="Arial"/>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b/>
      <sz val="11"/>
      <name val="Calibri"/>
      <family val="2"/>
    </font>
    <font>
      <sz val="8"/>
      <color indexed="56"/>
      <name val="Verdana"/>
      <family val="2"/>
    </font>
    <font>
      <b/>
      <i/>
      <sz val="11"/>
      <name val="Calibri"/>
      <family val="2"/>
    </font>
    <font>
      <sz val="9"/>
      <name val="Calibri"/>
      <family val="2"/>
    </font>
    <font>
      <sz val="7"/>
      <name val="Calibri"/>
      <family val="2"/>
    </font>
    <font>
      <b/>
      <sz val="7"/>
      <name val="Calibri"/>
      <family val="2"/>
    </font>
    <font>
      <sz val="8"/>
      <color indexed="8"/>
      <name val="Arial"/>
      <family val="2"/>
    </font>
    <font>
      <sz val="9"/>
      <color indexed="8"/>
      <name val="Calibri"/>
      <family val="2"/>
    </font>
    <font>
      <b/>
      <sz val="8"/>
      <name val="Calibri"/>
      <family val="2"/>
    </font>
    <font>
      <b/>
      <sz val="8"/>
      <color indexed="8"/>
      <name val="Arial"/>
      <family val="2"/>
    </font>
    <font>
      <sz val="10"/>
      <name val="Calibri"/>
      <family val="2"/>
    </font>
    <font>
      <i/>
      <sz val="8"/>
      <name val="Verdana"/>
      <family val="2"/>
    </font>
    <font>
      <u val="single"/>
      <sz val="8"/>
      <name val="Verdana"/>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theme="1"/>
      <name val="Calibri"/>
      <family val="2"/>
    </font>
    <font>
      <b/>
      <sz val="8"/>
      <color rgb="FF000000"/>
      <name val="Arial"/>
      <family val="2"/>
    </font>
    <font>
      <sz val="8"/>
      <color rgb="FF000000"/>
      <name val="Arial"/>
      <family val="2"/>
    </font>
    <font>
      <sz val="8"/>
      <color theme="1"/>
      <name val="Arial"/>
      <family val="2"/>
    </font>
    <font>
      <sz val="8"/>
      <color theme="3"/>
      <name val="Verdana"/>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rgb="FFFFFFFF"/>
        <bgColor indexed="64"/>
      </patternFill>
    </fill>
    <fill>
      <patternFill patternType="solid">
        <fgColor rgb="FFFDF9F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style="dashed"/>
      <top/>
      <bottom/>
    </border>
    <border>
      <left style="dashed"/>
      <right/>
      <top/>
      <bottom/>
    </border>
    <border>
      <left style="thin"/>
      <right style="dashed"/>
      <top style="thin"/>
      <bottom style="thin"/>
    </border>
    <border>
      <left/>
      <right style="thin"/>
      <top style="thin"/>
      <bottom style="thin"/>
    </border>
    <border>
      <left>
        <color indexed="63"/>
      </left>
      <right>
        <color indexed="63"/>
      </right>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0" fillId="21"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56" fillId="0" borderId="8" applyNumberFormat="0" applyFill="0" applyAlignment="0" applyProtection="0"/>
    <xf numFmtId="0" fontId="65" fillId="0" borderId="9" applyNumberFormat="0" applyFill="0" applyAlignment="0" applyProtection="0"/>
  </cellStyleXfs>
  <cellXfs count="230">
    <xf numFmtId="0" fontId="0" fillId="0" borderId="0" xfId="0" applyFont="1" applyAlignment="1">
      <alignment/>
    </xf>
    <xf numFmtId="0" fontId="35" fillId="0" borderId="0" xfId="0" applyFont="1" applyFill="1" applyAlignment="1" applyProtection="1">
      <alignment/>
      <protection locked="0"/>
    </xf>
    <xf numFmtId="0" fontId="36" fillId="0" borderId="0" xfId="0" applyFont="1" applyFill="1" applyAlignment="1" applyProtection="1">
      <alignment vertical="top"/>
      <protection locked="0"/>
    </xf>
    <xf numFmtId="0" fontId="35" fillId="0" borderId="0" xfId="0" applyFont="1" applyFill="1" applyAlignment="1" applyProtection="1">
      <alignment wrapText="1"/>
      <protection locked="0"/>
    </xf>
    <xf numFmtId="0" fontId="3" fillId="0" borderId="0" xfId="0" applyFont="1" applyFill="1" applyAlignment="1" applyProtection="1">
      <alignment horizontal="left" vertical="center"/>
      <protection locked="0"/>
    </xf>
    <xf numFmtId="0" fontId="3" fillId="0" borderId="10" xfId="0" applyFont="1" applyFill="1" applyBorder="1" applyAlignment="1" applyProtection="1">
      <alignment wrapText="1"/>
      <protection locked="0"/>
    </xf>
    <xf numFmtId="0" fontId="3" fillId="0" borderId="0" xfId="0" applyFont="1" applyFill="1" applyAlignment="1" applyProtection="1">
      <alignment/>
      <protection locked="0"/>
    </xf>
    <xf numFmtId="0" fontId="3" fillId="0" borderId="0" xfId="0" applyFont="1" applyFill="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left" vertical="center" wrapText="1"/>
      <protection locked="0"/>
    </xf>
    <xf numFmtId="2" fontId="4" fillId="33" borderId="10" xfId="0" applyNumberFormat="1" applyFont="1" applyFill="1" applyBorder="1" applyAlignment="1" applyProtection="1">
      <alignment horizontal="center" vertical="center" wrapText="1"/>
      <protection locked="0"/>
    </xf>
    <xf numFmtId="0" fontId="36" fillId="0" borderId="0" xfId="0" applyFont="1" applyFill="1" applyAlignment="1" applyProtection="1">
      <alignment/>
      <protection locked="0"/>
    </xf>
    <xf numFmtId="0" fontId="4" fillId="34" borderId="10" xfId="0" applyFont="1" applyFill="1" applyBorder="1" applyAlignment="1" applyProtection="1">
      <alignment horizontal="left" vertical="center" wrapText="1"/>
      <protection locked="0"/>
    </xf>
    <xf numFmtId="0" fontId="4" fillId="34" borderId="10" xfId="0" applyFont="1" applyFill="1" applyBorder="1" applyAlignment="1" applyProtection="1">
      <alignment horizontal="center" vertical="center" wrapText="1"/>
      <protection locked="0"/>
    </xf>
    <xf numFmtId="2" fontId="4" fillId="34" borderId="10" xfId="0" applyNumberFormat="1" applyFont="1" applyFill="1" applyBorder="1" applyAlignment="1" applyProtection="1">
      <alignment horizontal="center" vertical="center" wrapText="1"/>
      <protection locked="0"/>
    </xf>
    <xf numFmtId="0" fontId="3" fillId="35" borderId="10" xfId="0" applyFont="1" applyFill="1" applyBorder="1" applyAlignment="1" applyProtection="1">
      <alignment horizontal="left" vertical="center" wrapText="1"/>
      <protection locked="0"/>
    </xf>
    <xf numFmtId="0" fontId="3" fillId="35"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locked="0"/>
    </xf>
    <xf numFmtId="0" fontId="35" fillId="36" borderId="0" xfId="0" applyFont="1" applyFill="1" applyAlignment="1" applyProtection="1">
      <alignment/>
      <protection locked="0"/>
    </xf>
    <xf numFmtId="0" fontId="36" fillId="36" borderId="0" xfId="0" applyFont="1" applyFill="1" applyAlignment="1" applyProtection="1">
      <alignment/>
      <protection locked="0"/>
    </xf>
    <xf numFmtId="0" fontId="36" fillId="17" borderId="0" xfId="0" applyFont="1" applyFill="1" applyAlignment="1" applyProtection="1">
      <alignment/>
      <protection locked="0"/>
    </xf>
    <xf numFmtId="0" fontId="35" fillId="0" borderId="0" xfId="0" applyFont="1" applyFill="1" applyBorder="1" applyAlignment="1" applyProtection="1">
      <alignment/>
      <protection locked="0"/>
    </xf>
    <xf numFmtId="0" fontId="3" fillId="35" borderId="0" xfId="0" applyFont="1" applyFill="1" applyBorder="1" applyAlignment="1" applyProtection="1">
      <alignment vertical="center" wrapText="1"/>
      <protection locked="0"/>
    </xf>
    <xf numFmtId="0" fontId="36" fillId="0" borderId="0" xfId="0" applyFont="1" applyFill="1" applyBorder="1" applyAlignment="1" applyProtection="1">
      <alignment/>
      <protection locked="0"/>
    </xf>
    <xf numFmtId="2" fontId="4" fillId="34" borderId="0" xfId="0" applyNumberFormat="1" applyFont="1" applyFill="1" applyBorder="1" applyAlignment="1" applyProtection="1">
      <alignment horizontal="center" vertical="center" wrapText="1"/>
      <protection locked="0"/>
    </xf>
    <xf numFmtId="1" fontId="3" fillId="35" borderId="10" xfId="0" applyNumberFormat="1" applyFont="1" applyFill="1" applyBorder="1" applyAlignment="1" applyProtection="1">
      <alignment horizontal="center" vertical="center" wrapText="1"/>
      <protection locked="0"/>
    </xf>
    <xf numFmtId="0" fontId="36" fillId="0" borderId="0" xfId="0" applyFont="1" applyFill="1" applyAlignment="1" applyProtection="1">
      <alignment vertical="center"/>
      <protection locked="0"/>
    </xf>
    <xf numFmtId="0" fontId="3" fillId="37" borderId="1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wrapText="1"/>
      <protection locked="0"/>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center" wrapText="1"/>
      <protection locked="0"/>
    </xf>
    <xf numFmtId="0" fontId="2" fillId="38" borderId="0" xfId="0" applyFont="1" applyFill="1" applyAlignment="1">
      <alignment horizontal="left"/>
    </xf>
    <xf numFmtId="0" fontId="5" fillId="38" borderId="0" xfId="0" applyFont="1" applyFill="1" applyAlignment="1">
      <alignment vertical="center"/>
    </xf>
    <xf numFmtId="0" fontId="5" fillId="38" borderId="0" xfId="0" applyFont="1" applyFill="1" applyAlignment="1">
      <alignment horizontal="center" vertical="center"/>
    </xf>
    <xf numFmtId="0" fontId="6" fillId="38" borderId="0" xfId="0" applyFont="1" applyFill="1" applyAlignment="1">
      <alignment vertical="center"/>
    </xf>
    <xf numFmtId="0" fontId="6" fillId="38" borderId="0" xfId="0" applyFont="1" applyFill="1" applyBorder="1" applyAlignment="1">
      <alignment vertical="center"/>
    </xf>
    <xf numFmtId="0" fontId="5" fillId="38" borderId="0" xfId="0" applyFont="1" applyFill="1" applyBorder="1" applyAlignment="1">
      <alignment horizontal="left" vertical="center" wrapText="1"/>
    </xf>
    <xf numFmtId="0" fontId="5" fillId="38" borderId="0" xfId="0" applyFont="1" applyFill="1" applyBorder="1" applyAlignment="1">
      <alignment horizontal="justify" vertical="center" wrapText="1"/>
    </xf>
    <xf numFmtId="0" fontId="5" fillId="38" borderId="0" xfId="0" applyFont="1" applyFill="1" applyBorder="1" applyAlignment="1">
      <alignment vertical="center" wrapText="1"/>
    </xf>
    <xf numFmtId="0" fontId="6" fillId="0" borderId="0" xfId="0" applyFont="1" applyBorder="1" applyAlignment="1">
      <alignment vertical="center" wrapText="1"/>
    </xf>
    <xf numFmtId="0" fontId="6" fillId="38" borderId="0" xfId="0" applyFont="1" applyFill="1" applyBorder="1" applyAlignment="1">
      <alignment vertical="center" wrapText="1"/>
    </xf>
    <xf numFmtId="0" fontId="36" fillId="0" borderId="0" xfId="0" applyFont="1" applyFill="1" applyAlignment="1" applyProtection="1">
      <alignment horizontal="center"/>
      <protection locked="0"/>
    </xf>
    <xf numFmtId="0" fontId="36" fillId="0" borderId="0" xfId="0" applyFont="1" applyFill="1" applyAlignment="1" applyProtection="1">
      <alignment horizontal="left"/>
      <protection locked="0"/>
    </xf>
    <xf numFmtId="0" fontId="36" fillId="0" borderId="0" xfId="0" applyFont="1" applyFill="1" applyAlignment="1" applyProtection="1">
      <alignment/>
      <protection locked="0"/>
    </xf>
    <xf numFmtId="0" fontId="35" fillId="0" borderId="0" xfId="0" applyFont="1" applyFill="1" applyAlignment="1" applyProtection="1">
      <alignment/>
      <protection locked="0"/>
    </xf>
    <xf numFmtId="0" fontId="2" fillId="0" borderId="0" xfId="0" applyFont="1" applyFill="1" applyAlignment="1" applyProtection="1">
      <alignment horizontal="center" wrapText="1"/>
      <protection locked="0"/>
    </xf>
    <xf numFmtId="0" fontId="3" fillId="0" borderId="0" xfId="0" applyFont="1" applyFill="1" applyAlignment="1" applyProtection="1">
      <alignment wrapText="1"/>
      <protection locked="0"/>
    </xf>
    <xf numFmtId="0" fontId="38" fillId="0" borderId="0" xfId="0" applyFont="1" applyFill="1" applyAlignment="1" applyProtection="1">
      <alignment/>
      <protection locked="0"/>
    </xf>
    <xf numFmtId="0" fontId="8" fillId="38" borderId="0" xfId="0" applyFont="1" applyFill="1" applyAlignment="1">
      <alignment vertical="center"/>
    </xf>
    <xf numFmtId="0" fontId="9" fillId="38" borderId="0" xfId="0" applyFont="1" applyFill="1" applyBorder="1" applyAlignment="1">
      <alignment horizontal="left" vertical="center" wrapText="1"/>
    </xf>
    <xf numFmtId="0" fontId="9" fillId="0" borderId="0" xfId="0" applyFont="1" applyBorder="1" applyAlignment="1">
      <alignment horizontal="left" vertical="center" wrapText="1"/>
    </xf>
    <xf numFmtId="0" fontId="10" fillId="38" borderId="0" xfId="0" applyFont="1" applyFill="1" applyAlignment="1">
      <alignment horizontal="left" vertical="center"/>
    </xf>
    <xf numFmtId="0" fontId="8" fillId="38" borderId="0" xfId="0" applyFont="1" applyFill="1" applyBorder="1" applyAlignment="1">
      <alignment vertical="center" wrapText="1"/>
    </xf>
    <xf numFmtId="0" fontId="8" fillId="0" borderId="0" xfId="0" applyFont="1" applyBorder="1" applyAlignment="1">
      <alignment vertical="center" wrapText="1"/>
    </xf>
    <xf numFmtId="0" fontId="8" fillId="38" borderId="0" xfId="0" applyFont="1" applyFill="1" applyBorder="1" applyAlignment="1">
      <alignment vertical="center"/>
    </xf>
    <xf numFmtId="0" fontId="3" fillId="0" borderId="0" xfId="0" applyFont="1" applyFill="1" applyBorder="1" applyAlignment="1" applyProtection="1">
      <alignment horizontal="center" wrapText="1"/>
      <protection locked="0"/>
    </xf>
    <xf numFmtId="0" fontId="39" fillId="0" borderId="0" xfId="0" applyFont="1" applyFill="1" applyAlignment="1" applyProtection="1">
      <alignment/>
      <protection locked="0"/>
    </xf>
    <xf numFmtId="0" fontId="11" fillId="0" borderId="0" xfId="0" applyFont="1" applyFill="1" applyAlignment="1" applyProtection="1">
      <alignment horizontal="center" wrapText="1"/>
      <protection locked="0"/>
    </xf>
    <xf numFmtId="0" fontId="40" fillId="0" borderId="0" xfId="0" applyFont="1" applyFill="1" applyAlignment="1" applyProtection="1">
      <alignment/>
      <protection locked="0"/>
    </xf>
    <xf numFmtId="0" fontId="41" fillId="0" borderId="0" xfId="0" applyFont="1" applyFill="1" applyAlignment="1" applyProtection="1">
      <alignment horizontal="center" wrapText="1"/>
      <protection locked="0"/>
    </xf>
    <xf numFmtId="0" fontId="40" fillId="0" borderId="0" xfId="0" applyFont="1" applyFill="1" applyAlignment="1" applyProtection="1">
      <alignment wrapText="1"/>
      <protection locked="0"/>
    </xf>
    <xf numFmtId="0" fontId="12" fillId="0" borderId="0" xfId="0" applyFont="1" applyFill="1" applyAlignment="1" applyProtection="1">
      <alignment wrapText="1"/>
      <protection locked="0"/>
    </xf>
    <xf numFmtId="0" fontId="41" fillId="0" borderId="0" xfId="0" applyFont="1" applyFill="1" applyAlignment="1" applyProtection="1">
      <alignment/>
      <protection locked="0"/>
    </xf>
    <xf numFmtId="0" fontId="40" fillId="36" borderId="0" xfId="0" applyFont="1" applyFill="1" applyAlignment="1" applyProtection="1">
      <alignment/>
      <protection locked="0"/>
    </xf>
    <xf numFmtId="0" fontId="3" fillId="39" borderId="10" xfId="0" applyFont="1" applyFill="1" applyBorder="1" applyAlignment="1" applyProtection="1">
      <alignment horizontal="left" vertical="center" wrapText="1"/>
      <protection locked="0"/>
    </xf>
    <xf numFmtId="2" fontId="3" fillId="35" borderId="10" xfId="0" applyNumberFormat="1" applyFont="1" applyFill="1" applyBorder="1" applyAlignment="1" applyProtection="1">
      <alignment horizontal="center" vertical="center" wrapText="1"/>
      <protection locked="0"/>
    </xf>
    <xf numFmtId="0" fontId="41" fillId="36" borderId="0" xfId="0" applyFont="1" applyFill="1" applyAlignment="1" applyProtection="1">
      <alignment/>
      <protection locked="0"/>
    </xf>
    <xf numFmtId="0" fontId="41" fillId="17" borderId="0" xfId="0" applyFont="1" applyFill="1" applyAlignment="1" applyProtection="1">
      <alignment/>
      <protection locked="0"/>
    </xf>
    <xf numFmtId="0" fontId="40" fillId="0" borderId="0" xfId="0" applyFont="1" applyFill="1" applyBorder="1" applyAlignment="1" applyProtection="1">
      <alignment/>
      <protection locked="0"/>
    </xf>
    <xf numFmtId="0" fontId="12" fillId="35" borderId="0" xfId="0" applyFont="1" applyFill="1" applyBorder="1" applyAlignment="1" applyProtection="1">
      <alignment horizontal="left" vertical="center" wrapText="1"/>
      <protection locked="0"/>
    </xf>
    <xf numFmtId="0" fontId="41" fillId="0" borderId="0" xfId="0" applyFont="1" applyFill="1" applyBorder="1" applyAlignment="1" applyProtection="1">
      <alignment/>
      <protection locked="0"/>
    </xf>
    <xf numFmtId="0" fontId="41" fillId="0" borderId="11" xfId="0" applyFont="1" applyFill="1" applyBorder="1" applyAlignment="1" applyProtection="1">
      <alignment/>
      <protection locked="0"/>
    </xf>
    <xf numFmtId="2" fontId="13" fillId="34" borderId="0" xfId="0" applyNumberFormat="1" applyFont="1" applyFill="1" applyBorder="1" applyAlignment="1" applyProtection="1">
      <alignment horizontal="center" vertical="center" wrapText="1"/>
      <protection locked="0"/>
    </xf>
    <xf numFmtId="0" fontId="41" fillId="0" borderId="0" xfId="0" applyFont="1" applyFill="1" applyBorder="1" applyAlignment="1" applyProtection="1">
      <alignment vertical="center"/>
      <protection locked="0"/>
    </xf>
    <xf numFmtId="0" fontId="14" fillId="38" borderId="0" xfId="0" applyFont="1" applyFill="1" applyBorder="1" applyAlignment="1">
      <alignment vertical="center"/>
    </xf>
    <xf numFmtId="0" fontId="14" fillId="38" borderId="0" xfId="0" applyFont="1" applyFill="1" applyBorder="1" applyAlignment="1">
      <alignment horizontal="center" vertical="center"/>
    </xf>
    <xf numFmtId="0" fontId="14" fillId="38" borderId="0" xfId="0" applyFont="1" applyFill="1" applyBorder="1" applyAlignment="1">
      <alignment horizontal="left" vertical="center" wrapText="1"/>
    </xf>
    <xf numFmtId="0" fontId="14" fillId="38" borderId="0" xfId="0" applyFont="1" applyFill="1" applyBorder="1" applyAlignment="1">
      <alignment horizontal="justify" vertical="center" wrapText="1"/>
    </xf>
    <xf numFmtId="0" fontId="14" fillId="38" borderId="0" xfId="0" applyFont="1" applyFill="1" applyBorder="1" applyAlignment="1">
      <alignment vertical="center" wrapText="1"/>
    </xf>
    <xf numFmtId="0" fontId="14" fillId="0" borderId="0" xfId="0" applyFont="1" applyBorder="1" applyAlignment="1">
      <alignment vertical="center" wrapText="1"/>
    </xf>
    <xf numFmtId="0" fontId="41" fillId="0" borderId="0" xfId="0" applyFont="1" applyFill="1" applyBorder="1" applyAlignment="1" applyProtection="1">
      <alignment/>
      <protection locked="0"/>
    </xf>
    <xf numFmtId="0" fontId="40" fillId="0" borderId="0" xfId="0" applyFont="1" applyFill="1" applyBorder="1" applyAlignment="1" applyProtection="1">
      <alignment/>
      <protection locked="0"/>
    </xf>
    <xf numFmtId="0" fontId="66" fillId="0" borderId="0" xfId="0" applyFont="1" applyAlignment="1">
      <alignment/>
    </xf>
    <xf numFmtId="0" fontId="16" fillId="37" borderId="0" xfId="0" applyFont="1" applyFill="1" applyAlignment="1" applyProtection="1">
      <alignment vertical="center" wrapText="1"/>
      <protection locked="0"/>
    </xf>
    <xf numFmtId="0" fontId="67" fillId="33" borderId="10" xfId="0" applyFont="1" applyFill="1" applyBorder="1" applyAlignment="1">
      <alignment horizontal="left" vertical="center" wrapText="1"/>
    </xf>
    <xf numFmtId="0" fontId="67" fillId="33" borderId="10" xfId="0" applyFont="1" applyFill="1" applyBorder="1" applyAlignment="1">
      <alignment vertical="center" wrapText="1"/>
    </xf>
    <xf numFmtId="0" fontId="68" fillId="33" borderId="10" xfId="0" applyFont="1" applyFill="1" applyBorder="1" applyAlignment="1">
      <alignment horizontal="center" vertical="center" wrapText="1"/>
    </xf>
    <xf numFmtId="0" fontId="67" fillId="34" borderId="10" xfId="0" applyFont="1" applyFill="1" applyBorder="1" applyAlignment="1">
      <alignment horizontal="left" vertical="center" wrapText="1" indent="1"/>
    </xf>
    <xf numFmtId="0" fontId="67" fillId="34" borderId="10" xfId="0" applyFont="1" applyFill="1" applyBorder="1" applyAlignment="1">
      <alignment vertical="center" wrapText="1"/>
    </xf>
    <xf numFmtId="0" fontId="68" fillId="34" borderId="10" xfId="0" applyFont="1" applyFill="1" applyBorder="1" applyAlignment="1">
      <alignment horizontal="center" vertical="center" wrapText="1"/>
    </xf>
    <xf numFmtId="0" fontId="68" fillId="35" borderId="10" xfId="0" applyFont="1" applyFill="1" applyBorder="1" applyAlignment="1">
      <alignment horizontal="left" vertical="center" wrapText="1" indent="1"/>
    </xf>
    <xf numFmtId="0" fontId="69" fillId="35" borderId="10" xfId="0" applyFont="1" applyFill="1" applyBorder="1" applyAlignment="1">
      <alignment horizontal="left" vertical="center" wrapText="1"/>
    </xf>
    <xf numFmtId="0" fontId="68" fillId="35" borderId="10" xfId="0" applyFont="1" applyFill="1" applyBorder="1" applyAlignment="1">
      <alignment horizontal="center" vertical="center" wrapText="1"/>
    </xf>
    <xf numFmtId="0" fontId="68" fillId="40" borderId="10" xfId="0" applyFont="1" applyFill="1" applyBorder="1" applyAlignment="1">
      <alignment horizontal="left" vertical="center" wrapText="1" indent="1"/>
    </xf>
    <xf numFmtId="0" fontId="68" fillId="41" borderId="10" xfId="0" applyFont="1" applyFill="1" applyBorder="1" applyAlignment="1">
      <alignment horizontal="left" vertical="center" wrapText="1"/>
    </xf>
    <xf numFmtId="0" fontId="68" fillId="40" borderId="10" xfId="0" applyFont="1" applyFill="1" applyBorder="1" applyAlignment="1">
      <alignment horizontal="center" vertical="center" wrapText="1"/>
    </xf>
    <xf numFmtId="0" fontId="68" fillId="41" borderId="10" xfId="0" applyFont="1" applyFill="1" applyBorder="1" applyAlignment="1">
      <alignment horizontal="left" vertical="center" wrapText="1" indent="1"/>
    </xf>
    <xf numFmtId="0" fontId="68" fillId="37" borderId="10" xfId="0" applyFont="1" applyFill="1" applyBorder="1" applyAlignment="1">
      <alignment horizontal="left" vertical="center" wrapText="1"/>
    </xf>
    <xf numFmtId="0" fontId="67" fillId="34" borderId="10" xfId="0" applyFont="1" applyFill="1" applyBorder="1" applyAlignment="1">
      <alignment horizontal="left" vertical="center" wrapText="1"/>
    </xf>
    <xf numFmtId="0" fontId="68" fillId="35" borderId="10" xfId="0" applyFont="1" applyFill="1" applyBorder="1" applyAlignment="1">
      <alignment horizontal="left" vertical="center" wrapText="1" indent="2"/>
    </xf>
    <xf numFmtId="0" fontId="69" fillId="35" borderId="10" xfId="0" applyFont="1" applyFill="1" applyBorder="1" applyAlignment="1">
      <alignment vertical="center" wrapText="1"/>
    </xf>
    <xf numFmtId="0" fontId="69" fillId="37" borderId="10" xfId="0" applyFont="1" applyFill="1" applyBorder="1" applyAlignment="1">
      <alignment vertical="center" wrapText="1"/>
    </xf>
    <xf numFmtId="0" fontId="68" fillId="37" borderId="10" xfId="0" applyFont="1" applyFill="1" applyBorder="1" applyAlignment="1">
      <alignment vertical="center" wrapText="1"/>
    </xf>
    <xf numFmtId="10" fontId="66" fillId="0" borderId="0" xfId="53" applyNumberFormat="1" applyFont="1" applyAlignment="1">
      <alignment/>
    </xf>
    <xf numFmtId="0" fontId="68" fillId="35" borderId="10" xfId="0" applyFont="1" applyFill="1" applyBorder="1" applyAlignment="1">
      <alignment vertical="center" wrapText="1"/>
    </xf>
    <xf numFmtId="0" fontId="69" fillId="41" borderId="10" xfId="0" applyFont="1" applyFill="1" applyBorder="1" applyAlignment="1">
      <alignment vertical="center" wrapText="1"/>
    </xf>
    <xf numFmtId="0" fontId="68" fillId="40" borderId="10" xfId="0" applyFont="1" applyFill="1" applyBorder="1" applyAlignment="1">
      <alignment vertical="center" wrapText="1"/>
    </xf>
    <xf numFmtId="0" fontId="69" fillId="40" borderId="10" xfId="0" applyFont="1" applyFill="1" applyBorder="1" applyAlignment="1">
      <alignment vertical="center" wrapText="1"/>
    </xf>
    <xf numFmtId="0" fontId="68" fillId="41" borderId="10" xfId="0" applyFont="1" applyFill="1" applyBorder="1" applyAlignment="1">
      <alignment vertical="center" wrapText="1"/>
    </xf>
    <xf numFmtId="0" fontId="61" fillId="37" borderId="0" xfId="0" applyFont="1" applyFill="1" applyAlignment="1">
      <alignment/>
    </xf>
    <xf numFmtId="0" fontId="2" fillId="38" borderId="12" xfId="0" applyFont="1" applyFill="1" applyBorder="1" applyAlignment="1">
      <alignment horizontal="left"/>
    </xf>
    <xf numFmtId="0" fontId="17" fillId="38" borderId="0" xfId="0" applyFont="1" applyFill="1" applyAlignment="1">
      <alignment vertical="center"/>
    </xf>
    <xf numFmtId="0" fontId="17" fillId="38" borderId="0" xfId="0" applyFont="1" applyFill="1" applyBorder="1" applyAlignment="1">
      <alignment horizontal="left" vertical="center" wrapText="1"/>
    </xf>
    <xf numFmtId="0" fontId="17" fillId="38" borderId="0" xfId="0" applyFont="1" applyFill="1" applyBorder="1" applyAlignment="1">
      <alignment vertical="center" wrapText="1"/>
    </xf>
    <xf numFmtId="0" fontId="36" fillId="0" borderId="13" xfId="0" applyFont="1" applyFill="1" applyBorder="1" applyAlignment="1" applyProtection="1">
      <alignment/>
      <protection locked="0"/>
    </xf>
    <xf numFmtId="0" fontId="36" fillId="0" borderId="14" xfId="0" applyFont="1" applyFill="1" applyBorder="1" applyAlignment="1" applyProtection="1">
      <alignment/>
      <protection locked="0"/>
    </xf>
    <xf numFmtId="0" fontId="0" fillId="0" borderId="0" xfId="0" applyBorder="1" applyAlignment="1">
      <alignment/>
    </xf>
    <xf numFmtId="0" fontId="70" fillId="0" borderId="15" xfId="0" applyFont="1" applyFill="1" applyBorder="1" applyAlignment="1" applyProtection="1">
      <alignment horizontal="center" vertical="center" wrapText="1"/>
      <protection locked="0"/>
    </xf>
    <xf numFmtId="0" fontId="35" fillId="0" borderId="14" xfId="0" applyFont="1" applyFill="1" applyBorder="1" applyAlignment="1" applyProtection="1">
      <alignment/>
      <protection locked="0"/>
    </xf>
    <xf numFmtId="0" fontId="36" fillId="0" borderId="13" xfId="0" applyFont="1" applyFill="1" applyBorder="1" applyAlignment="1" applyProtection="1">
      <alignment horizontal="center"/>
      <protection locked="0"/>
    </xf>
    <xf numFmtId="0" fontId="36" fillId="0" borderId="14" xfId="0" applyFont="1" applyFill="1" applyBorder="1" applyAlignment="1" applyProtection="1">
      <alignment horizontal="left"/>
      <protection locked="0"/>
    </xf>
    <xf numFmtId="0" fontId="36" fillId="0" borderId="14" xfId="0" applyFont="1" applyFill="1" applyBorder="1" applyAlignment="1" applyProtection="1">
      <alignment/>
      <protection locked="0"/>
    </xf>
    <xf numFmtId="0" fontId="8" fillId="38" borderId="0" xfId="0" applyFont="1" applyFill="1" applyAlignment="1">
      <alignment horizontal="center" vertical="center"/>
    </xf>
    <xf numFmtId="0" fontId="3" fillId="0" borderId="10"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center" vertical="center" wrapText="1"/>
      <protection locked="0"/>
    </xf>
    <xf numFmtId="0" fontId="36" fillId="0" borderId="0" xfId="0" applyFont="1" applyFill="1" applyAlignment="1" applyProtection="1">
      <alignment horizontal="center" wrapText="1"/>
      <protection locked="0"/>
    </xf>
    <xf numFmtId="0" fontId="3" fillId="35" borderId="0" xfId="0" applyFont="1" applyFill="1" applyBorder="1" applyAlignment="1" applyProtection="1">
      <alignment horizontal="left" vertical="center" wrapText="1"/>
      <protection locked="0"/>
    </xf>
    <xf numFmtId="0" fontId="36" fillId="0" borderId="0" xfId="0" applyFont="1" applyFill="1" applyAlignment="1" applyProtection="1">
      <alignment horizontal="center" vertical="center" wrapText="1"/>
      <protection locked="0"/>
    </xf>
    <xf numFmtId="0" fontId="5" fillId="38" borderId="10" xfId="0" applyFont="1" applyFill="1" applyBorder="1" applyAlignment="1">
      <alignment horizontal="left" vertical="center" wrapText="1"/>
    </xf>
    <xf numFmtId="0" fontId="2" fillId="0" borderId="0" xfId="0" applyFont="1" applyFill="1" applyAlignment="1" applyProtection="1">
      <alignment horizontal="center" vertical="center" wrapText="1"/>
      <protection locked="0"/>
    </xf>
    <xf numFmtId="0" fontId="0" fillId="0" borderId="0" xfId="0" applyAlignment="1">
      <alignment horizontal="left" wrapText="1"/>
    </xf>
    <xf numFmtId="0" fontId="67" fillId="33" borderId="12" xfId="0" applyFont="1" applyFill="1" applyBorder="1" applyAlignment="1">
      <alignment horizontal="center" vertical="center" wrapText="1"/>
    </xf>
    <xf numFmtId="0" fontId="67" fillId="33" borderId="16" xfId="0" applyFont="1" applyFill="1" applyBorder="1" applyAlignment="1">
      <alignment horizontal="center" vertical="center" wrapText="1"/>
    </xf>
    <xf numFmtId="0" fontId="5" fillId="38" borderId="10" xfId="0" applyFont="1" applyFill="1" applyBorder="1" applyAlignment="1">
      <alignment horizontal="justify" vertical="center" wrapText="1"/>
    </xf>
    <xf numFmtId="0" fontId="3" fillId="35" borderId="11" xfId="0" applyFont="1" applyFill="1" applyBorder="1" applyAlignment="1" applyProtection="1">
      <alignment horizontal="left" vertical="center" wrapText="1"/>
      <protection locked="0"/>
    </xf>
    <xf numFmtId="0" fontId="3" fillId="35" borderId="0" xfId="0" applyFont="1" applyFill="1" applyBorder="1" applyAlignment="1" applyProtection="1">
      <alignment horizontal="left" vertical="center" wrapText="1"/>
      <protection locked="0"/>
    </xf>
    <xf numFmtId="0" fontId="3" fillId="0" borderId="0" xfId="0" applyFont="1" applyFill="1" applyAlignment="1" applyProtection="1">
      <alignment wrapText="1"/>
      <protection locked="0"/>
    </xf>
    <xf numFmtId="0" fontId="36" fillId="0" borderId="11" xfId="0" applyFont="1" applyFill="1" applyBorder="1" applyAlignment="1" applyProtection="1">
      <alignment horizontal="left" wrapText="1"/>
      <protection locked="0"/>
    </xf>
    <xf numFmtId="0" fontId="36" fillId="0" borderId="0" xfId="0" applyFont="1" applyFill="1" applyBorder="1" applyAlignment="1" applyProtection="1">
      <alignment horizontal="left" wrapText="1"/>
      <protection locked="0"/>
    </xf>
    <xf numFmtId="0" fontId="3" fillId="0" borderId="1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Alignment="1" applyProtection="1">
      <alignment horizontal="center" wrapText="1"/>
      <protection locked="0"/>
    </xf>
    <xf numFmtId="0" fontId="36" fillId="0" borderId="0" xfId="0" applyFont="1" applyFill="1" applyAlignment="1" applyProtection="1">
      <alignment horizontal="center" vertical="center" wrapText="1"/>
      <protection locked="0"/>
    </xf>
    <xf numFmtId="0" fontId="4" fillId="35" borderId="10" xfId="0" applyFont="1" applyFill="1" applyBorder="1" applyAlignment="1" applyProtection="1">
      <alignment horizontal="left" vertical="center" wrapText="1"/>
      <protection locked="0"/>
    </xf>
    <xf numFmtId="0" fontId="4" fillId="35" borderId="10"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justify" vertical="center" wrapText="1"/>
      <protection locked="0"/>
    </xf>
    <xf numFmtId="0" fontId="3" fillId="37" borderId="10" xfId="0" applyNumberFormat="1" applyFont="1" applyFill="1" applyBorder="1" applyAlignment="1" applyProtection="1">
      <alignment horizontal="left" vertical="center" wrapText="1"/>
      <protection locked="0"/>
    </xf>
    <xf numFmtId="0" fontId="5" fillId="38" borderId="12" xfId="0" applyFont="1" applyFill="1" applyBorder="1" applyAlignment="1">
      <alignment horizontal="justify" vertical="center" wrapText="1"/>
    </xf>
    <xf numFmtId="0" fontId="5" fillId="38" borderId="17" xfId="0" applyFont="1" applyFill="1" applyBorder="1" applyAlignment="1">
      <alignment horizontal="justify" vertical="center" wrapText="1"/>
    </xf>
    <xf numFmtId="0" fontId="5" fillId="38" borderId="16" xfId="0" applyFont="1" applyFill="1" applyBorder="1" applyAlignment="1">
      <alignment horizontal="justify" vertical="center" wrapText="1"/>
    </xf>
    <xf numFmtId="49" fontId="3" fillId="0" borderId="10" xfId="0" applyNumberFormat="1" applyFont="1" applyFill="1" applyBorder="1" applyAlignment="1" applyProtection="1">
      <alignment horizontal="center" vertical="center" wrapText="1"/>
      <protection locked="0"/>
    </xf>
    <xf numFmtId="0" fontId="4" fillId="37" borderId="10"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center" vertical="center" wrapText="1"/>
      <protection locked="0"/>
    </xf>
    <xf numFmtId="0" fontId="4" fillId="37"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justify" vertical="center" wrapText="1"/>
      <protection locked="0"/>
    </xf>
    <xf numFmtId="0" fontId="4" fillId="0" borderId="0" xfId="0" applyFont="1" applyFill="1" applyBorder="1" applyAlignment="1" applyProtection="1">
      <alignment vertical="center" wrapText="1"/>
      <protection locked="0"/>
    </xf>
    <xf numFmtId="0" fontId="3" fillId="0" borderId="11"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3" fillId="37" borderId="10" xfId="0" applyFont="1" applyFill="1" applyBorder="1" applyAlignment="1" applyProtection="1">
      <alignment horizontal="left" wrapText="1"/>
      <protection locked="0"/>
    </xf>
    <xf numFmtId="0" fontId="36" fillId="19" borderId="0" xfId="0" applyFont="1" applyFill="1" applyAlignment="1" applyProtection="1">
      <alignment/>
      <protection locked="0"/>
    </xf>
    <xf numFmtId="0" fontId="35" fillId="0" borderId="0" xfId="0" applyFont="1" applyBorder="1" applyAlignment="1">
      <alignment wrapText="1"/>
    </xf>
    <xf numFmtId="0" fontId="12"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vertical="center" wrapText="1"/>
      <protection locked="0"/>
    </xf>
    <xf numFmtId="0" fontId="4" fillId="39" borderId="1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center" vertical="center" wrapText="1"/>
      <protection locked="0"/>
    </xf>
    <xf numFmtId="0" fontId="12" fillId="0" borderId="18" xfId="0" applyFont="1" applyFill="1" applyBorder="1" applyAlignment="1" applyProtection="1">
      <alignment horizontal="left" vertical="center" wrapText="1"/>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12" fillId="37" borderId="0" xfId="0" applyFont="1" applyFill="1" applyBorder="1" applyAlignment="1" applyProtection="1">
      <alignment horizontal="left" vertical="center" wrapText="1"/>
      <protection locked="0"/>
    </xf>
    <xf numFmtId="0" fontId="40" fillId="0" borderId="0" xfId="0" applyFont="1" applyFill="1" applyBorder="1" applyAlignment="1" applyProtection="1">
      <alignment horizontal="left" vertical="top" wrapText="1"/>
      <protection locked="0"/>
    </xf>
    <xf numFmtId="0" fontId="3" fillId="35" borderId="12"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left" vertical="center" wrapText="1"/>
      <protection locked="0"/>
    </xf>
    <xf numFmtId="0" fontId="12" fillId="37" borderId="11"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41" fillId="19" borderId="0" xfId="0" applyFont="1" applyFill="1" applyBorder="1" applyAlignment="1" applyProtection="1">
      <alignment/>
      <protection locked="0"/>
    </xf>
    <xf numFmtId="0" fontId="40" fillId="0" borderId="0" xfId="0" applyFont="1" applyBorder="1" applyAlignment="1">
      <alignment wrapText="1"/>
    </xf>
    <xf numFmtId="0" fontId="4" fillId="0" borderId="10" xfId="0" applyFont="1" applyFill="1" applyBorder="1" applyAlignment="1" applyProtection="1">
      <alignment horizontal="left" vertical="center" wrapText="1"/>
      <protection locked="0"/>
    </xf>
    <xf numFmtId="1" fontId="3" fillId="0" borderId="10" xfId="0" applyNumberFormat="1" applyFont="1" applyFill="1" applyBorder="1" applyAlignment="1" applyProtection="1">
      <alignment horizontal="center" vertical="center" wrapText="1"/>
      <protection locked="0"/>
    </xf>
    <xf numFmtId="0" fontId="3" fillId="37" borderId="0"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35" fillId="0" borderId="0" xfId="0" applyFont="1" applyFill="1" applyAlignment="1" applyProtection="1">
      <alignment vertical="center"/>
      <protection locked="0"/>
    </xf>
    <xf numFmtId="0" fontId="35" fillId="37" borderId="0" xfId="0" applyFont="1" applyFill="1" applyBorder="1" applyAlignment="1" applyProtection="1">
      <alignment horizontal="center"/>
      <protection locked="0"/>
    </xf>
    <xf numFmtId="0" fontId="2" fillId="37" borderId="0" xfId="0" applyFont="1" applyFill="1" applyBorder="1" applyAlignment="1" applyProtection="1">
      <alignment horizontal="center" vertical="center" wrapText="1"/>
      <protection locked="0"/>
    </xf>
    <xf numFmtId="0" fontId="36" fillId="37" borderId="0" xfId="0" applyFont="1" applyFill="1" applyBorder="1" applyAlignment="1" applyProtection="1">
      <alignment horizontal="center" wrapText="1"/>
      <protection locked="0"/>
    </xf>
    <xf numFmtId="0" fontId="36" fillId="37" borderId="0" xfId="0" applyFont="1" applyFill="1" applyBorder="1" applyAlignment="1" applyProtection="1">
      <alignment horizontal="center" wrapText="1"/>
      <protection locked="0"/>
    </xf>
    <xf numFmtId="0" fontId="36" fillId="37" borderId="0" xfId="0" applyFont="1" applyFill="1" applyAlignment="1" applyProtection="1">
      <alignment vertical="top"/>
      <protection locked="0"/>
    </xf>
    <xf numFmtId="0" fontId="35" fillId="37" borderId="0" xfId="0" applyFont="1" applyFill="1" applyAlignment="1" applyProtection="1">
      <alignment wrapText="1"/>
      <protection locked="0"/>
    </xf>
    <xf numFmtId="0" fontId="3" fillId="37" borderId="0" xfId="0" applyFont="1" applyFill="1" applyAlignment="1" applyProtection="1">
      <alignment horizontal="left" vertical="center"/>
      <protection locked="0"/>
    </xf>
    <xf numFmtId="0" fontId="3" fillId="37" borderId="0" xfId="0" applyFont="1" applyFill="1" applyAlignment="1" applyProtection="1">
      <alignment wrapText="1"/>
      <protection locked="0"/>
    </xf>
    <xf numFmtId="0" fontId="3" fillId="37" borderId="10" xfId="0" applyFont="1" applyFill="1" applyBorder="1" applyAlignment="1" applyProtection="1">
      <alignment wrapText="1"/>
      <protection locked="0"/>
    </xf>
    <xf numFmtId="0" fontId="3" fillId="37" borderId="0" xfId="0" applyFont="1" applyFill="1" applyAlignment="1" applyProtection="1">
      <alignment/>
      <protection locked="0"/>
    </xf>
    <xf numFmtId="0" fontId="3" fillId="37" borderId="0" xfId="0" applyFont="1" applyFill="1" applyAlignment="1" applyProtection="1">
      <alignment vertical="center"/>
      <protection locked="0"/>
    </xf>
    <xf numFmtId="0" fontId="3" fillId="37" borderId="0" xfId="0" applyFont="1" applyFill="1" applyAlignment="1" applyProtection="1">
      <alignment wrapText="1"/>
      <protection locked="0"/>
    </xf>
    <xf numFmtId="0" fontId="35" fillId="37" borderId="0" xfId="0" applyFont="1" applyFill="1" applyAlignment="1" applyProtection="1">
      <alignment horizontal="center"/>
      <protection locked="0"/>
    </xf>
    <xf numFmtId="0" fontId="2" fillId="37" borderId="0" xfId="0" applyFont="1" applyFill="1" applyAlignment="1" applyProtection="1">
      <alignment horizontal="center" vertical="center" wrapText="1"/>
      <protection locked="0"/>
    </xf>
    <xf numFmtId="0" fontId="36" fillId="37" borderId="0" xfId="0" applyFont="1" applyFill="1" applyAlignment="1" applyProtection="1">
      <alignment horizontal="center" wrapText="1"/>
      <protection locked="0"/>
    </xf>
    <xf numFmtId="0" fontId="36" fillId="37" borderId="0" xfId="0" applyFont="1" applyFill="1" applyAlignment="1" applyProtection="1">
      <alignment horizontal="center" wrapText="1"/>
      <protection locked="0"/>
    </xf>
    <xf numFmtId="0" fontId="35" fillId="37" borderId="0" xfId="0" applyFont="1" applyFill="1" applyAlignment="1" applyProtection="1">
      <alignment/>
      <protection locked="0"/>
    </xf>
    <xf numFmtId="0" fontId="0" fillId="37" borderId="0" xfId="0" applyFill="1" applyAlignment="1">
      <alignment horizontal="center"/>
    </xf>
    <xf numFmtId="0" fontId="15" fillId="37" borderId="0" xfId="0" applyFont="1" applyFill="1" applyAlignment="1" applyProtection="1">
      <alignment horizontal="center" wrapText="1"/>
      <protection locked="0"/>
    </xf>
    <xf numFmtId="0" fontId="16" fillId="37" borderId="0" xfId="0" applyFont="1" applyFill="1" applyAlignment="1" applyProtection="1">
      <alignment horizontal="left" vertical="center" indent="1"/>
      <protection locked="0"/>
    </xf>
    <xf numFmtId="0" fontId="16" fillId="37" borderId="0" xfId="0" applyFont="1" applyFill="1" applyAlignment="1" applyProtection="1">
      <alignment horizontal="left" vertical="center" wrapText="1"/>
      <protection locked="0"/>
    </xf>
    <xf numFmtId="0" fontId="16" fillId="37" borderId="10" xfId="0" applyFont="1" applyFill="1" applyBorder="1" applyAlignment="1" applyProtection="1">
      <alignment vertical="center" wrapText="1"/>
      <protection locked="0"/>
    </xf>
    <xf numFmtId="0" fontId="16" fillId="37" borderId="0" xfId="0" applyFont="1" applyFill="1" applyAlignment="1" applyProtection="1">
      <alignment vertical="center"/>
      <protection locked="0"/>
    </xf>
    <xf numFmtId="0" fontId="69" fillId="37" borderId="0" xfId="0" applyFont="1" applyFill="1" applyAlignment="1">
      <alignment vertical="center"/>
    </xf>
    <xf numFmtId="0" fontId="67" fillId="33" borderId="10" xfId="0" applyFont="1" applyFill="1" applyBorder="1" applyAlignment="1">
      <alignment horizontal="center" vertical="center" wrapText="1"/>
    </xf>
    <xf numFmtId="3" fontId="3" fillId="0" borderId="10" xfId="0" applyNumberFormat="1" applyFont="1" applyFill="1" applyBorder="1" applyAlignment="1" applyProtection="1">
      <alignment horizontal="center" vertical="center" wrapText="1"/>
      <protection locked="0"/>
    </xf>
    <xf numFmtId="3" fontId="4" fillId="35" borderId="10" xfId="0" applyNumberFormat="1" applyFont="1" applyFill="1" applyBorder="1" applyAlignment="1" applyProtection="1">
      <alignment horizontal="center" vertical="center" wrapText="1"/>
      <protection locked="0"/>
    </xf>
    <xf numFmtId="3" fontId="46" fillId="0" borderId="10" xfId="0" applyNumberFormat="1" applyFont="1" applyFill="1" applyBorder="1" applyAlignment="1" applyProtection="1">
      <alignment horizontal="center" vertical="center"/>
      <protection locked="0"/>
    </xf>
    <xf numFmtId="3" fontId="3" fillId="35" borderId="10" xfId="0" applyNumberFormat="1" applyFont="1" applyFill="1" applyBorder="1" applyAlignment="1" applyProtection="1">
      <alignment horizontal="center" vertical="center" wrapText="1"/>
      <protection locked="0"/>
    </xf>
    <xf numFmtId="3" fontId="4" fillId="34" borderId="10" xfId="0" applyNumberFormat="1" applyFont="1" applyFill="1" applyBorder="1" applyAlignment="1" applyProtection="1">
      <alignment horizontal="center" vertical="center" wrapText="1"/>
      <protection locked="0"/>
    </xf>
    <xf numFmtId="3" fontId="4" fillId="37" borderId="10" xfId="0" applyNumberFormat="1" applyFont="1" applyFill="1" applyBorder="1" applyAlignment="1" applyProtection="1">
      <alignment horizontal="center" vertical="center" wrapText="1"/>
      <protection locked="0"/>
    </xf>
    <xf numFmtId="3" fontId="3" fillId="37" borderId="10" xfId="0" applyNumberFormat="1" applyFont="1" applyFill="1" applyBorder="1" applyAlignment="1" applyProtection="1">
      <alignment horizontal="center" vertical="center" wrapText="1"/>
      <protection locked="0"/>
    </xf>
    <xf numFmtId="1" fontId="36" fillId="37" borderId="0" xfId="0" applyNumberFormat="1" applyFont="1" applyFill="1" applyAlignment="1" applyProtection="1">
      <alignment horizontal="center" wrapText="1"/>
      <protection locked="0"/>
    </xf>
    <xf numFmtId="1" fontId="44" fillId="37" borderId="0" xfId="0" applyNumberFormat="1" applyFont="1" applyFill="1" applyAlignment="1" applyProtection="1">
      <alignment horizontal="center" wrapText="1"/>
      <protection locked="0"/>
    </xf>
    <xf numFmtId="1" fontId="69" fillId="37" borderId="0" xfId="0" applyNumberFormat="1" applyFont="1" applyFill="1" applyAlignment="1">
      <alignment vertical="center"/>
    </xf>
    <xf numFmtId="1" fontId="67" fillId="33" borderId="10" xfId="0" applyNumberFormat="1" applyFont="1" applyFill="1" applyBorder="1" applyAlignment="1">
      <alignment horizontal="center" vertical="center" wrapText="1"/>
    </xf>
    <xf numFmtId="1" fontId="68" fillId="33" borderId="10" xfId="0" applyNumberFormat="1" applyFont="1" applyFill="1" applyBorder="1" applyAlignment="1">
      <alignment horizontal="center" vertical="center" wrapText="1"/>
    </xf>
    <xf numFmtId="1" fontId="68" fillId="34" borderId="10" xfId="0" applyNumberFormat="1" applyFont="1" applyFill="1" applyBorder="1" applyAlignment="1">
      <alignment horizontal="center" vertical="center" wrapText="1"/>
    </xf>
    <xf numFmtId="1" fontId="68" fillId="35" borderId="10" xfId="0" applyNumberFormat="1" applyFont="1" applyFill="1" applyBorder="1" applyAlignment="1">
      <alignment horizontal="center" vertical="center" wrapText="1"/>
    </xf>
    <xf numFmtId="1" fontId="0" fillId="0" borderId="0" xfId="0" applyNumberFormat="1" applyAlignment="1">
      <alignment/>
    </xf>
    <xf numFmtId="1" fontId="5" fillId="38" borderId="0" xfId="0" applyNumberFormat="1" applyFont="1" applyFill="1" applyAlignment="1">
      <alignment vertical="center"/>
    </xf>
    <xf numFmtId="1" fontId="5" fillId="38" borderId="0" xfId="0" applyNumberFormat="1" applyFont="1" applyFill="1" applyBorder="1" applyAlignment="1">
      <alignment horizontal="left" vertical="center" wrapText="1"/>
    </xf>
    <xf numFmtId="1" fontId="0" fillId="0" borderId="0" xfId="0" applyNumberFormat="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0</xdr:rowOff>
    </xdr:from>
    <xdr:to>
      <xdr:col>5</xdr:col>
      <xdr:colOff>9525</xdr:colOff>
      <xdr:row>13</xdr:row>
      <xdr:rowOff>85725</xdr:rowOff>
    </xdr:to>
    <xdr:sp>
      <xdr:nvSpPr>
        <xdr:cNvPr id="1" name="1 Rectángulo redondeado"/>
        <xdr:cNvSpPr>
          <a:spLocks/>
        </xdr:cNvSpPr>
      </xdr:nvSpPr>
      <xdr:spPr>
        <a:xfrm>
          <a:off x="66675" y="1743075"/>
          <a:ext cx="6477000" cy="18002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76200</xdr:colOff>
      <xdr:row>12</xdr:row>
      <xdr:rowOff>9525</xdr:rowOff>
    </xdr:from>
    <xdr:to>
      <xdr:col>4</xdr:col>
      <xdr:colOff>523875</xdr:colOff>
      <xdr:row>13</xdr:row>
      <xdr:rowOff>0</xdr:rowOff>
    </xdr:to>
    <xdr:sp>
      <xdr:nvSpPr>
        <xdr:cNvPr id="2" name="2 CuadroTexto"/>
        <xdr:cNvSpPr txBox="1">
          <a:spLocks noChangeArrowheads="1"/>
        </xdr:cNvSpPr>
      </xdr:nvSpPr>
      <xdr:spPr>
        <a:xfrm>
          <a:off x="142875" y="2895600"/>
          <a:ext cx="6210300" cy="561975"/>
        </a:xfrm>
        <a:prstGeom prst="rect">
          <a:avLst/>
        </a:prstGeom>
        <a:noFill/>
        <a:ln w="9525" cmpd="sng">
          <a:noFill/>
        </a:ln>
      </xdr:spPr>
      <xdr:txBody>
        <a:bodyPr vertOverflow="clip" wrap="square"/>
        <a:p>
          <a:pPr algn="just">
            <a:defRPr/>
          </a:pPr>
          <a:r>
            <a:rPr lang="en-US" cap="none" sz="800" b="0" i="0" u="none" baseline="0">
              <a:solidFill>
                <a:srgbClr val="000000"/>
              </a:solidFill>
            </a:rPr>
            <a:t>Alcance: </a:t>
          </a:r>
        </a:p>
      </xdr:txBody>
    </xdr:sp>
    <xdr:clientData/>
  </xdr:twoCellAnchor>
  <xdr:twoCellAnchor editAs="oneCell">
    <xdr:from>
      <xdr:col>1</xdr:col>
      <xdr:colOff>19050</xdr:colOff>
      <xdr:row>0</xdr:row>
      <xdr:rowOff>57150</xdr:rowOff>
    </xdr:from>
    <xdr:to>
      <xdr:col>5</xdr:col>
      <xdr:colOff>0</xdr:colOff>
      <xdr:row>3</xdr:row>
      <xdr:rowOff>628650</xdr:rowOff>
    </xdr:to>
    <xdr:pic>
      <xdr:nvPicPr>
        <xdr:cNvPr id="3" name="Imagen 8"/>
        <xdr:cNvPicPr preferRelativeResize="1">
          <a:picLocks noChangeAspect="1"/>
        </xdr:cNvPicPr>
      </xdr:nvPicPr>
      <xdr:blipFill>
        <a:blip r:embed="rId1"/>
        <a:stretch>
          <a:fillRect/>
        </a:stretch>
      </xdr:blipFill>
      <xdr:spPr>
        <a:xfrm>
          <a:off x="85725" y="57150"/>
          <a:ext cx="6448425" cy="1028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914525"/>
          <a:ext cx="6505575" cy="16478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295275</xdr:colOff>
      <xdr:row>7</xdr:row>
      <xdr:rowOff>57150</xdr:rowOff>
    </xdr:from>
    <xdr:to>
      <xdr:col>2</xdr:col>
      <xdr:colOff>819150</xdr:colOff>
      <xdr:row>8</xdr:row>
      <xdr:rowOff>95250</xdr:rowOff>
    </xdr:to>
    <xdr:sp>
      <xdr:nvSpPr>
        <xdr:cNvPr id="2" name="3 CuadroTexto"/>
        <xdr:cNvSpPr txBox="1">
          <a:spLocks noChangeArrowheads="1"/>
        </xdr:cNvSpPr>
      </xdr:nvSpPr>
      <xdr:spPr>
        <a:xfrm>
          <a:off x="485775" y="1924050"/>
          <a:ext cx="118110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3526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1242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85725</xdr:colOff>
      <xdr:row>0</xdr:row>
      <xdr:rowOff>28575</xdr:rowOff>
    </xdr:from>
    <xdr:to>
      <xdr:col>4</xdr:col>
      <xdr:colOff>676275</xdr:colOff>
      <xdr:row>3</xdr:row>
      <xdr:rowOff>238125</xdr:rowOff>
    </xdr:to>
    <xdr:pic>
      <xdr:nvPicPr>
        <xdr:cNvPr id="5" name="Imagen 6"/>
        <xdr:cNvPicPr preferRelativeResize="1">
          <a:picLocks noChangeAspect="1"/>
        </xdr:cNvPicPr>
      </xdr:nvPicPr>
      <xdr:blipFill>
        <a:blip r:embed="rId1"/>
        <a:stretch>
          <a:fillRect/>
        </a:stretch>
      </xdr:blipFill>
      <xdr:spPr>
        <a:xfrm>
          <a:off x="276225" y="28575"/>
          <a:ext cx="6448425" cy="1133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885950"/>
          <a:ext cx="6505575" cy="16478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381000</xdr:colOff>
      <xdr:row>7</xdr:row>
      <xdr:rowOff>57150</xdr:rowOff>
    </xdr:from>
    <xdr:to>
      <xdr:col>2</xdr:col>
      <xdr:colOff>1343025</xdr:colOff>
      <xdr:row>8</xdr:row>
      <xdr:rowOff>57150</xdr:rowOff>
    </xdr:to>
    <xdr:sp>
      <xdr:nvSpPr>
        <xdr:cNvPr id="2" name="3 CuadroTexto"/>
        <xdr:cNvSpPr txBox="1">
          <a:spLocks noChangeArrowheads="1"/>
        </xdr:cNvSpPr>
      </xdr:nvSpPr>
      <xdr:spPr>
        <a:xfrm>
          <a:off x="571500" y="1895475"/>
          <a:ext cx="1619250" cy="2952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32410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095625"/>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57150</xdr:colOff>
      <xdr:row>0</xdr:row>
      <xdr:rowOff>19050</xdr:rowOff>
    </xdr:from>
    <xdr:to>
      <xdr:col>4</xdr:col>
      <xdr:colOff>647700</xdr:colOff>
      <xdr:row>3</xdr:row>
      <xdr:rowOff>342900</xdr:rowOff>
    </xdr:to>
    <xdr:pic>
      <xdr:nvPicPr>
        <xdr:cNvPr id="5" name="Imagen 7"/>
        <xdr:cNvPicPr preferRelativeResize="1">
          <a:picLocks noChangeAspect="1"/>
        </xdr:cNvPicPr>
      </xdr:nvPicPr>
      <xdr:blipFill>
        <a:blip r:embed="rId1"/>
        <a:stretch>
          <a:fillRect/>
        </a:stretch>
      </xdr:blipFill>
      <xdr:spPr>
        <a:xfrm>
          <a:off x="247650" y="19050"/>
          <a:ext cx="6448425" cy="1133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8</xdr:col>
      <xdr:colOff>647700</xdr:colOff>
      <xdr:row>15</xdr:row>
      <xdr:rowOff>66675</xdr:rowOff>
    </xdr:to>
    <xdr:sp>
      <xdr:nvSpPr>
        <xdr:cNvPr id="1" name="1 Rectángulo redondeado"/>
        <xdr:cNvSpPr>
          <a:spLocks/>
        </xdr:cNvSpPr>
      </xdr:nvSpPr>
      <xdr:spPr>
        <a:xfrm>
          <a:off x="0" y="1885950"/>
          <a:ext cx="6505575" cy="22574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5</xdr:col>
      <xdr:colOff>361950</xdr:colOff>
      <xdr:row>7</xdr:row>
      <xdr:rowOff>66675</xdr:rowOff>
    </xdr:from>
    <xdr:to>
      <xdr:col>6</xdr:col>
      <xdr:colOff>885825</xdr:colOff>
      <xdr:row>7</xdr:row>
      <xdr:rowOff>295275</xdr:rowOff>
    </xdr:to>
    <xdr:sp>
      <xdr:nvSpPr>
        <xdr:cNvPr id="2" name="2 CuadroTexto"/>
        <xdr:cNvSpPr txBox="1">
          <a:spLocks noChangeArrowheads="1"/>
        </xdr:cNvSpPr>
      </xdr:nvSpPr>
      <xdr:spPr>
        <a:xfrm>
          <a:off x="361950" y="1905000"/>
          <a:ext cx="1181100" cy="2286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6</xdr:col>
      <xdr:colOff>2819400</xdr:colOff>
      <xdr:row>9</xdr:row>
      <xdr:rowOff>0</xdr:rowOff>
    </xdr:from>
    <xdr:to>
      <xdr:col>6</xdr:col>
      <xdr:colOff>4514850</xdr:colOff>
      <xdr:row>10</xdr:row>
      <xdr:rowOff>0</xdr:rowOff>
    </xdr:to>
    <xdr:sp>
      <xdr:nvSpPr>
        <xdr:cNvPr id="3" name="3 CuadroTexto"/>
        <xdr:cNvSpPr txBox="1">
          <a:spLocks noChangeArrowheads="1"/>
        </xdr:cNvSpPr>
      </xdr:nvSpPr>
      <xdr:spPr>
        <a:xfrm>
          <a:off x="3476625" y="23431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0</xdr:colOff>
      <xdr:row>12</xdr:row>
      <xdr:rowOff>161925</xdr:rowOff>
    </xdr:from>
    <xdr:to>
      <xdr:col>8</xdr:col>
      <xdr:colOff>523875</xdr:colOff>
      <xdr:row>14</xdr:row>
      <xdr:rowOff>533400</xdr:rowOff>
    </xdr:to>
    <xdr:sp>
      <xdr:nvSpPr>
        <xdr:cNvPr id="4" name="4 CuadroTexto"/>
        <xdr:cNvSpPr txBox="1">
          <a:spLocks noChangeArrowheads="1"/>
        </xdr:cNvSpPr>
      </xdr:nvSpPr>
      <xdr:spPr>
        <a:xfrm>
          <a:off x="0" y="3076575"/>
          <a:ext cx="6381750" cy="752475"/>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5</xdr:col>
      <xdr:colOff>85725</xdr:colOff>
      <xdr:row>0</xdr:row>
      <xdr:rowOff>47625</xdr:rowOff>
    </xdr:from>
    <xdr:to>
      <xdr:col>8</xdr:col>
      <xdr:colOff>676275</xdr:colOff>
      <xdr:row>4</xdr:row>
      <xdr:rowOff>0</xdr:rowOff>
    </xdr:to>
    <xdr:pic>
      <xdr:nvPicPr>
        <xdr:cNvPr id="5" name="Imagen 7"/>
        <xdr:cNvPicPr preferRelativeResize="1">
          <a:picLocks noChangeAspect="1"/>
        </xdr:cNvPicPr>
      </xdr:nvPicPr>
      <xdr:blipFill>
        <a:blip r:embed="rId1"/>
        <a:stretch>
          <a:fillRect/>
        </a:stretch>
      </xdr:blipFill>
      <xdr:spPr>
        <a:xfrm>
          <a:off x="85725" y="47625"/>
          <a:ext cx="6448425" cy="11334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1 Rectángulo redondeado"/>
        <xdr:cNvSpPr>
          <a:spLocks/>
        </xdr:cNvSpPr>
      </xdr:nvSpPr>
      <xdr:spPr>
        <a:xfrm>
          <a:off x="190500" y="2171700"/>
          <a:ext cx="6505575" cy="24003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447675</xdr:colOff>
      <xdr:row>7</xdr:row>
      <xdr:rowOff>85725</xdr:rowOff>
    </xdr:from>
    <xdr:to>
      <xdr:col>2</xdr:col>
      <xdr:colOff>962025</xdr:colOff>
      <xdr:row>9</xdr:row>
      <xdr:rowOff>104775</xdr:rowOff>
    </xdr:to>
    <xdr:sp>
      <xdr:nvSpPr>
        <xdr:cNvPr id="2" name="2 CuadroTexto"/>
        <xdr:cNvSpPr txBox="1">
          <a:spLocks noChangeArrowheads="1"/>
        </xdr:cNvSpPr>
      </xdr:nvSpPr>
      <xdr:spPr>
        <a:xfrm>
          <a:off x="638175" y="2209800"/>
          <a:ext cx="1171575" cy="5048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3 CuadroTexto"/>
        <xdr:cNvSpPr txBox="1">
          <a:spLocks noChangeArrowheads="1"/>
        </xdr:cNvSpPr>
      </xdr:nvSpPr>
      <xdr:spPr>
        <a:xfrm>
          <a:off x="3667125" y="2609850"/>
          <a:ext cx="1695450" cy="314325"/>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4 CuadroTexto"/>
        <xdr:cNvSpPr txBox="1">
          <a:spLocks noChangeArrowheads="1"/>
        </xdr:cNvSpPr>
      </xdr:nvSpPr>
      <xdr:spPr>
        <a:xfrm>
          <a:off x="142875" y="3505200"/>
          <a:ext cx="6429375" cy="8953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0</xdr:col>
      <xdr:colOff>152400</xdr:colOff>
      <xdr:row>0</xdr:row>
      <xdr:rowOff>38100</xdr:rowOff>
    </xdr:from>
    <xdr:to>
      <xdr:col>4</xdr:col>
      <xdr:colOff>552450</xdr:colOff>
      <xdr:row>4</xdr:row>
      <xdr:rowOff>0</xdr:rowOff>
    </xdr:to>
    <xdr:pic>
      <xdr:nvPicPr>
        <xdr:cNvPr id="5" name="Imagen 6"/>
        <xdr:cNvPicPr preferRelativeResize="1">
          <a:picLocks noChangeAspect="1"/>
        </xdr:cNvPicPr>
      </xdr:nvPicPr>
      <xdr:blipFill>
        <a:blip r:embed="rId1"/>
        <a:stretch>
          <a:fillRect/>
        </a:stretch>
      </xdr:blipFill>
      <xdr:spPr>
        <a:xfrm>
          <a:off x="152400" y="38100"/>
          <a:ext cx="6448425" cy="11334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1 Rectángulo redondeado"/>
        <xdr:cNvSpPr>
          <a:spLocks/>
        </xdr:cNvSpPr>
      </xdr:nvSpPr>
      <xdr:spPr>
        <a:xfrm>
          <a:off x="190500" y="2124075"/>
          <a:ext cx="7038975" cy="24003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447675</xdr:colOff>
      <xdr:row>7</xdr:row>
      <xdr:rowOff>85725</xdr:rowOff>
    </xdr:from>
    <xdr:to>
      <xdr:col>2</xdr:col>
      <xdr:colOff>962025</xdr:colOff>
      <xdr:row>9</xdr:row>
      <xdr:rowOff>104775</xdr:rowOff>
    </xdr:to>
    <xdr:sp>
      <xdr:nvSpPr>
        <xdr:cNvPr id="2" name="2 CuadroTexto"/>
        <xdr:cNvSpPr txBox="1">
          <a:spLocks noChangeArrowheads="1"/>
        </xdr:cNvSpPr>
      </xdr:nvSpPr>
      <xdr:spPr>
        <a:xfrm>
          <a:off x="638175" y="2162175"/>
          <a:ext cx="1171575" cy="5048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3 CuadroTexto"/>
        <xdr:cNvSpPr txBox="1">
          <a:spLocks noChangeArrowheads="1"/>
        </xdr:cNvSpPr>
      </xdr:nvSpPr>
      <xdr:spPr>
        <a:xfrm>
          <a:off x="3667125" y="2562225"/>
          <a:ext cx="1695450" cy="314325"/>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4 CuadroTexto"/>
        <xdr:cNvSpPr txBox="1">
          <a:spLocks noChangeArrowheads="1"/>
        </xdr:cNvSpPr>
      </xdr:nvSpPr>
      <xdr:spPr>
        <a:xfrm>
          <a:off x="142875" y="3457575"/>
          <a:ext cx="6962775" cy="8953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38100</xdr:colOff>
      <xdr:row>0</xdr:row>
      <xdr:rowOff>28575</xdr:rowOff>
    </xdr:from>
    <xdr:to>
      <xdr:col>4</xdr:col>
      <xdr:colOff>409575</xdr:colOff>
      <xdr:row>3</xdr:row>
      <xdr:rowOff>247650</xdr:rowOff>
    </xdr:to>
    <xdr:pic>
      <xdr:nvPicPr>
        <xdr:cNvPr id="5" name="Imagen 6"/>
        <xdr:cNvPicPr preferRelativeResize="1">
          <a:picLocks noChangeAspect="1"/>
        </xdr:cNvPicPr>
      </xdr:nvPicPr>
      <xdr:blipFill>
        <a:blip r:embed="rId1"/>
        <a:stretch>
          <a:fillRect/>
        </a:stretch>
      </xdr:blipFill>
      <xdr:spPr>
        <a:xfrm>
          <a:off x="228600" y="28575"/>
          <a:ext cx="676275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800225"/>
          <a:ext cx="6505575" cy="17049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371475</xdr:colOff>
      <xdr:row>7</xdr:row>
      <xdr:rowOff>66675</xdr:rowOff>
    </xdr:from>
    <xdr:to>
      <xdr:col>2</xdr:col>
      <xdr:colOff>895350</xdr:colOff>
      <xdr:row>8</xdr:row>
      <xdr:rowOff>38100</xdr:rowOff>
    </xdr:to>
    <xdr:sp>
      <xdr:nvSpPr>
        <xdr:cNvPr id="2" name="3 CuadroTexto"/>
        <xdr:cNvSpPr txBox="1">
          <a:spLocks noChangeArrowheads="1"/>
        </xdr:cNvSpPr>
      </xdr:nvSpPr>
      <xdr:spPr>
        <a:xfrm>
          <a:off x="561975" y="1819275"/>
          <a:ext cx="1181100" cy="285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2955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06705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28575</xdr:colOff>
      <xdr:row>0</xdr:row>
      <xdr:rowOff>0</xdr:rowOff>
    </xdr:from>
    <xdr:to>
      <xdr:col>4</xdr:col>
      <xdr:colOff>704850</xdr:colOff>
      <xdr:row>4</xdr:row>
      <xdr:rowOff>0</xdr:rowOff>
    </xdr:to>
    <xdr:pic>
      <xdr:nvPicPr>
        <xdr:cNvPr id="5" name="Imagen 9"/>
        <xdr:cNvPicPr preferRelativeResize="1">
          <a:picLocks noChangeAspect="1"/>
        </xdr:cNvPicPr>
      </xdr:nvPicPr>
      <xdr:blipFill>
        <a:blip r:embed="rId1"/>
        <a:stretch>
          <a:fillRect/>
        </a:stretch>
      </xdr:blipFill>
      <xdr:spPr>
        <a:xfrm>
          <a:off x="219075" y="0"/>
          <a:ext cx="6534150" cy="1133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905000"/>
          <a:ext cx="6477000" cy="16002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266700</xdr:colOff>
      <xdr:row>7</xdr:row>
      <xdr:rowOff>57150</xdr:rowOff>
    </xdr:from>
    <xdr:to>
      <xdr:col>2</xdr:col>
      <xdr:colOff>790575</xdr:colOff>
      <xdr:row>7</xdr:row>
      <xdr:rowOff>238125</xdr:rowOff>
    </xdr:to>
    <xdr:sp>
      <xdr:nvSpPr>
        <xdr:cNvPr id="2" name="8 CuadroTexto"/>
        <xdr:cNvSpPr txBox="1">
          <a:spLocks noChangeArrowheads="1"/>
        </xdr:cNvSpPr>
      </xdr:nvSpPr>
      <xdr:spPr>
        <a:xfrm>
          <a:off x="457200" y="1914525"/>
          <a:ext cx="1181100" cy="18097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22955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3067050"/>
          <a:ext cx="6400800"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66675</xdr:colOff>
      <xdr:row>0</xdr:row>
      <xdr:rowOff>66675</xdr:rowOff>
    </xdr:from>
    <xdr:to>
      <xdr:col>1</xdr:col>
      <xdr:colOff>66675</xdr:colOff>
      <xdr:row>3</xdr:row>
      <xdr:rowOff>142875</xdr:rowOff>
    </xdr:to>
    <xdr:pic>
      <xdr:nvPicPr>
        <xdr:cNvPr id="5" name="Picture 74"/>
        <xdr:cNvPicPr preferRelativeResize="1">
          <a:picLocks noChangeAspect="1"/>
        </xdr:cNvPicPr>
      </xdr:nvPicPr>
      <xdr:blipFill>
        <a:blip r:embed="rId1"/>
        <a:srcRect b="13891"/>
        <a:stretch>
          <a:fillRect/>
        </a:stretch>
      </xdr:blipFill>
      <xdr:spPr>
        <a:xfrm>
          <a:off x="257175" y="66675"/>
          <a:ext cx="0" cy="647700"/>
        </a:xfrm>
        <a:prstGeom prst="rect">
          <a:avLst/>
        </a:prstGeom>
        <a:noFill/>
        <a:ln w="9525" cmpd="sng">
          <a:noFill/>
        </a:ln>
      </xdr:spPr>
    </xdr:pic>
    <xdr:clientData/>
  </xdr:twoCellAnchor>
  <xdr:twoCellAnchor editAs="oneCell">
    <xdr:from>
      <xdr:col>1</xdr:col>
      <xdr:colOff>57150</xdr:colOff>
      <xdr:row>0</xdr:row>
      <xdr:rowOff>28575</xdr:rowOff>
    </xdr:from>
    <xdr:to>
      <xdr:col>4</xdr:col>
      <xdr:colOff>676275</xdr:colOff>
      <xdr:row>3</xdr:row>
      <xdr:rowOff>590550</xdr:rowOff>
    </xdr:to>
    <xdr:pic>
      <xdr:nvPicPr>
        <xdr:cNvPr id="6" name="Imagen 11"/>
        <xdr:cNvPicPr preferRelativeResize="1">
          <a:picLocks noChangeAspect="1"/>
        </xdr:cNvPicPr>
      </xdr:nvPicPr>
      <xdr:blipFill>
        <a:blip r:embed="rId2"/>
        <a:stretch>
          <a:fillRect/>
        </a:stretch>
      </xdr:blipFill>
      <xdr:spPr>
        <a:xfrm>
          <a:off x="247650" y="28575"/>
          <a:ext cx="6448425" cy="1133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943100"/>
          <a:ext cx="6505575" cy="16478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57150</xdr:rowOff>
    </xdr:from>
    <xdr:to>
      <xdr:col>2</xdr:col>
      <xdr:colOff>866775</xdr:colOff>
      <xdr:row>8</xdr:row>
      <xdr:rowOff>38100</xdr:rowOff>
    </xdr:to>
    <xdr:sp>
      <xdr:nvSpPr>
        <xdr:cNvPr id="2" name="3 CuadroTexto"/>
        <xdr:cNvSpPr txBox="1">
          <a:spLocks noChangeArrowheads="1"/>
        </xdr:cNvSpPr>
      </xdr:nvSpPr>
      <xdr:spPr>
        <a:xfrm>
          <a:off x="533400" y="1952625"/>
          <a:ext cx="118110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3812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152775"/>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57150</xdr:colOff>
      <xdr:row>0</xdr:row>
      <xdr:rowOff>28575</xdr:rowOff>
    </xdr:from>
    <xdr:to>
      <xdr:col>4</xdr:col>
      <xdr:colOff>647700</xdr:colOff>
      <xdr:row>3</xdr:row>
      <xdr:rowOff>409575</xdr:rowOff>
    </xdr:to>
    <xdr:pic>
      <xdr:nvPicPr>
        <xdr:cNvPr id="5" name="Imagen 6"/>
        <xdr:cNvPicPr preferRelativeResize="1">
          <a:picLocks noChangeAspect="1"/>
        </xdr:cNvPicPr>
      </xdr:nvPicPr>
      <xdr:blipFill>
        <a:blip r:embed="rId1"/>
        <a:stretch>
          <a:fillRect/>
        </a:stretch>
      </xdr:blipFill>
      <xdr:spPr>
        <a:xfrm>
          <a:off x="247650" y="28575"/>
          <a:ext cx="6448425" cy="1133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857375"/>
          <a:ext cx="6505575" cy="16668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2819400</xdr:colOff>
      <xdr:row>9</xdr:row>
      <xdr:rowOff>0</xdr:rowOff>
    </xdr:from>
    <xdr:to>
      <xdr:col>2</xdr:col>
      <xdr:colOff>4514850</xdr:colOff>
      <xdr:row>10</xdr:row>
      <xdr:rowOff>0</xdr:rowOff>
    </xdr:to>
    <xdr:sp>
      <xdr:nvSpPr>
        <xdr:cNvPr id="2" name="4 CuadroTexto"/>
        <xdr:cNvSpPr txBox="1">
          <a:spLocks noChangeArrowheads="1"/>
        </xdr:cNvSpPr>
      </xdr:nvSpPr>
      <xdr:spPr>
        <a:xfrm>
          <a:off x="3667125" y="23145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3" name="5 CuadroTexto"/>
        <xdr:cNvSpPr txBox="1">
          <a:spLocks noChangeArrowheads="1"/>
        </xdr:cNvSpPr>
      </xdr:nvSpPr>
      <xdr:spPr>
        <a:xfrm>
          <a:off x="142875" y="30861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xdr:from>
      <xdr:col>0</xdr:col>
      <xdr:colOff>190500</xdr:colOff>
      <xdr:row>7</xdr:row>
      <xdr:rowOff>47625</xdr:rowOff>
    </xdr:from>
    <xdr:to>
      <xdr:col>4</xdr:col>
      <xdr:colOff>647700</xdr:colOff>
      <xdr:row>15</xdr:row>
      <xdr:rowOff>66675</xdr:rowOff>
    </xdr:to>
    <xdr:sp>
      <xdr:nvSpPr>
        <xdr:cNvPr id="4" name="8 Rectángulo redondeado"/>
        <xdr:cNvSpPr>
          <a:spLocks/>
        </xdr:cNvSpPr>
      </xdr:nvSpPr>
      <xdr:spPr>
        <a:xfrm>
          <a:off x="190500" y="1857375"/>
          <a:ext cx="6505575" cy="166687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295275</xdr:colOff>
      <xdr:row>7</xdr:row>
      <xdr:rowOff>57150</xdr:rowOff>
    </xdr:from>
    <xdr:to>
      <xdr:col>2</xdr:col>
      <xdr:colOff>819150</xdr:colOff>
      <xdr:row>7</xdr:row>
      <xdr:rowOff>257175</xdr:rowOff>
    </xdr:to>
    <xdr:sp>
      <xdr:nvSpPr>
        <xdr:cNvPr id="5" name="9 CuadroTexto"/>
        <xdr:cNvSpPr txBox="1">
          <a:spLocks noChangeArrowheads="1"/>
        </xdr:cNvSpPr>
      </xdr:nvSpPr>
      <xdr:spPr>
        <a:xfrm>
          <a:off x="485775" y="1866900"/>
          <a:ext cx="1181100" cy="2000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6" name="10 CuadroTexto"/>
        <xdr:cNvSpPr txBox="1">
          <a:spLocks noChangeArrowheads="1"/>
        </xdr:cNvSpPr>
      </xdr:nvSpPr>
      <xdr:spPr>
        <a:xfrm>
          <a:off x="3667125" y="23145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7" name="11 CuadroTexto"/>
        <xdr:cNvSpPr txBox="1">
          <a:spLocks noChangeArrowheads="1"/>
        </xdr:cNvSpPr>
      </xdr:nvSpPr>
      <xdr:spPr>
        <a:xfrm>
          <a:off x="142875" y="30861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76200</xdr:colOff>
      <xdr:row>0</xdr:row>
      <xdr:rowOff>28575</xdr:rowOff>
    </xdr:from>
    <xdr:to>
      <xdr:col>4</xdr:col>
      <xdr:colOff>666750</xdr:colOff>
      <xdr:row>3</xdr:row>
      <xdr:rowOff>190500</xdr:rowOff>
    </xdr:to>
    <xdr:pic>
      <xdr:nvPicPr>
        <xdr:cNvPr id="8" name="Imagen 12"/>
        <xdr:cNvPicPr preferRelativeResize="1">
          <a:picLocks noChangeAspect="1"/>
        </xdr:cNvPicPr>
      </xdr:nvPicPr>
      <xdr:blipFill>
        <a:blip r:embed="rId1"/>
        <a:stretch>
          <a:fillRect/>
        </a:stretch>
      </xdr:blipFill>
      <xdr:spPr>
        <a:xfrm>
          <a:off x="266700" y="28575"/>
          <a:ext cx="6448425" cy="1133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914525"/>
          <a:ext cx="6486525" cy="16764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323850</xdr:colOff>
      <xdr:row>7</xdr:row>
      <xdr:rowOff>76200</xdr:rowOff>
    </xdr:from>
    <xdr:to>
      <xdr:col>2</xdr:col>
      <xdr:colOff>847725</xdr:colOff>
      <xdr:row>8</xdr:row>
      <xdr:rowOff>57150</xdr:rowOff>
    </xdr:to>
    <xdr:sp>
      <xdr:nvSpPr>
        <xdr:cNvPr id="2" name="8 CuadroTexto"/>
        <xdr:cNvSpPr txBox="1">
          <a:spLocks noChangeArrowheads="1"/>
        </xdr:cNvSpPr>
      </xdr:nvSpPr>
      <xdr:spPr>
        <a:xfrm>
          <a:off x="514350" y="1943100"/>
          <a:ext cx="118110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2381250"/>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3152775"/>
          <a:ext cx="641032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66675</xdr:colOff>
      <xdr:row>0</xdr:row>
      <xdr:rowOff>19050</xdr:rowOff>
    </xdr:from>
    <xdr:to>
      <xdr:col>4</xdr:col>
      <xdr:colOff>676275</xdr:colOff>
      <xdr:row>3</xdr:row>
      <xdr:rowOff>247650</xdr:rowOff>
    </xdr:to>
    <xdr:pic>
      <xdr:nvPicPr>
        <xdr:cNvPr id="5" name="Imagen 6"/>
        <xdr:cNvPicPr preferRelativeResize="1">
          <a:picLocks noChangeAspect="1"/>
        </xdr:cNvPicPr>
      </xdr:nvPicPr>
      <xdr:blipFill>
        <a:blip r:embed="rId1"/>
        <a:stretch>
          <a:fillRect/>
        </a:stretch>
      </xdr:blipFill>
      <xdr:spPr>
        <a:xfrm>
          <a:off x="257175" y="19050"/>
          <a:ext cx="6448425" cy="1133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7 Rectángulo redondeado"/>
        <xdr:cNvSpPr>
          <a:spLocks/>
        </xdr:cNvSpPr>
      </xdr:nvSpPr>
      <xdr:spPr>
        <a:xfrm>
          <a:off x="190500" y="1866900"/>
          <a:ext cx="6505575" cy="165735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323850</xdr:colOff>
      <xdr:row>7</xdr:row>
      <xdr:rowOff>66675</xdr:rowOff>
    </xdr:from>
    <xdr:to>
      <xdr:col>2</xdr:col>
      <xdr:colOff>838200</xdr:colOff>
      <xdr:row>8</xdr:row>
      <xdr:rowOff>28575</xdr:rowOff>
    </xdr:to>
    <xdr:sp>
      <xdr:nvSpPr>
        <xdr:cNvPr id="2" name="8 CuadroTexto"/>
        <xdr:cNvSpPr txBox="1">
          <a:spLocks noChangeArrowheads="1"/>
        </xdr:cNvSpPr>
      </xdr:nvSpPr>
      <xdr:spPr>
        <a:xfrm>
          <a:off x="514350" y="1885950"/>
          <a:ext cx="1171575" cy="2381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9 CuadroTexto"/>
        <xdr:cNvSpPr txBox="1">
          <a:spLocks noChangeArrowheads="1"/>
        </xdr:cNvSpPr>
      </xdr:nvSpPr>
      <xdr:spPr>
        <a:xfrm>
          <a:off x="3667125" y="231457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10 CuadroTexto"/>
        <xdr:cNvSpPr txBox="1">
          <a:spLocks noChangeArrowheads="1"/>
        </xdr:cNvSpPr>
      </xdr:nvSpPr>
      <xdr:spPr>
        <a:xfrm>
          <a:off x="142875" y="308610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76200</xdr:colOff>
      <xdr:row>0</xdr:row>
      <xdr:rowOff>19050</xdr:rowOff>
    </xdr:from>
    <xdr:to>
      <xdr:col>4</xdr:col>
      <xdr:colOff>666750</xdr:colOff>
      <xdr:row>3</xdr:row>
      <xdr:rowOff>381000</xdr:rowOff>
    </xdr:to>
    <xdr:pic>
      <xdr:nvPicPr>
        <xdr:cNvPr id="5" name="Imagen 6"/>
        <xdr:cNvPicPr preferRelativeResize="1">
          <a:picLocks noChangeAspect="1"/>
        </xdr:cNvPicPr>
      </xdr:nvPicPr>
      <xdr:blipFill>
        <a:blip r:embed="rId1"/>
        <a:stretch>
          <a:fillRect/>
        </a:stretch>
      </xdr:blipFill>
      <xdr:spPr>
        <a:xfrm>
          <a:off x="266700" y="19050"/>
          <a:ext cx="6448425" cy="1133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819275"/>
          <a:ext cx="6505575" cy="1685925"/>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342900</xdr:colOff>
      <xdr:row>7</xdr:row>
      <xdr:rowOff>66675</xdr:rowOff>
    </xdr:from>
    <xdr:to>
      <xdr:col>2</xdr:col>
      <xdr:colOff>866775</xdr:colOff>
      <xdr:row>8</xdr:row>
      <xdr:rowOff>47625</xdr:rowOff>
    </xdr:to>
    <xdr:sp>
      <xdr:nvSpPr>
        <xdr:cNvPr id="2" name="3 CuadroTexto"/>
        <xdr:cNvSpPr txBox="1">
          <a:spLocks noChangeArrowheads="1"/>
        </xdr:cNvSpPr>
      </xdr:nvSpPr>
      <xdr:spPr>
        <a:xfrm>
          <a:off x="533400" y="1838325"/>
          <a:ext cx="1181100" cy="2476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2955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06705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76200</xdr:colOff>
      <xdr:row>0</xdr:row>
      <xdr:rowOff>19050</xdr:rowOff>
    </xdr:from>
    <xdr:to>
      <xdr:col>4</xdr:col>
      <xdr:colOff>666750</xdr:colOff>
      <xdr:row>4</xdr:row>
      <xdr:rowOff>9525</xdr:rowOff>
    </xdr:to>
    <xdr:pic>
      <xdr:nvPicPr>
        <xdr:cNvPr id="5" name="Imagen 6"/>
        <xdr:cNvPicPr preferRelativeResize="1">
          <a:picLocks noChangeAspect="1"/>
        </xdr:cNvPicPr>
      </xdr:nvPicPr>
      <xdr:blipFill>
        <a:blip r:embed="rId1"/>
        <a:stretch>
          <a:fillRect/>
        </a:stretch>
      </xdr:blipFill>
      <xdr:spPr>
        <a:xfrm>
          <a:off x="266700" y="19050"/>
          <a:ext cx="6448425" cy="11334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47625</xdr:rowOff>
    </xdr:from>
    <xdr:to>
      <xdr:col>4</xdr:col>
      <xdr:colOff>647700</xdr:colOff>
      <xdr:row>15</xdr:row>
      <xdr:rowOff>66675</xdr:rowOff>
    </xdr:to>
    <xdr:sp>
      <xdr:nvSpPr>
        <xdr:cNvPr id="1" name="2 Rectángulo redondeado"/>
        <xdr:cNvSpPr>
          <a:spLocks/>
        </xdr:cNvSpPr>
      </xdr:nvSpPr>
      <xdr:spPr>
        <a:xfrm>
          <a:off x="190500" y="1905000"/>
          <a:ext cx="6505575" cy="1676400"/>
        </a:xfrm>
        <a:prstGeom prst="roundRect">
          <a:avLst/>
        </a:prstGeom>
        <a:noFill/>
        <a:ln w="127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295275</xdr:colOff>
      <xdr:row>7</xdr:row>
      <xdr:rowOff>66675</xdr:rowOff>
    </xdr:from>
    <xdr:to>
      <xdr:col>2</xdr:col>
      <xdr:colOff>819150</xdr:colOff>
      <xdr:row>8</xdr:row>
      <xdr:rowOff>85725</xdr:rowOff>
    </xdr:to>
    <xdr:sp>
      <xdr:nvSpPr>
        <xdr:cNvPr id="2" name="3 CuadroTexto"/>
        <xdr:cNvSpPr txBox="1">
          <a:spLocks noChangeArrowheads="1"/>
        </xdr:cNvSpPr>
      </xdr:nvSpPr>
      <xdr:spPr>
        <a:xfrm>
          <a:off x="485775" y="1924050"/>
          <a:ext cx="1181100" cy="276225"/>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Datos Generales</a:t>
          </a:r>
        </a:p>
      </xdr:txBody>
    </xdr:sp>
    <xdr:clientData/>
  </xdr:twoCellAnchor>
  <xdr:twoCellAnchor>
    <xdr:from>
      <xdr:col>2</xdr:col>
      <xdr:colOff>2819400</xdr:colOff>
      <xdr:row>9</xdr:row>
      <xdr:rowOff>0</xdr:rowOff>
    </xdr:from>
    <xdr:to>
      <xdr:col>2</xdr:col>
      <xdr:colOff>4514850</xdr:colOff>
      <xdr:row>10</xdr:row>
      <xdr:rowOff>0</xdr:rowOff>
    </xdr:to>
    <xdr:sp>
      <xdr:nvSpPr>
        <xdr:cNvPr id="3" name="4 CuadroTexto"/>
        <xdr:cNvSpPr txBox="1">
          <a:spLocks noChangeArrowheads="1"/>
        </xdr:cNvSpPr>
      </xdr:nvSpPr>
      <xdr:spPr>
        <a:xfrm>
          <a:off x="3667125" y="2371725"/>
          <a:ext cx="1695450" cy="190500"/>
        </a:xfrm>
        <a:prstGeom prst="rect">
          <a:avLst/>
        </a:prstGeom>
        <a:noFill/>
        <a:ln w="9525" cmpd="sng">
          <a:noFill/>
        </a:ln>
      </xdr:spPr>
      <xdr:txBody>
        <a:bodyPr vertOverflow="clip" wrap="square" anchor="ctr"/>
        <a:p>
          <a:pPr algn="just">
            <a:defRPr/>
          </a:pPr>
          <a:r>
            <a:rPr lang="en-US" cap="none" sz="1000" b="0" i="0" u="none" baseline="0">
              <a:solidFill>
                <a:srgbClr val="000000"/>
              </a:solidFill>
              <a:latin typeface="Calibri"/>
              <a:ea typeface="Calibri"/>
              <a:cs typeface="Calibri"/>
            </a:rPr>
            <a:t>Nro. Beneficiarios Directos:</a:t>
          </a:r>
        </a:p>
      </xdr:txBody>
    </xdr:sp>
    <xdr:clientData/>
  </xdr:twoCellAnchor>
  <xdr:twoCellAnchor>
    <xdr:from>
      <xdr:col>0</xdr:col>
      <xdr:colOff>142875</xdr:colOff>
      <xdr:row>13</xdr:row>
      <xdr:rowOff>9525</xdr:rowOff>
    </xdr:from>
    <xdr:to>
      <xdr:col>4</xdr:col>
      <xdr:colOff>523875</xdr:colOff>
      <xdr:row>14</xdr:row>
      <xdr:rowOff>85725</xdr:rowOff>
    </xdr:to>
    <xdr:sp>
      <xdr:nvSpPr>
        <xdr:cNvPr id="4" name="5 CuadroTexto"/>
        <xdr:cNvSpPr txBox="1">
          <a:spLocks noChangeArrowheads="1"/>
        </xdr:cNvSpPr>
      </xdr:nvSpPr>
      <xdr:spPr>
        <a:xfrm>
          <a:off x="142875" y="3143250"/>
          <a:ext cx="6429375" cy="26670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Alcance: </a:t>
          </a:r>
        </a:p>
      </xdr:txBody>
    </xdr:sp>
    <xdr:clientData/>
  </xdr:twoCellAnchor>
  <xdr:twoCellAnchor editAs="oneCell">
    <xdr:from>
      <xdr:col>1</xdr:col>
      <xdr:colOff>76200</xdr:colOff>
      <xdr:row>0</xdr:row>
      <xdr:rowOff>19050</xdr:rowOff>
    </xdr:from>
    <xdr:to>
      <xdr:col>4</xdr:col>
      <xdr:colOff>666750</xdr:colOff>
      <xdr:row>4</xdr:row>
      <xdr:rowOff>0</xdr:rowOff>
    </xdr:to>
    <xdr:pic>
      <xdr:nvPicPr>
        <xdr:cNvPr id="5" name="Imagen 7"/>
        <xdr:cNvPicPr preferRelativeResize="1">
          <a:picLocks noChangeAspect="1"/>
        </xdr:cNvPicPr>
      </xdr:nvPicPr>
      <xdr:blipFill>
        <a:blip r:embed="rId1"/>
        <a:stretch>
          <a:fillRect/>
        </a:stretch>
      </xdr:blipFill>
      <xdr:spPr>
        <a:xfrm>
          <a:off x="266700" y="19050"/>
          <a:ext cx="6448425" cy="1133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M65"/>
  <sheetViews>
    <sheetView tabSelected="1" view="pageBreakPreview" zoomScale="98" zoomScaleSheetLayoutView="98" zoomScalePageLayoutView="0" workbookViewId="0" topLeftCell="A1">
      <selection activeCell="J14" sqref="J14"/>
    </sheetView>
  </sheetViews>
  <sheetFormatPr defaultColWidth="11.421875" defaultRowHeight="15"/>
  <cols>
    <col min="1" max="1" width="0.9921875" style="0" customWidth="1"/>
    <col min="2" max="2" width="7.140625" style="0" customWidth="1"/>
    <col min="3" max="3" width="68.7109375" style="0" customWidth="1"/>
    <col min="4" max="4" width="10.57421875" style="0" customWidth="1"/>
    <col min="5" max="5" width="10.57421875" style="226" customWidth="1"/>
    <col min="6" max="6" width="1.7109375" style="83" customWidth="1"/>
    <col min="7" max="7" width="12.421875" style="0" customWidth="1"/>
    <col min="8" max="8" width="3.7109375" style="0" customWidth="1"/>
  </cols>
  <sheetData>
    <row r="1" spans="2:5" ht="12">
      <c r="B1" s="204"/>
      <c r="C1" s="204"/>
      <c r="D1" s="204"/>
      <c r="E1" s="204"/>
    </row>
    <row r="2" spans="2:5" ht="12">
      <c r="B2" s="204"/>
      <c r="C2" s="204"/>
      <c r="D2" s="204"/>
      <c r="E2" s="204"/>
    </row>
    <row r="3" spans="2:5" ht="12">
      <c r="B3" s="204"/>
      <c r="C3" s="204"/>
      <c r="D3" s="204"/>
      <c r="E3" s="204"/>
    </row>
    <row r="4" spans="2:5" ht="54.75" customHeight="1">
      <c r="B4" s="204"/>
      <c r="C4" s="204"/>
      <c r="D4" s="204"/>
      <c r="E4" s="204"/>
    </row>
    <row r="5" spans="2:5" ht="31.5" customHeight="1">
      <c r="B5" s="200" t="s">
        <v>648</v>
      </c>
      <c r="C5" s="200"/>
      <c r="D5" s="200"/>
      <c r="E5" s="200"/>
    </row>
    <row r="6" spans="2:5" ht="15" customHeight="1">
      <c r="B6" s="201" t="s">
        <v>538</v>
      </c>
      <c r="C6" s="201"/>
      <c r="D6" s="201"/>
      <c r="E6" s="201"/>
    </row>
    <row r="7" spans="2:5" ht="15">
      <c r="B7" s="205"/>
      <c r="C7" s="205"/>
      <c r="D7" s="205"/>
      <c r="E7" s="219"/>
    </row>
    <row r="8" spans="2:5" ht="15">
      <c r="B8" s="206" t="s">
        <v>1</v>
      </c>
      <c r="C8" s="207"/>
      <c r="D8" s="84"/>
      <c r="E8" s="220"/>
    </row>
    <row r="9" spans="2:5" ht="15">
      <c r="B9" s="206" t="s">
        <v>2</v>
      </c>
      <c r="C9" s="84"/>
      <c r="D9" s="208"/>
      <c r="E9" s="220"/>
    </row>
    <row r="10" spans="2:5" ht="15">
      <c r="B10" s="206" t="s">
        <v>3</v>
      </c>
      <c r="C10" s="84"/>
      <c r="D10" s="84"/>
      <c r="E10" s="220"/>
    </row>
    <row r="11" spans="2:5" ht="15">
      <c r="B11" s="206" t="s">
        <v>4</v>
      </c>
      <c r="C11" s="84"/>
      <c r="D11" s="84"/>
      <c r="E11" s="220"/>
    </row>
    <row r="12" spans="2:5" ht="15">
      <c r="B12" s="206" t="s">
        <v>539</v>
      </c>
      <c r="C12" s="84"/>
      <c r="D12" s="84"/>
      <c r="E12" s="220"/>
    </row>
    <row r="13" spans="2:5" ht="45" customHeight="1">
      <c r="B13" s="209"/>
      <c r="C13" s="84"/>
      <c r="D13" s="84"/>
      <c r="E13" s="220"/>
    </row>
    <row r="14" spans="2:5" ht="15">
      <c r="B14" s="210"/>
      <c r="C14" s="210"/>
      <c r="D14" s="210"/>
      <c r="E14" s="221"/>
    </row>
    <row r="15" spans="2:5" ht="30" customHeight="1">
      <c r="B15" s="211" t="s">
        <v>6</v>
      </c>
      <c r="C15" s="211" t="s">
        <v>7</v>
      </c>
      <c r="D15" s="211" t="s">
        <v>540</v>
      </c>
      <c r="E15" s="222" t="s">
        <v>9</v>
      </c>
    </row>
    <row r="16" spans="2:5" ht="15" customHeight="1">
      <c r="B16" s="85">
        <v>1</v>
      </c>
      <c r="C16" s="86" t="s">
        <v>541</v>
      </c>
      <c r="D16" s="87" t="s">
        <v>11</v>
      </c>
      <c r="E16" s="223">
        <f>+E17+E27+E33+E41</f>
        <v>0</v>
      </c>
    </row>
    <row r="17" spans="2:5" ht="15">
      <c r="B17" s="88" t="s">
        <v>12</v>
      </c>
      <c r="C17" s="89" t="s">
        <v>542</v>
      </c>
      <c r="D17" s="90" t="s">
        <v>543</v>
      </c>
      <c r="E17" s="224">
        <f>+E18*20/5</f>
        <v>0</v>
      </c>
    </row>
    <row r="18" spans="2:5" ht="15">
      <c r="B18" s="91" t="s">
        <v>15</v>
      </c>
      <c r="C18" s="92" t="s">
        <v>544</v>
      </c>
      <c r="D18" s="93" t="s">
        <v>14</v>
      </c>
      <c r="E18" s="225">
        <f>+(SUM(E19:E26)*5/40)</f>
        <v>0</v>
      </c>
    </row>
    <row r="19" spans="2:5" ht="22.5">
      <c r="B19" s="94" t="s">
        <v>17</v>
      </c>
      <c r="C19" s="95" t="s">
        <v>545</v>
      </c>
      <c r="D19" s="96" t="s">
        <v>14</v>
      </c>
      <c r="E19" s="183">
        <v>0</v>
      </c>
    </row>
    <row r="20" spans="2:5" ht="22.5">
      <c r="B20" s="97" t="s">
        <v>546</v>
      </c>
      <c r="C20" s="95" t="s">
        <v>547</v>
      </c>
      <c r="D20" s="96" t="s">
        <v>14</v>
      </c>
      <c r="E20" s="183">
        <v>0</v>
      </c>
    </row>
    <row r="21" spans="2:5" ht="22.5">
      <c r="B21" s="94" t="s">
        <v>548</v>
      </c>
      <c r="C21" s="95" t="s">
        <v>549</v>
      </c>
      <c r="D21" s="96" t="s">
        <v>14</v>
      </c>
      <c r="E21" s="183">
        <v>0</v>
      </c>
    </row>
    <row r="22" spans="2:5" ht="22.5">
      <c r="B22" s="97" t="s">
        <v>550</v>
      </c>
      <c r="C22" s="95" t="s">
        <v>551</v>
      </c>
      <c r="D22" s="96" t="s">
        <v>14</v>
      </c>
      <c r="E22" s="183">
        <v>0</v>
      </c>
    </row>
    <row r="23" spans="2:5" ht="22.5">
      <c r="B23" s="97" t="s">
        <v>552</v>
      </c>
      <c r="C23" s="95" t="s">
        <v>553</v>
      </c>
      <c r="D23" s="96" t="s">
        <v>14</v>
      </c>
      <c r="E23" s="183">
        <v>0</v>
      </c>
    </row>
    <row r="24" spans="2:5" ht="15">
      <c r="B24" s="97" t="s">
        <v>554</v>
      </c>
      <c r="C24" s="95" t="s">
        <v>555</v>
      </c>
      <c r="D24" s="96" t="s">
        <v>14</v>
      </c>
      <c r="E24" s="183">
        <v>0</v>
      </c>
    </row>
    <row r="25" spans="2:5" ht="22.5">
      <c r="B25" s="97" t="s">
        <v>556</v>
      </c>
      <c r="C25" s="98" t="s">
        <v>557</v>
      </c>
      <c r="D25" s="96" t="s">
        <v>14</v>
      </c>
      <c r="E25" s="183">
        <v>0</v>
      </c>
    </row>
    <row r="26" spans="2:5" ht="22.5">
      <c r="B26" s="94" t="s">
        <v>558</v>
      </c>
      <c r="C26" s="95" t="s">
        <v>559</v>
      </c>
      <c r="D26" s="96" t="s">
        <v>14</v>
      </c>
      <c r="E26" s="183">
        <v>0</v>
      </c>
    </row>
    <row r="27" spans="2:5" ht="15">
      <c r="B27" s="99" t="s">
        <v>47</v>
      </c>
      <c r="C27" s="89" t="s">
        <v>560</v>
      </c>
      <c r="D27" s="90" t="s">
        <v>49</v>
      </c>
      <c r="E27" s="224">
        <f>+E28*30/5</f>
        <v>0</v>
      </c>
    </row>
    <row r="28" spans="2:5" ht="38.25" customHeight="1">
      <c r="B28" s="100" t="s">
        <v>50</v>
      </c>
      <c r="C28" s="101" t="s">
        <v>561</v>
      </c>
      <c r="D28" s="93" t="s">
        <v>14</v>
      </c>
      <c r="E28" s="225">
        <f>+(SUM(E29:E32)*5/20)</f>
        <v>0</v>
      </c>
    </row>
    <row r="29" spans="2:10" s="83" customFormat="1" ht="22.5">
      <c r="B29" s="94" t="s">
        <v>58</v>
      </c>
      <c r="C29" s="102" t="s">
        <v>562</v>
      </c>
      <c r="D29" s="96" t="s">
        <v>14</v>
      </c>
      <c r="E29" s="183">
        <v>0</v>
      </c>
      <c r="G29"/>
      <c r="H29"/>
      <c r="I29"/>
      <c r="J29"/>
    </row>
    <row r="30" spans="2:13" ht="39" customHeight="1">
      <c r="B30" s="94" t="s">
        <v>70</v>
      </c>
      <c r="C30" s="102" t="s">
        <v>645</v>
      </c>
      <c r="D30" s="96" t="s">
        <v>14</v>
      </c>
      <c r="E30" s="183">
        <v>0</v>
      </c>
      <c r="I30" s="131"/>
      <c r="J30" s="131"/>
      <c r="K30" s="131"/>
      <c r="L30" s="131"/>
      <c r="M30" s="131"/>
    </row>
    <row r="31" spans="2:5" ht="29.25" customHeight="1">
      <c r="B31" s="94" t="s">
        <v>83</v>
      </c>
      <c r="C31" s="102" t="s">
        <v>563</v>
      </c>
      <c r="D31" s="96" t="s">
        <v>14</v>
      </c>
      <c r="E31" s="183">
        <v>0</v>
      </c>
    </row>
    <row r="32" spans="2:6" ht="22.5">
      <c r="B32" s="94" t="s">
        <v>89</v>
      </c>
      <c r="C32" s="103" t="s">
        <v>564</v>
      </c>
      <c r="D32" s="96" t="s">
        <v>14</v>
      </c>
      <c r="E32" s="183">
        <v>0</v>
      </c>
      <c r="F32" s="104"/>
    </row>
    <row r="33" spans="2:5" ht="15">
      <c r="B33" s="99" t="s">
        <v>137</v>
      </c>
      <c r="C33" s="89" t="s">
        <v>565</v>
      </c>
      <c r="D33" s="90" t="s">
        <v>543</v>
      </c>
      <c r="E33" s="224">
        <f>+E34*20/5</f>
        <v>0</v>
      </c>
    </row>
    <row r="34" spans="2:5" ht="26.25" customHeight="1">
      <c r="B34" s="91" t="s">
        <v>140</v>
      </c>
      <c r="C34" s="105" t="s">
        <v>566</v>
      </c>
      <c r="D34" s="93" t="s">
        <v>14</v>
      </c>
      <c r="E34" s="225">
        <f>+(SUM(E35:E40)*5/30)</f>
        <v>0</v>
      </c>
    </row>
    <row r="35" spans="2:5" ht="27" customHeight="1">
      <c r="B35" s="94" t="s">
        <v>567</v>
      </c>
      <c r="C35" s="103" t="s">
        <v>568</v>
      </c>
      <c r="D35" s="96" t="s">
        <v>14</v>
      </c>
      <c r="E35" s="183">
        <v>0</v>
      </c>
    </row>
    <row r="36" spans="2:5" ht="22.5">
      <c r="B36" s="94" t="s">
        <v>569</v>
      </c>
      <c r="C36" s="103" t="s">
        <v>570</v>
      </c>
      <c r="D36" s="96" t="s">
        <v>14</v>
      </c>
      <c r="E36" s="183">
        <v>0</v>
      </c>
    </row>
    <row r="37" spans="2:5" ht="24.75" customHeight="1">
      <c r="B37" s="94" t="s">
        <v>571</v>
      </c>
      <c r="C37" s="103" t="s">
        <v>572</v>
      </c>
      <c r="D37" s="96" t="s">
        <v>14</v>
      </c>
      <c r="E37" s="183">
        <v>0</v>
      </c>
    </row>
    <row r="38" spans="2:5" ht="22.5">
      <c r="B38" s="94" t="s">
        <v>573</v>
      </c>
      <c r="C38" s="106" t="s">
        <v>574</v>
      </c>
      <c r="D38" s="96" t="s">
        <v>14</v>
      </c>
      <c r="E38" s="183">
        <v>0</v>
      </c>
    </row>
    <row r="39" spans="2:5" ht="22.5">
      <c r="B39" s="94" t="s">
        <v>575</v>
      </c>
      <c r="C39" s="107" t="s">
        <v>576</v>
      </c>
      <c r="D39" s="96" t="s">
        <v>14</v>
      </c>
      <c r="E39" s="183">
        <v>0</v>
      </c>
    </row>
    <row r="40" spans="2:5" ht="22.5">
      <c r="B40" s="94" t="s">
        <v>577</v>
      </c>
      <c r="C40" s="108" t="s">
        <v>578</v>
      </c>
      <c r="D40" s="96" t="s">
        <v>14</v>
      </c>
      <c r="E40" s="183">
        <v>0</v>
      </c>
    </row>
    <row r="41" spans="2:5" ht="24.75" customHeight="1">
      <c r="B41" s="99" t="s">
        <v>265</v>
      </c>
      <c r="C41" s="89" t="s">
        <v>579</v>
      </c>
      <c r="D41" s="90" t="s">
        <v>49</v>
      </c>
      <c r="E41" s="224">
        <f>+E42*30/5</f>
        <v>0</v>
      </c>
    </row>
    <row r="42" spans="2:5" ht="22.5">
      <c r="B42" s="91" t="s">
        <v>267</v>
      </c>
      <c r="C42" s="105" t="s">
        <v>580</v>
      </c>
      <c r="D42" s="93" t="s">
        <v>14</v>
      </c>
      <c r="E42" s="225">
        <f>+(SUM(E43:E48)*5/30)</f>
        <v>0</v>
      </c>
    </row>
    <row r="43" spans="2:5" ht="25.5" customHeight="1">
      <c r="B43" s="94" t="s">
        <v>269</v>
      </c>
      <c r="C43" s="108" t="s">
        <v>581</v>
      </c>
      <c r="D43" s="96" t="s">
        <v>14</v>
      </c>
      <c r="E43" s="183">
        <v>0</v>
      </c>
    </row>
    <row r="44" spans="2:5" ht="20.25" customHeight="1">
      <c r="B44" s="94" t="s">
        <v>582</v>
      </c>
      <c r="C44" s="108" t="s">
        <v>583</v>
      </c>
      <c r="D44" s="96" t="s">
        <v>14</v>
      </c>
      <c r="E44" s="183">
        <v>0</v>
      </c>
    </row>
    <row r="45" spans="2:5" ht="18" customHeight="1">
      <c r="B45" s="94" t="s">
        <v>584</v>
      </c>
      <c r="C45" s="108" t="s">
        <v>646</v>
      </c>
      <c r="D45" s="96" t="s">
        <v>14</v>
      </c>
      <c r="E45" s="183">
        <v>0</v>
      </c>
    </row>
    <row r="46" spans="2:5" ht="18" customHeight="1">
      <c r="B46" s="94" t="s">
        <v>585</v>
      </c>
      <c r="C46" s="108" t="s">
        <v>647</v>
      </c>
      <c r="D46" s="96" t="s">
        <v>14</v>
      </c>
      <c r="E46" s="183">
        <v>0</v>
      </c>
    </row>
    <row r="47" spans="2:5" ht="35.25" customHeight="1">
      <c r="B47" s="94" t="s">
        <v>586</v>
      </c>
      <c r="C47" s="107" t="s">
        <v>587</v>
      </c>
      <c r="D47" s="96" t="s">
        <v>14</v>
      </c>
      <c r="E47" s="183">
        <v>0</v>
      </c>
    </row>
    <row r="48" spans="2:5" ht="22.5">
      <c r="B48" s="94" t="s">
        <v>588</v>
      </c>
      <c r="C48" s="109" t="s">
        <v>589</v>
      </c>
      <c r="D48" s="96" t="s">
        <v>14</v>
      </c>
      <c r="E48" s="183">
        <v>0</v>
      </c>
    </row>
    <row r="49" spans="2:5" ht="15">
      <c r="B49" s="132" t="s">
        <v>541</v>
      </c>
      <c r="C49" s="133"/>
      <c r="D49" s="87" t="s">
        <v>11</v>
      </c>
      <c r="E49" s="223">
        <f>+E16</f>
        <v>0</v>
      </c>
    </row>
    <row r="50" ht="15">
      <c r="C50" s="110"/>
    </row>
    <row r="51" spans="2:8" s="35" customFormat="1" ht="16.5">
      <c r="B51" s="111" t="s">
        <v>335</v>
      </c>
      <c r="C51" s="97"/>
      <c r="D51" s="33"/>
      <c r="E51" s="227"/>
      <c r="F51" s="112"/>
      <c r="G51" s="34"/>
      <c r="H51" s="34"/>
    </row>
    <row r="52" spans="2:9" s="35" customFormat="1" ht="8.25" customHeight="1">
      <c r="B52" s="37"/>
      <c r="D52" s="37"/>
      <c r="E52" s="228"/>
      <c r="F52" s="113"/>
      <c r="G52" s="37"/>
      <c r="H52" s="37"/>
      <c r="I52" s="36"/>
    </row>
    <row r="53" spans="2:10" s="35" customFormat="1" ht="16.5">
      <c r="B53" s="129" t="s">
        <v>590</v>
      </c>
      <c r="C53" s="129"/>
      <c r="D53" s="129"/>
      <c r="E53" s="129"/>
      <c r="F53" s="114"/>
      <c r="G53" s="39"/>
      <c r="H53" s="39"/>
      <c r="I53" s="36"/>
      <c r="J53" s="36"/>
    </row>
    <row r="54" spans="2:8" s="36" customFormat="1" ht="16.5">
      <c r="B54" s="129" t="s">
        <v>591</v>
      </c>
      <c r="C54" s="129"/>
      <c r="D54" s="129"/>
      <c r="E54" s="129"/>
      <c r="F54" s="114"/>
      <c r="G54" s="37"/>
      <c r="H54" s="37"/>
    </row>
    <row r="55" spans="2:9" s="35" customFormat="1" ht="16.5">
      <c r="B55" s="129" t="s">
        <v>592</v>
      </c>
      <c r="C55" s="129"/>
      <c r="D55" s="129"/>
      <c r="E55" s="129"/>
      <c r="F55" s="114"/>
      <c r="G55" s="40"/>
      <c r="H55" s="40"/>
      <c r="I55" s="36"/>
    </row>
    <row r="56" spans="2:9" s="35" customFormat="1" ht="16.5">
      <c r="B56" s="129" t="s">
        <v>593</v>
      </c>
      <c r="C56" s="129"/>
      <c r="D56" s="129"/>
      <c r="E56" s="129"/>
      <c r="F56" s="114"/>
      <c r="G56" s="41"/>
      <c r="H56" s="41"/>
      <c r="I56" s="36"/>
    </row>
    <row r="59" spans="2:5" ht="15">
      <c r="B59" s="115" t="s">
        <v>340</v>
      </c>
      <c r="C59" s="116" t="s">
        <v>341</v>
      </c>
      <c r="D59" s="117"/>
      <c r="E59" s="229"/>
    </row>
    <row r="60" spans="2:5" ht="15">
      <c r="B60" s="118" t="s">
        <v>14</v>
      </c>
      <c r="C60" s="119"/>
      <c r="D60" s="117"/>
      <c r="E60" s="229"/>
    </row>
    <row r="61" spans="2:5" ht="15">
      <c r="B61" s="120">
        <v>0</v>
      </c>
      <c r="C61" s="121" t="s">
        <v>342</v>
      </c>
      <c r="D61" s="117"/>
      <c r="E61" s="229"/>
    </row>
    <row r="62" spans="2:5" ht="15">
      <c r="B62" s="120">
        <v>1</v>
      </c>
      <c r="C62" s="122" t="s">
        <v>344</v>
      </c>
      <c r="D62" s="117"/>
      <c r="E62" s="229"/>
    </row>
    <row r="63" spans="2:5" ht="15">
      <c r="B63" s="120" t="s">
        <v>349</v>
      </c>
      <c r="C63" s="122" t="s">
        <v>346</v>
      </c>
      <c r="D63" s="117"/>
      <c r="E63" s="229"/>
    </row>
    <row r="64" spans="2:5" ht="15">
      <c r="B64" s="120" t="s">
        <v>350</v>
      </c>
      <c r="C64" s="122" t="s">
        <v>348</v>
      </c>
      <c r="D64" s="117"/>
      <c r="E64" s="229"/>
    </row>
    <row r="65" spans="3:5" ht="15">
      <c r="C65" s="117"/>
      <c r="D65" s="117"/>
      <c r="E65" s="229"/>
    </row>
  </sheetData>
  <sheetProtection/>
  <mergeCells count="9">
    <mergeCell ref="B1:E4"/>
    <mergeCell ref="B55:E55"/>
    <mergeCell ref="B56:E56"/>
    <mergeCell ref="B5:E5"/>
    <mergeCell ref="B6:E6"/>
    <mergeCell ref="I30:M30"/>
    <mergeCell ref="B49:C49"/>
    <mergeCell ref="B53:E53"/>
    <mergeCell ref="B54:E54"/>
  </mergeCells>
  <conditionalFormatting sqref="G55:H55">
    <cfRule type="cellIs" priority="1" dxfId="14" operator="equal" stopIfTrue="1">
      <formula>0</formula>
    </cfRule>
  </conditionalFormatting>
  <printOptions/>
  <pageMargins left="0.7086614173228347" right="0.7086614173228347" top="0.7480314960629921" bottom="0.7480314960629921" header="0.31496062992125984" footer="0.31496062992125984"/>
  <pageSetup fitToWidth="2" horizontalDpi="600" verticalDpi="600" orientation="portrait" paperSize="9" scale="57" r:id="rId2"/>
  <colBreaks count="1" manualBreakCount="1">
    <brk id="6" max="65535" man="1"/>
  </colBreaks>
  <drawing r:id="rId1"/>
</worksheet>
</file>

<file path=xl/worksheets/sheet10.xml><?xml version="1.0" encoding="utf-8"?>
<worksheet xmlns="http://schemas.openxmlformats.org/spreadsheetml/2006/main" xmlns:r="http://schemas.openxmlformats.org/officeDocument/2006/relationships">
  <dimension ref="A1:N202"/>
  <sheetViews>
    <sheetView view="pageBreakPreview" zoomScaleSheetLayoutView="100" zoomScalePageLayoutView="0" workbookViewId="0" topLeftCell="A172">
      <selection activeCell="E174" sqref="E174:E175"/>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0" width="0" style="1" hidden="1" customWidth="1"/>
    <col min="11" max="16384" width="11.421875" style="1" customWidth="1"/>
  </cols>
  <sheetData>
    <row r="1" spans="2:5" ht="15">
      <c r="B1" s="199"/>
      <c r="C1" s="199"/>
      <c r="D1" s="199"/>
      <c r="E1" s="199"/>
    </row>
    <row r="2" spans="2:5" ht="32.25" customHeight="1">
      <c r="B2" s="199"/>
      <c r="C2" s="199"/>
      <c r="D2" s="199"/>
      <c r="E2" s="199"/>
    </row>
    <row r="3" spans="2:5" ht="25.5" customHeight="1">
      <c r="B3" s="199"/>
      <c r="C3" s="199"/>
      <c r="D3" s="199"/>
      <c r="E3" s="199"/>
    </row>
    <row r="4" spans="2:5" ht="24" customHeight="1">
      <c r="B4" s="199"/>
      <c r="C4" s="199"/>
      <c r="D4" s="199"/>
      <c r="E4" s="199"/>
    </row>
    <row r="5" spans="2:7" ht="20.25" customHeight="1">
      <c r="B5" s="200" t="s">
        <v>648</v>
      </c>
      <c r="C5" s="200"/>
      <c r="D5" s="200"/>
      <c r="E5" s="200"/>
      <c r="F5" s="46"/>
      <c r="G5" s="46"/>
    </row>
    <row r="6" spans="2:7" ht="15">
      <c r="B6" s="201" t="s">
        <v>537</v>
      </c>
      <c r="C6" s="201"/>
      <c r="D6" s="201"/>
      <c r="E6" s="201"/>
      <c r="F6" s="126"/>
      <c r="G6" s="126"/>
    </row>
    <row r="7" spans="2:7" ht="15">
      <c r="B7" s="202"/>
      <c r="C7" s="201" t="s">
        <v>509</v>
      </c>
      <c r="D7" s="201"/>
      <c r="E7" s="202"/>
      <c r="F7" s="126"/>
      <c r="G7" s="126"/>
    </row>
    <row r="8" spans="2:7" ht="18.75" customHeight="1">
      <c r="B8" s="191"/>
      <c r="C8" s="192"/>
      <c r="D8" s="192"/>
      <c r="E8" s="192"/>
      <c r="F8" s="3"/>
      <c r="G8" s="3"/>
    </row>
    <row r="9" spans="2:7" ht="19.5" customHeight="1">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+E19+E34+E80+E142</f>
        <v>100</v>
      </c>
      <c r="F18" s="47"/>
      <c r="G18" s="47"/>
    </row>
    <row r="19" spans="2:7" ht="15">
      <c r="B19" s="12" t="s">
        <v>12</v>
      </c>
      <c r="C19" s="12" t="s">
        <v>13</v>
      </c>
      <c r="D19" s="13" t="s">
        <v>14</v>
      </c>
      <c r="E19" s="14">
        <f>(E20+E25+E32)*5/20</f>
        <v>5</v>
      </c>
      <c r="F19" s="47"/>
      <c r="G19" s="47"/>
    </row>
    <row r="20" spans="2:7" ht="15">
      <c r="B20" s="15" t="s">
        <v>15</v>
      </c>
      <c r="C20" s="15" t="s">
        <v>16</v>
      </c>
      <c r="D20" s="16" t="s">
        <v>14</v>
      </c>
      <c r="E20" s="16">
        <f>+E21</f>
        <v>5</v>
      </c>
      <c r="F20" s="47"/>
      <c r="G20" s="47"/>
    </row>
    <row r="21" spans="2:7" ht="21">
      <c r="B21" s="17" t="s">
        <v>17</v>
      </c>
      <c r="C21" s="17" t="s">
        <v>18</v>
      </c>
      <c r="D21" s="146" t="s">
        <v>14</v>
      </c>
      <c r="E21" s="124">
        <f>SUM(E22:E24)</f>
        <v>5</v>
      </c>
      <c r="F21" s="30"/>
      <c r="G21" s="157"/>
    </row>
    <row r="22" spans="2:7" ht="21">
      <c r="B22" s="17" t="s">
        <v>19</v>
      </c>
      <c r="C22" s="17" t="s">
        <v>798</v>
      </c>
      <c r="D22" s="124">
        <v>1</v>
      </c>
      <c r="E22" s="124">
        <v>0</v>
      </c>
      <c r="F22" s="30"/>
      <c r="G22" s="157"/>
    </row>
    <row r="23" spans="2:7" ht="21">
      <c r="B23" s="17" t="s">
        <v>20</v>
      </c>
      <c r="C23" s="17" t="s">
        <v>799</v>
      </c>
      <c r="D23" s="152" t="s">
        <v>21</v>
      </c>
      <c r="E23" s="124">
        <v>0</v>
      </c>
      <c r="F23" s="30"/>
      <c r="G23" s="157"/>
    </row>
    <row r="24" spans="2:7" ht="21">
      <c r="B24" s="17" t="s">
        <v>22</v>
      </c>
      <c r="C24" s="17" t="s">
        <v>800</v>
      </c>
      <c r="D24" s="152" t="s">
        <v>23</v>
      </c>
      <c r="E24" s="152">
        <v>5</v>
      </c>
      <c r="F24" s="30"/>
      <c r="G24" s="157"/>
    </row>
    <row r="25" spans="2:7" ht="15">
      <c r="B25" s="15" t="s">
        <v>24</v>
      </c>
      <c r="C25" s="15" t="s">
        <v>25</v>
      </c>
      <c r="D25" s="16" t="s">
        <v>26</v>
      </c>
      <c r="E25" s="16">
        <f>(E26+E29)*10/20</f>
        <v>10</v>
      </c>
      <c r="F25" s="30"/>
      <c r="G25" s="30"/>
    </row>
    <row r="26" spans="2:7" ht="21">
      <c r="B26" s="17" t="s">
        <v>27</v>
      </c>
      <c r="C26" s="17" t="s">
        <v>28</v>
      </c>
      <c r="D26" s="124" t="s">
        <v>26</v>
      </c>
      <c r="E26" s="124">
        <f>SUM(E27:E28)</f>
        <v>10</v>
      </c>
      <c r="F26" s="30"/>
      <c r="G26" s="157"/>
    </row>
    <row r="27" spans="2:7" ht="21">
      <c r="B27" s="17" t="s">
        <v>29</v>
      </c>
      <c r="C27" s="27" t="s">
        <v>1000</v>
      </c>
      <c r="D27" s="124" t="s">
        <v>40</v>
      </c>
      <c r="E27" s="124">
        <v>0</v>
      </c>
      <c r="F27" s="30"/>
      <c r="G27" s="157"/>
    </row>
    <row r="28" spans="2:7" ht="21">
      <c r="B28" s="17" t="s">
        <v>32</v>
      </c>
      <c r="C28" s="27" t="s">
        <v>761</v>
      </c>
      <c r="D28" s="124" t="s">
        <v>42</v>
      </c>
      <c r="E28" s="124">
        <v>10</v>
      </c>
      <c r="F28" s="30"/>
      <c r="G28" s="157"/>
    </row>
    <row r="29" spans="2:7" ht="21">
      <c r="B29" s="17" t="s">
        <v>37</v>
      </c>
      <c r="C29" s="27" t="s">
        <v>762</v>
      </c>
      <c r="D29" s="124" t="s">
        <v>26</v>
      </c>
      <c r="E29" s="124">
        <f>SUM(E30:E31)</f>
        <v>10</v>
      </c>
      <c r="F29" s="30"/>
      <c r="G29" s="157"/>
    </row>
    <row r="30" spans="2:8" ht="31.5">
      <c r="B30" s="17" t="s">
        <v>38</v>
      </c>
      <c r="C30" s="27" t="s">
        <v>1001</v>
      </c>
      <c r="D30" s="124" t="s">
        <v>40</v>
      </c>
      <c r="E30" s="124">
        <v>0</v>
      </c>
      <c r="F30" s="30"/>
      <c r="G30" s="157"/>
      <c r="H30" s="18"/>
    </row>
    <row r="31" spans="2:7" ht="21">
      <c r="B31" s="17" t="s">
        <v>41</v>
      </c>
      <c r="C31" s="27" t="s">
        <v>763</v>
      </c>
      <c r="D31" s="124" t="s">
        <v>42</v>
      </c>
      <c r="E31" s="124">
        <v>10</v>
      </c>
      <c r="F31" s="30"/>
      <c r="G31" s="157"/>
    </row>
    <row r="32" spans="2:7" ht="15">
      <c r="B32" s="15" t="s">
        <v>43</v>
      </c>
      <c r="C32" s="15" t="s">
        <v>44</v>
      </c>
      <c r="D32" s="16" t="s">
        <v>14</v>
      </c>
      <c r="E32" s="16">
        <f>+E33</f>
        <v>5</v>
      </c>
      <c r="F32" s="30"/>
      <c r="G32" s="157"/>
    </row>
    <row r="33" spans="2:7" ht="42">
      <c r="B33" s="17" t="s">
        <v>45</v>
      </c>
      <c r="C33" s="17" t="s">
        <v>46</v>
      </c>
      <c r="D33" s="124" t="s">
        <v>14</v>
      </c>
      <c r="E33" s="124">
        <v>5</v>
      </c>
      <c r="F33" s="30"/>
      <c r="G33" s="157"/>
    </row>
    <row r="34" spans="2:7" ht="15">
      <c r="B34" s="12" t="s">
        <v>47</v>
      </c>
      <c r="C34" s="12" t="s">
        <v>48</v>
      </c>
      <c r="D34" s="13" t="s">
        <v>49</v>
      </c>
      <c r="E34" s="14">
        <f>(E35+E54+E68+E71)*30/40</f>
        <v>30</v>
      </c>
      <c r="F34" s="30"/>
      <c r="G34" s="157"/>
    </row>
    <row r="35" spans="2:7" ht="15">
      <c r="B35" s="15" t="s">
        <v>50</v>
      </c>
      <c r="C35" s="15" t="s">
        <v>51</v>
      </c>
      <c r="D35" s="16" t="s">
        <v>26</v>
      </c>
      <c r="E35" s="16">
        <f>+(E36+E40+E44+E49+E53)*10/45</f>
        <v>10</v>
      </c>
      <c r="F35" s="30"/>
      <c r="G35" s="157"/>
    </row>
    <row r="36" spans="2:7" s="11" customFormat="1" ht="21">
      <c r="B36" s="17" t="s">
        <v>52</v>
      </c>
      <c r="C36" s="17" t="s">
        <v>53</v>
      </c>
      <c r="D36" s="124" t="s">
        <v>26</v>
      </c>
      <c r="E36" s="124">
        <f>SUM(E37:E39)</f>
        <v>10</v>
      </c>
      <c r="F36" s="30"/>
      <c r="G36" s="157"/>
    </row>
    <row r="37" spans="2:7" s="11" customFormat="1" ht="15">
      <c r="B37" s="17" t="s">
        <v>54</v>
      </c>
      <c r="C37" s="17" t="s">
        <v>764</v>
      </c>
      <c r="D37" s="124">
        <v>0</v>
      </c>
      <c r="E37" s="124">
        <v>0</v>
      </c>
      <c r="F37" s="30"/>
      <c r="G37" s="157"/>
    </row>
    <row r="38" spans="2:7" s="11" customFormat="1" ht="21">
      <c r="B38" s="17" t="s">
        <v>55</v>
      </c>
      <c r="C38" s="17" t="s">
        <v>510</v>
      </c>
      <c r="D38" s="146" t="s">
        <v>67</v>
      </c>
      <c r="E38" s="124">
        <v>0</v>
      </c>
      <c r="F38" s="30"/>
      <c r="G38" s="157"/>
    </row>
    <row r="39" spans="2:7" s="11" customFormat="1" ht="31.5">
      <c r="B39" s="17" t="s">
        <v>56</v>
      </c>
      <c r="C39" s="17" t="s">
        <v>511</v>
      </c>
      <c r="D39" s="146" t="s">
        <v>36</v>
      </c>
      <c r="E39" s="124">
        <v>10</v>
      </c>
      <c r="F39" s="30"/>
      <c r="G39" s="157"/>
    </row>
    <row r="40" spans="2:7" s="11" customFormat="1" ht="15">
      <c r="B40" s="17" t="s">
        <v>58</v>
      </c>
      <c r="C40" s="17" t="s">
        <v>59</v>
      </c>
      <c r="D40" s="124" t="s">
        <v>26</v>
      </c>
      <c r="E40" s="124">
        <f>SUM(E41:E43)</f>
        <v>10</v>
      </c>
      <c r="F40" s="30"/>
      <c r="G40" s="157"/>
    </row>
    <row r="41" spans="2:7" s="11" customFormat="1" ht="15">
      <c r="B41" s="17" t="s">
        <v>60</v>
      </c>
      <c r="C41" s="27" t="s">
        <v>857</v>
      </c>
      <c r="D41" s="124">
        <v>0</v>
      </c>
      <c r="E41" s="124">
        <v>0</v>
      </c>
      <c r="F41" s="30"/>
      <c r="G41" s="157"/>
    </row>
    <row r="42" spans="2:7" s="11" customFormat="1" ht="15">
      <c r="B42" s="17" t="s">
        <v>62</v>
      </c>
      <c r="C42" s="27" t="s">
        <v>512</v>
      </c>
      <c r="D42" s="124" t="s">
        <v>76</v>
      </c>
      <c r="E42" s="124">
        <v>0</v>
      </c>
      <c r="F42" s="30"/>
      <c r="G42" s="157"/>
    </row>
    <row r="43" spans="2:10" s="11" customFormat="1" ht="21">
      <c r="B43" s="17" t="s">
        <v>65</v>
      </c>
      <c r="C43" s="27" t="s">
        <v>513</v>
      </c>
      <c r="D43" s="124" t="s">
        <v>42</v>
      </c>
      <c r="E43" s="124">
        <v>10</v>
      </c>
      <c r="F43" s="30"/>
      <c r="G43" s="157"/>
      <c r="H43" s="158"/>
      <c r="I43" s="159"/>
      <c r="J43" s="159"/>
    </row>
    <row r="44" spans="2:7" s="11" customFormat="1" ht="21">
      <c r="B44" s="17" t="s">
        <v>70</v>
      </c>
      <c r="C44" s="17" t="s">
        <v>71</v>
      </c>
      <c r="D44" s="124" t="s">
        <v>26</v>
      </c>
      <c r="E44" s="124">
        <f>SUM(E45:E48)</f>
        <v>10</v>
      </c>
      <c r="F44" s="30"/>
      <c r="G44" s="157"/>
    </row>
    <row r="45" spans="2:7" s="11" customFormat="1" ht="15">
      <c r="B45" s="17" t="s">
        <v>72</v>
      </c>
      <c r="C45" s="27" t="s">
        <v>860</v>
      </c>
      <c r="D45" s="124">
        <v>0</v>
      </c>
      <c r="E45" s="124">
        <v>0</v>
      </c>
      <c r="F45" s="30"/>
      <c r="G45" s="157"/>
    </row>
    <row r="46" spans="2:7" s="11" customFormat="1" ht="15">
      <c r="B46" s="17" t="s">
        <v>74</v>
      </c>
      <c r="C46" s="27" t="s">
        <v>861</v>
      </c>
      <c r="D46" s="124" t="s">
        <v>76</v>
      </c>
      <c r="E46" s="124">
        <v>0</v>
      </c>
      <c r="F46" s="30"/>
      <c r="G46" s="157"/>
    </row>
    <row r="47" spans="2:7" s="11" customFormat="1" ht="15">
      <c r="B47" s="17" t="s">
        <v>77</v>
      </c>
      <c r="C47" s="27" t="s">
        <v>862</v>
      </c>
      <c r="D47" s="124" t="s">
        <v>79</v>
      </c>
      <c r="E47" s="124">
        <v>0</v>
      </c>
      <c r="F47" s="30"/>
      <c r="G47" s="157"/>
    </row>
    <row r="48" spans="2:7" s="11" customFormat="1" ht="21">
      <c r="B48" s="17" t="s">
        <v>80</v>
      </c>
      <c r="C48" s="27" t="s">
        <v>863</v>
      </c>
      <c r="D48" s="124" t="s">
        <v>82</v>
      </c>
      <c r="E48" s="124">
        <v>10</v>
      </c>
      <c r="F48" s="30"/>
      <c r="G48" s="157"/>
    </row>
    <row r="49" spans="2:8" s="11" customFormat="1" ht="21">
      <c r="B49" s="17" t="s">
        <v>83</v>
      </c>
      <c r="C49" s="27" t="s">
        <v>84</v>
      </c>
      <c r="D49" s="124" t="s">
        <v>26</v>
      </c>
      <c r="E49" s="124">
        <f>SUM(E50:E52)</f>
        <v>10</v>
      </c>
      <c r="F49" s="30"/>
      <c r="G49" s="157"/>
      <c r="H49" s="11" t="s">
        <v>463</v>
      </c>
    </row>
    <row r="50" spans="2:7" s="11" customFormat="1" ht="15">
      <c r="B50" s="17" t="s">
        <v>85</v>
      </c>
      <c r="C50" s="27" t="s">
        <v>767</v>
      </c>
      <c r="D50" s="124">
        <v>0</v>
      </c>
      <c r="E50" s="124">
        <v>0</v>
      </c>
      <c r="F50" s="30"/>
      <c r="G50" s="157"/>
    </row>
    <row r="51" spans="2:7" s="11" customFormat="1" ht="15">
      <c r="B51" s="17" t="s">
        <v>86</v>
      </c>
      <c r="C51" s="153" t="s">
        <v>1002</v>
      </c>
      <c r="D51" s="124" t="s">
        <v>76</v>
      </c>
      <c r="E51" s="124">
        <v>0</v>
      </c>
      <c r="F51" s="30"/>
      <c r="G51" s="157"/>
    </row>
    <row r="52" spans="2:7" s="11" customFormat="1" ht="21">
      <c r="B52" s="17" t="s">
        <v>87</v>
      </c>
      <c r="C52" s="27" t="s">
        <v>865</v>
      </c>
      <c r="D52" s="124" t="s">
        <v>42</v>
      </c>
      <c r="E52" s="124">
        <v>10</v>
      </c>
      <c r="F52" s="30"/>
      <c r="G52" s="157"/>
    </row>
    <row r="53" spans="2:8" s="11" customFormat="1" ht="15">
      <c r="B53" s="17" t="s">
        <v>89</v>
      </c>
      <c r="C53" s="27" t="s">
        <v>90</v>
      </c>
      <c r="D53" s="124" t="s">
        <v>14</v>
      </c>
      <c r="E53" s="124">
        <v>5</v>
      </c>
      <c r="F53" s="30"/>
      <c r="G53" s="157"/>
      <c r="H53" s="19"/>
    </row>
    <row r="54" spans="2:7" ht="15">
      <c r="B54" s="15" t="s">
        <v>91</v>
      </c>
      <c r="C54" s="15" t="s">
        <v>92</v>
      </c>
      <c r="D54" s="16" t="s">
        <v>26</v>
      </c>
      <c r="E54" s="16">
        <f>+(E55+E58+E63)*10/25</f>
        <v>10</v>
      </c>
      <c r="F54" s="30"/>
      <c r="G54" s="157"/>
    </row>
    <row r="55" spans="2:7" s="11" customFormat="1" ht="21">
      <c r="B55" s="17" t="s">
        <v>93</v>
      </c>
      <c r="C55" s="17" t="s">
        <v>94</v>
      </c>
      <c r="D55" s="124" t="s">
        <v>26</v>
      </c>
      <c r="E55" s="124">
        <f>SUM(E56:E57)</f>
        <v>10</v>
      </c>
      <c r="F55" s="30"/>
      <c r="G55" s="157"/>
    </row>
    <row r="56" spans="2:7" s="11" customFormat="1" ht="31.5">
      <c r="B56" s="17" t="s">
        <v>95</v>
      </c>
      <c r="C56" s="17" t="s">
        <v>768</v>
      </c>
      <c r="D56" s="124">
        <v>0</v>
      </c>
      <c r="E56" s="124">
        <v>0</v>
      </c>
      <c r="F56" s="30"/>
      <c r="G56" s="157"/>
    </row>
    <row r="57" spans="2:13" s="11" customFormat="1" ht="15">
      <c r="B57" s="17" t="s">
        <v>96</v>
      </c>
      <c r="C57" s="17" t="s">
        <v>866</v>
      </c>
      <c r="D57" s="124" t="s">
        <v>36</v>
      </c>
      <c r="E57" s="124">
        <v>10</v>
      </c>
      <c r="F57" s="30"/>
      <c r="G57" s="157"/>
      <c r="H57" s="141"/>
      <c r="I57" s="141"/>
      <c r="J57" s="141"/>
      <c r="K57" s="141"/>
      <c r="L57" s="141"/>
      <c r="M57" s="141"/>
    </row>
    <row r="58" spans="2:7" s="11" customFormat="1" ht="15">
      <c r="B58" s="17" t="s">
        <v>98</v>
      </c>
      <c r="C58" s="17" t="s">
        <v>99</v>
      </c>
      <c r="D58" s="124" t="s">
        <v>26</v>
      </c>
      <c r="E58" s="124">
        <f>SUM(E59:E62)</f>
        <v>10</v>
      </c>
      <c r="F58" s="30"/>
      <c r="G58" s="157"/>
    </row>
    <row r="59" spans="2:7" s="11" customFormat="1" ht="15">
      <c r="B59" s="17" t="s">
        <v>100</v>
      </c>
      <c r="C59" s="17" t="s">
        <v>748</v>
      </c>
      <c r="D59" s="124">
        <v>0</v>
      </c>
      <c r="E59" s="124">
        <v>0</v>
      </c>
      <c r="F59" s="30"/>
      <c r="G59" s="157"/>
    </row>
    <row r="60" spans="2:7" s="11" customFormat="1" ht="21">
      <c r="B60" s="17" t="s">
        <v>100</v>
      </c>
      <c r="C60" s="27" t="s">
        <v>749</v>
      </c>
      <c r="D60" s="124" t="s">
        <v>482</v>
      </c>
      <c r="E60" s="124">
        <v>0</v>
      </c>
      <c r="F60" s="30"/>
      <c r="G60" s="157"/>
    </row>
    <row r="61" spans="2:7" s="11" customFormat="1" ht="21">
      <c r="B61" s="17" t="s">
        <v>101</v>
      </c>
      <c r="C61" s="27" t="s">
        <v>750</v>
      </c>
      <c r="D61" s="124" t="s">
        <v>213</v>
      </c>
      <c r="E61" s="124">
        <v>0</v>
      </c>
      <c r="F61" s="30"/>
      <c r="G61" s="157"/>
    </row>
    <row r="62" spans="2:7" s="11" customFormat="1" ht="21">
      <c r="B62" s="17" t="s">
        <v>103</v>
      </c>
      <c r="C62" s="27" t="s">
        <v>751</v>
      </c>
      <c r="D62" s="124" t="s">
        <v>82</v>
      </c>
      <c r="E62" s="124">
        <v>10</v>
      </c>
      <c r="F62" s="30"/>
      <c r="G62" s="157"/>
    </row>
    <row r="63" spans="2:7" s="11" customFormat="1" ht="21">
      <c r="B63" s="17" t="s">
        <v>106</v>
      </c>
      <c r="C63" s="17" t="s">
        <v>107</v>
      </c>
      <c r="D63" s="124" t="s">
        <v>108</v>
      </c>
      <c r="E63" s="124">
        <f>SUM(E64:E67)</f>
        <v>5</v>
      </c>
      <c r="F63" s="30"/>
      <c r="G63" s="157"/>
    </row>
    <row r="64" spans="2:7" s="11" customFormat="1" ht="15">
      <c r="B64" s="17" t="s">
        <v>109</v>
      </c>
      <c r="C64" s="27" t="s">
        <v>752</v>
      </c>
      <c r="D64" s="124">
        <v>0</v>
      </c>
      <c r="E64" s="124">
        <v>0</v>
      </c>
      <c r="F64" s="30"/>
      <c r="G64" s="157"/>
    </row>
    <row r="65" spans="2:10" s="11" customFormat="1" ht="15">
      <c r="B65" s="17" t="s">
        <v>110</v>
      </c>
      <c r="C65" s="27" t="s">
        <v>753</v>
      </c>
      <c r="D65" s="124" t="s">
        <v>64</v>
      </c>
      <c r="E65" s="124">
        <v>0</v>
      </c>
      <c r="F65" s="30"/>
      <c r="G65" s="157"/>
      <c r="H65" s="20"/>
      <c r="I65" s="20"/>
      <c r="J65" s="20"/>
    </row>
    <row r="66" spans="2:10" s="11" customFormat="1" ht="21">
      <c r="B66" s="17" t="s">
        <v>111</v>
      </c>
      <c r="C66" s="27" t="s">
        <v>754</v>
      </c>
      <c r="D66" s="124" t="s">
        <v>112</v>
      </c>
      <c r="E66" s="124">
        <v>0</v>
      </c>
      <c r="F66" s="30"/>
      <c r="G66" s="157"/>
      <c r="H66" s="20"/>
      <c r="I66" s="20"/>
      <c r="J66" s="20"/>
    </row>
    <row r="67" spans="2:7" s="11" customFormat="1" ht="21">
      <c r="B67" s="17" t="s">
        <v>113</v>
      </c>
      <c r="C67" s="27" t="s">
        <v>755</v>
      </c>
      <c r="D67" s="124">
        <v>5</v>
      </c>
      <c r="E67" s="124">
        <v>5</v>
      </c>
      <c r="F67" s="30"/>
      <c r="G67" s="157"/>
    </row>
    <row r="68" spans="2:7" ht="15">
      <c r="B68" s="15" t="s">
        <v>114</v>
      </c>
      <c r="C68" s="15" t="s">
        <v>115</v>
      </c>
      <c r="D68" s="16" t="s">
        <v>26</v>
      </c>
      <c r="E68" s="16">
        <f>+(E69+E70)*10/15</f>
        <v>10</v>
      </c>
      <c r="F68" s="30"/>
      <c r="G68" s="157"/>
    </row>
    <row r="69" spans="2:7" ht="21">
      <c r="B69" s="17" t="s">
        <v>116</v>
      </c>
      <c r="C69" s="17" t="s">
        <v>117</v>
      </c>
      <c r="D69" s="124" t="s">
        <v>14</v>
      </c>
      <c r="E69" s="124">
        <v>5</v>
      </c>
      <c r="F69" s="30"/>
      <c r="G69" s="157"/>
    </row>
    <row r="70" spans="2:7" ht="21">
      <c r="B70" s="17" t="s">
        <v>118</v>
      </c>
      <c r="C70" s="17" t="s">
        <v>119</v>
      </c>
      <c r="D70" s="124" t="s">
        <v>26</v>
      </c>
      <c r="E70" s="124">
        <v>10</v>
      </c>
      <c r="F70" s="30"/>
      <c r="G70" s="157"/>
    </row>
    <row r="71" spans="2:7" ht="15">
      <c r="B71" s="15" t="s">
        <v>120</v>
      </c>
      <c r="C71" s="15" t="s">
        <v>121</v>
      </c>
      <c r="D71" s="16" t="s">
        <v>26</v>
      </c>
      <c r="E71" s="16">
        <f>+(E72+E76)*10/15</f>
        <v>10</v>
      </c>
      <c r="F71" s="30"/>
      <c r="G71" s="157"/>
    </row>
    <row r="72" spans="2:12" ht="21">
      <c r="B72" s="17" t="s">
        <v>122</v>
      </c>
      <c r="C72" s="17" t="s">
        <v>123</v>
      </c>
      <c r="D72" s="124" t="s">
        <v>26</v>
      </c>
      <c r="E72" s="124">
        <f>SUM(E73:E75)</f>
        <v>10</v>
      </c>
      <c r="F72" s="30"/>
      <c r="G72" s="157"/>
      <c r="H72" s="141"/>
      <c r="I72" s="141"/>
      <c r="J72" s="141"/>
      <c r="K72" s="141"/>
      <c r="L72" s="141"/>
    </row>
    <row r="73" spans="2:12" ht="21">
      <c r="B73" s="17" t="s">
        <v>124</v>
      </c>
      <c r="C73" s="27" t="s">
        <v>514</v>
      </c>
      <c r="D73" s="124">
        <v>0</v>
      </c>
      <c r="E73" s="124">
        <v>0</v>
      </c>
      <c r="F73" s="30"/>
      <c r="G73" s="157"/>
      <c r="H73" s="160"/>
      <c r="I73" s="29"/>
      <c r="J73" s="29"/>
      <c r="K73" s="29"/>
      <c r="L73" s="29"/>
    </row>
    <row r="74" spans="2:12" ht="21">
      <c r="B74" s="17" t="s">
        <v>126</v>
      </c>
      <c r="C74" s="17" t="s">
        <v>498</v>
      </c>
      <c r="D74" s="124" t="s">
        <v>213</v>
      </c>
      <c r="E74" s="124">
        <v>0</v>
      </c>
      <c r="F74" s="30"/>
      <c r="G74" s="157"/>
      <c r="H74" s="159" t="s">
        <v>82</v>
      </c>
      <c r="I74" s="29"/>
      <c r="J74" s="29"/>
      <c r="K74" s="29"/>
      <c r="L74" s="29"/>
    </row>
    <row r="75" spans="2:12" ht="21">
      <c r="B75" s="17" t="s">
        <v>128</v>
      </c>
      <c r="C75" s="17" t="s">
        <v>129</v>
      </c>
      <c r="D75" s="124">
        <v>10</v>
      </c>
      <c r="E75" s="124">
        <v>10</v>
      </c>
      <c r="F75" s="30"/>
      <c r="G75" s="157"/>
      <c r="H75" s="159"/>
      <c r="I75" s="29"/>
      <c r="J75" s="29"/>
      <c r="K75" s="29"/>
      <c r="L75" s="29"/>
    </row>
    <row r="76" spans="2:12" ht="21">
      <c r="B76" s="17" t="s">
        <v>130</v>
      </c>
      <c r="C76" s="17" t="s">
        <v>131</v>
      </c>
      <c r="D76" s="124" t="s">
        <v>14</v>
      </c>
      <c r="E76" s="124">
        <f>SUM(E77:E79)</f>
        <v>5</v>
      </c>
      <c r="F76" s="30"/>
      <c r="G76" s="157"/>
      <c r="H76" s="21"/>
      <c r="I76" s="21"/>
      <c r="J76" s="21"/>
      <c r="K76" s="21"/>
      <c r="L76" s="21"/>
    </row>
    <row r="77" spans="2:8" ht="21">
      <c r="B77" s="17" t="s">
        <v>132</v>
      </c>
      <c r="C77" s="27" t="s">
        <v>351</v>
      </c>
      <c r="D77" s="124" t="s">
        <v>14</v>
      </c>
      <c r="E77" s="124">
        <v>0</v>
      </c>
      <c r="F77" s="30"/>
      <c r="G77" s="157"/>
      <c r="H77" s="1" t="s">
        <v>468</v>
      </c>
    </row>
    <row r="78" spans="2:7" ht="21">
      <c r="B78" s="17" t="s">
        <v>133</v>
      </c>
      <c r="C78" s="17" t="s">
        <v>355</v>
      </c>
      <c r="D78" s="124">
        <v>0</v>
      </c>
      <c r="E78" s="124">
        <v>0</v>
      </c>
      <c r="F78" s="30"/>
      <c r="G78" s="157"/>
    </row>
    <row r="79" spans="2:7" ht="21">
      <c r="B79" s="17" t="s">
        <v>135</v>
      </c>
      <c r="C79" s="17" t="s">
        <v>136</v>
      </c>
      <c r="D79" s="124" t="s">
        <v>76</v>
      </c>
      <c r="E79" s="124">
        <v>5</v>
      </c>
      <c r="F79" s="30"/>
      <c r="G79" s="157"/>
    </row>
    <row r="80" spans="2:7" s="11" customFormat="1" ht="15">
      <c r="B80" s="12" t="s">
        <v>137</v>
      </c>
      <c r="C80" s="12" t="s">
        <v>138</v>
      </c>
      <c r="D80" s="13" t="s">
        <v>139</v>
      </c>
      <c r="E80" s="14">
        <f>(E81+E93)*35/20</f>
        <v>35</v>
      </c>
      <c r="F80" s="30"/>
      <c r="G80" s="157"/>
    </row>
    <row r="81" spans="2:14" s="11" customFormat="1" ht="27" customHeight="1">
      <c r="B81" s="15" t="s">
        <v>140</v>
      </c>
      <c r="C81" s="15" t="s">
        <v>141</v>
      </c>
      <c r="D81" s="16" t="s">
        <v>26</v>
      </c>
      <c r="E81" s="16">
        <f>+(E82+E83+E86+E89+E90)*10/45</f>
        <v>10</v>
      </c>
      <c r="F81" s="30"/>
      <c r="G81" s="157"/>
      <c r="H81" s="135"/>
      <c r="I81" s="136"/>
      <c r="J81" s="136"/>
      <c r="K81" s="136"/>
      <c r="L81" s="136"/>
      <c r="M81" s="22"/>
      <c r="N81" s="22"/>
    </row>
    <row r="82" spans="2:14" s="11" customFormat="1" ht="20.25" customHeight="1">
      <c r="B82" s="17" t="s">
        <v>142</v>
      </c>
      <c r="C82" s="17" t="s">
        <v>143</v>
      </c>
      <c r="D82" s="124" t="s">
        <v>14</v>
      </c>
      <c r="E82" s="124">
        <v>5</v>
      </c>
      <c r="F82" s="30"/>
      <c r="G82" s="157"/>
      <c r="H82" s="127"/>
      <c r="I82" s="127"/>
      <c r="J82" s="127"/>
      <c r="K82" s="127"/>
      <c r="L82" s="127"/>
      <c r="M82" s="22"/>
      <c r="N82" s="22"/>
    </row>
    <row r="83" spans="2:7" s="11" customFormat="1" ht="27.75" customHeight="1">
      <c r="B83" s="17" t="s">
        <v>144</v>
      </c>
      <c r="C83" s="17" t="s">
        <v>145</v>
      </c>
      <c r="D83" s="124" t="s">
        <v>26</v>
      </c>
      <c r="E83" s="124">
        <f>SUM(E84:E85)</f>
        <v>10</v>
      </c>
      <c r="F83" s="30"/>
      <c r="G83" s="157"/>
    </row>
    <row r="84" spans="2:7" s="11" customFormat="1" ht="28.5" customHeight="1">
      <c r="B84" s="17" t="s">
        <v>146</v>
      </c>
      <c r="C84" s="17" t="s">
        <v>868</v>
      </c>
      <c r="D84" s="124">
        <v>0</v>
      </c>
      <c r="E84" s="124">
        <v>0</v>
      </c>
      <c r="F84" s="30"/>
      <c r="G84" s="157"/>
    </row>
    <row r="85" spans="2:7" s="11" customFormat="1" ht="30" customHeight="1">
      <c r="B85" s="17" t="s">
        <v>403</v>
      </c>
      <c r="C85" s="17" t="s">
        <v>515</v>
      </c>
      <c r="D85" s="124" t="s">
        <v>150</v>
      </c>
      <c r="E85" s="124">
        <v>10</v>
      </c>
      <c r="F85" s="30"/>
      <c r="G85" s="157"/>
    </row>
    <row r="86" spans="2:8" s="11" customFormat="1" ht="17.25" customHeight="1">
      <c r="B86" s="17" t="s">
        <v>151</v>
      </c>
      <c r="C86" s="27" t="s">
        <v>152</v>
      </c>
      <c r="D86" s="124" t="s">
        <v>82</v>
      </c>
      <c r="E86" s="124">
        <f>SUM(E87:E88)</f>
        <v>10</v>
      </c>
      <c r="F86" s="30"/>
      <c r="G86" s="157"/>
      <c r="H86" s="11" t="s">
        <v>470</v>
      </c>
    </row>
    <row r="87" spans="2:7" s="11" customFormat="1" ht="17.25" customHeight="1">
      <c r="B87" s="17" t="s">
        <v>153</v>
      </c>
      <c r="C87" s="27" t="s">
        <v>1003</v>
      </c>
      <c r="D87" s="124">
        <v>0</v>
      </c>
      <c r="E87" s="124">
        <v>0</v>
      </c>
      <c r="F87" s="30"/>
      <c r="G87" s="157"/>
    </row>
    <row r="88" spans="2:7" s="11" customFormat="1" ht="17.25" customHeight="1">
      <c r="B88" s="17" t="s">
        <v>157</v>
      </c>
      <c r="C88" s="27" t="s">
        <v>1004</v>
      </c>
      <c r="D88" s="124" t="s">
        <v>150</v>
      </c>
      <c r="E88" s="124">
        <v>10</v>
      </c>
      <c r="F88" s="30"/>
      <c r="G88" s="157"/>
    </row>
    <row r="89" spans="2:7" s="11" customFormat="1" ht="27" customHeight="1">
      <c r="B89" s="17" t="s">
        <v>159</v>
      </c>
      <c r="C89" s="27" t="s">
        <v>160</v>
      </c>
      <c r="D89" s="124" t="s">
        <v>26</v>
      </c>
      <c r="E89" s="124">
        <v>10</v>
      </c>
      <c r="F89" s="30"/>
      <c r="G89" s="157"/>
    </row>
    <row r="90" spans="2:7" s="11" customFormat="1" ht="16.5" customHeight="1">
      <c r="B90" s="17" t="s">
        <v>166</v>
      </c>
      <c r="C90" s="27" t="s">
        <v>167</v>
      </c>
      <c r="D90" s="124" t="s">
        <v>26</v>
      </c>
      <c r="E90" s="124">
        <f>SUM(E91:E92)</f>
        <v>10</v>
      </c>
      <c r="F90" s="30"/>
      <c r="G90" s="157"/>
    </row>
    <row r="91" spans="2:7" s="11" customFormat="1" ht="18" customHeight="1">
      <c r="B91" s="17" t="s">
        <v>168</v>
      </c>
      <c r="C91" s="27" t="s">
        <v>1005</v>
      </c>
      <c r="D91" s="146">
        <v>0</v>
      </c>
      <c r="E91" s="124">
        <v>0</v>
      </c>
      <c r="F91" s="30"/>
      <c r="G91" s="157"/>
    </row>
    <row r="92" spans="2:7" s="11" customFormat="1" ht="19.5" customHeight="1">
      <c r="B92" s="17" t="s">
        <v>170</v>
      </c>
      <c r="C92" s="27" t="s">
        <v>1006</v>
      </c>
      <c r="D92" s="146" t="s">
        <v>150</v>
      </c>
      <c r="E92" s="124">
        <v>10</v>
      </c>
      <c r="F92" s="30"/>
      <c r="G92" s="157"/>
    </row>
    <row r="93" spans="2:7" s="11" customFormat="1" ht="15">
      <c r="B93" s="15" t="s">
        <v>174</v>
      </c>
      <c r="C93" s="15" t="s">
        <v>175</v>
      </c>
      <c r="D93" s="16" t="s">
        <v>26</v>
      </c>
      <c r="E93" s="16">
        <f>+(E94+E98+E102+E105+E108+E111)*10/50</f>
        <v>10</v>
      </c>
      <c r="F93" s="30"/>
      <c r="G93" s="157"/>
    </row>
    <row r="94" spans="2:7" s="11" customFormat="1" ht="30.75" customHeight="1">
      <c r="B94" s="17" t="s">
        <v>176</v>
      </c>
      <c r="C94" s="17" t="s">
        <v>177</v>
      </c>
      <c r="D94" s="124" t="s">
        <v>26</v>
      </c>
      <c r="E94" s="124">
        <f>SUM(E95:E97)</f>
        <v>10</v>
      </c>
      <c r="F94" s="30"/>
      <c r="G94" s="157"/>
    </row>
    <row r="95" spans="2:7" s="11" customFormat="1" ht="17.25" customHeight="1">
      <c r="B95" s="17" t="s">
        <v>178</v>
      </c>
      <c r="C95" s="27" t="s">
        <v>876</v>
      </c>
      <c r="D95" s="124">
        <v>0</v>
      </c>
      <c r="E95" s="124">
        <v>0</v>
      </c>
      <c r="F95" s="30"/>
      <c r="G95" s="157"/>
    </row>
    <row r="96" spans="2:7" s="11" customFormat="1" ht="24" customHeight="1">
      <c r="B96" s="17" t="s">
        <v>180</v>
      </c>
      <c r="C96" s="17" t="s">
        <v>1007</v>
      </c>
      <c r="D96" s="146" t="s">
        <v>104</v>
      </c>
      <c r="E96" s="124">
        <v>0</v>
      </c>
      <c r="F96" s="30"/>
      <c r="G96" s="157"/>
    </row>
    <row r="97" spans="2:7" s="11" customFormat="1" ht="17.25" customHeight="1">
      <c r="B97" s="17" t="s">
        <v>183</v>
      </c>
      <c r="C97" s="17" t="s">
        <v>1008</v>
      </c>
      <c r="D97" s="146" t="s">
        <v>82</v>
      </c>
      <c r="E97" s="124">
        <v>10</v>
      </c>
      <c r="F97" s="30"/>
      <c r="G97" s="157"/>
    </row>
    <row r="98" spans="2:7" s="11" customFormat="1" ht="24" customHeight="1">
      <c r="B98" s="17" t="s">
        <v>185</v>
      </c>
      <c r="C98" s="17" t="s">
        <v>186</v>
      </c>
      <c r="D98" s="124" t="s">
        <v>26</v>
      </c>
      <c r="E98" s="124">
        <f>SUM(E99:E101)</f>
        <v>10</v>
      </c>
      <c r="F98" s="30"/>
      <c r="G98" s="157"/>
    </row>
    <row r="99" spans="2:7" s="11" customFormat="1" ht="27" customHeight="1">
      <c r="B99" s="17" t="s">
        <v>187</v>
      </c>
      <c r="C99" s="17" t="s">
        <v>879</v>
      </c>
      <c r="D99" s="124">
        <v>0</v>
      </c>
      <c r="E99" s="124">
        <v>0</v>
      </c>
      <c r="F99" s="30"/>
      <c r="G99" s="157"/>
    </row>
    <row r="100" spans="2:7" s="11" customFormat="1" ht="28.5" customHeight="1">
      <c r="B100" s="17" t="s">
        <v>188</v>
      </c>
      <c r="C100" s="17" t="s">
        <v>930</v>
      </c>
      <c r="D100" s="146" t="s">
        <v>213</v>
      </c>
      <c r="E100" s="124">
        <v>0</v>
      </c>
      <c r="F100" s="30"/>
      <c r="G100" s="157"/>
    </row>
    <row r="101" spans="2:7" s="11" customFormat="1" ht="38.25" customHeight="1">
      <c r="B101" s="17" t="s">
        <v>357</v>
      </c>
      <c r="C101" s="17" t="s">
        <v>516</v>
      </c>
      <c r="D101" s="146" t="s">
        <v>82</v>
      </c>
      <c r="E101" s="124">
        <v>10</v>
      </c>
      <c r="F101" s="30"/>
      <c r="G101" s="157"/>
    </row>
    <row r="102" spans="2:7" s="11" customFormat="1" ht="26.25" customHeight="1">
      <c r="B102" s="17" t="s">
        <v>189</v>
      </c>
      <c r="C102" s="17" t="s">
        <v>190</v>
      </c>
      <c r="D102" s="124" t="s">
        <v>26</v>
      </c>
      <c r="E102" s="124">
        <f>SUM(E103:E104)</f>
        <v>10</v>
      </c>
      <c r="F102" s="30"/>
      <c r="G102" s="157"/>
    </row>
    <row r="103" spans="2:7" s="11" customFormat="1" ht="17.25" customHeight="1">
      <c r="B103" s="17" t="s">
        <v>191</v>
      </c>
      <c r="C103" s="17" t="s">
        <v>192</v>
      </c>
      <c r="D103" s="124">
        <v>0</v>
      </c>
      <c r="E103" s="124">
        <v>0</v>
      </c>
      <c r="F103" s="30"/>
      <c r="G103" s="157"/>
    </row>
    <row r="104" spans="2:7" s="11" customFormat="1" ht="20.25" customHeight="1">
      <c r="B104" s="17" t="s">
        <v>193</v>
      </c>
      <c r="C104" s="17" t="s">
        <v>484</v>
      </c>
      <c r="D104" s="146" t="s">
        <v>150</v>
      </c>
      <c r="E104" s="124">
        <v>10</v>
      </c>
      <c r="F104" s="30"/>
      <c r="G104" s="157"/>
    </row>
    <row r="105" spans="2:7" s="11" customFormat="1" ht="29.25" customHeight="1">
      <c r="B105" s="17" t="s">
        <v>195</v>
      </c>
      <c r="C105" s="27" t="s">
        <v>196</v>
      </c>
      <c r="D105" s="124" t="s">
        <v>14</v>
      </c>
      <c r="E105" s="124">
        <f>SUM(E106:E107)</f>
        <v>5</v>
      </c>
      <c r="F105" s="30"/>
      <c r="G105" s="157"/>
    </row>
    <row r="106" spans="2:7" s="11" customFormat="1" ht="27.75" customHeight="1">
      <c r="B106" s="17" t="s">
        <v>197</v>
      </c>
      <c r="C106" s="27" t="s">
        <v>884</v>
      </c>
      <c r="D106" s="124">
        <v>0</v>
      </c>
      <c r="E106" s="124">
        <v>0</v>
      </c>
      <c r="F106" s="30"/>
      <c r="G106" s="157"/>
    </row>
    <row r="107" spans="2:7" s="11" customFormat="1" ht="37.5" customHeight="1">
      <c r="B107" s="17" t="s">
        <v>199</v>
      </c>
      <c r="C107" s="27" t="s">
        <v>485</v>
      </c>
      <c r="D107" s="124" t="s">
        <v>201</v>
      </c>
      <c r="E107" s="124">
        <v>5</v>
      </c>
      <c r="F107" s="30"/>
      <c r="G107" s="157"/>
    </row>
    <row r="108" spans="2:7" s="11" customFormat="1" ht="26.25" customHeight="1">
      <c r="B108" s="17" t="s">
        <v>202</v>
      </c>
      <c r="C108" s="27" t="s">
        <v>203</v>
      </c>
      <c r="D108" s="124" t="s">
        <v>14</v>
      </c>
      <c r="E108" s="124">
        <f>SUM(E109:E110)</f>
        <v>5</v>
      </c>
      <c r="F108" s="30"/>
      <c r="G108" s="157"/>
    </row>
    <row r="109" spans="2:7" s="11" customFormat="1" ht="24" customHeight="1">
      <c r="B109" s="17" t="s">
        <v>204</v>
      </c>
      <c r="C109" s="17" t="s">
        <v>932</v>
      </c>
      <c r="D109" s="124">
        <v>0</v>
      </c>
      <c r="E109" s="124">
        <v>0</v>
      </c>
      <c r="F109" s="30"/>
      <c r="G109" s="157"/>
    </row>
    <row r="110" spans="2:7" s="11" customFormat="1" ht="27.75" customHeight="1">
      <c r="B110" s="17" t="s">
        <v>205</v>
      </c>
      <c r="C110" s="17" t="s">
        <v>933</v>
      </c>
      <c r="D110" s="124" t="s">
        <v>201</v>
      </c>
      <c r="E110" s="124">
        <v>5</v>
      </c>
      <c r="F110" s="30"/>
      <c r="G110" s="157"/>
    </row>
    <row r="111" spans="2:7" s="11" customFormat="1" ht="18" customHeight="1">
      <c r="B111" s="17" t="s">
        <v>207</v>
      </c>
      <c r="C111" s="27" t="s">
        <v>208</v>
      </c>
      <c r="D111" s="124" t="s">
        <v>26</v>
      </c>
      <c r="E111" s="124">
        <f>SUM(E112:E114)</f>
        <v>10</v>
      </c>
      <c r="F111" s="30"/>
      <c r="G111" s="157"/>
    </row>
    <row r="112" spans="2:7" s="11" customFormat="1" ht="17.25" customHeight="1">
      <c r="B112" s="17" t="s">
        <v>209</v>
      </c>
      <c r="C112" s="27" t="s">
        <v>888</v>
      </c>
      <c r="D112" s="124" t="s">
        <v>156</v>
      </c>
      <c r="E112" s="124">
        <v>0</v>
      </c>
      <c r="F112" s="30"/>
      <c r="G112" s="157"/>
    </row>
    <row r="113" spans="2:7" s="11" customFormat="1" ht="21">
      <c r="B113" s="17" t="s">
        <v>211</v>
      </c>
      <c r="C113" s="27" t="s">
        <v>889</v>
      </c>
      <c r="D113" s="124" t="s">
        <v>213</v>
      </c>
      <c r="E113" s="124">
        <v>0</v>
      </c>
      <c r="F113" s="30"/>
      <c r="G113" s="157"/>
    </row>
    <row r="114" spans="2:7" s="11" customFormat="1" ht="31.5">
      <c r="B114" s="17" t="s">
        <v>214</v>
      </c>
      <c r="C114" s="27" t="s">
        <v>890</v>
      </c>
      <c r="D114" s="124" t="s">
        <v>82</v>
      </c>
      <c r="E114" s="124">
        <v>10</v>
      </c>
      <c r="F114" s="30"/>
      <c r="G114" s="157"/>
    </row>
    <row r="115" spans="2:7" ht="15">
      <c r="B115" s="15" t="s">
        <v>215</v>
      </c>
      <c r="C115" s="15" t="s">
        <v>216</v>
      </c>
      <c r="D115" s="16" t="s">
        <v>26</v>
      </c>
      <c r="E115" s="16">
        <f>+(E116+E119+E123+E127+E131)*10/50</f>
        <v>10</v>
      </c>
      <c r="F115" s="30"/>
      <c r="G115" s="157"/>
    </row>
    <row r="116" spans="2:7" s="11" customFormat="1" ht="21">
      <c r="B116" s="17" t="s">
        <v>217</v>
      </c>
      <c r="C116" s="17" t="s">
        <v>218</v>
      </c>
      <c r="D116" s="124" t="s">
        <v>26</v>
      </c>
      <c r="E116" s="124">
        <f>SUM(E117:E118)</f>
        <v>10</v>
      </c>
      <c r="F116" s="30"/>
      <c r="G116" s="157"/>
    </row>
    <row r="117" spans="2:7" s="11" customFormat="1" ht="15">
      <c r="B117" s="17" t="s">
        <v>219</v>
      </c>
      <c r="C117" s="17" t="s">
        <v>934</v>
      </c>
      <c r="D117" s="124">
        <v>0</v>
      </c>
      <c r="E117" s="124">
        <v>0</v>
      </c>
      <c r="F117" s="30"/>
      <c r="G117" s="157"/>
    </row>
    <row r="118" spans="2:7" s="11" customFormat="1" ht="15">
      <c r="B118" s="17" t="s">
        <v>221</v>
      </c>
      <c r="C118" s="17" t="s">
        <v>1009</v>
      </c>
      <c r="D118" s="124" t="s">
        <v>82</v>
      </c>
      <c r="E118" s="124">
        <v>10</v>
      </c>
      <c r="F118" s="30"/>
      <c r="G118" s="157"/>
    </row>
    <row r="119" spans="2:7" s="11" customFormat="1" ht="21">
      <c r="B119" s="17" t="s">
        <v>225</v>
      </c>
      <c r="C119" s="17" t="s">
        <v>226</v>
      </c>
      <c r="D119" s="124" t="s">
        <v>26</v>
      </c>
      <c r="E119" s="124">
        <f>SUM(E120:E122)</f>
        <v>10</v>
      </c>
      <c r="F119" s="30"/>
      <c r="G119" s="157"/>
    </row>
    <row r="120" spans="2:7" s="11" customFormat="1" ht="21">
      <c r="B120" s="17" t="s">
        <v>227</v>
      </c>
      <c r="C120" s="17" t="s">
        <v>936</v>
      </c>
      <c r="D120" s="124">
        <v>0</v>
      </c>
      <c r="E120" s="124">
        <v>0</v>
      </c>
      <c r="F120" s="30"/>
      <c r="G120" s="157"/>
    </row>
    <row r="121" spans="2:7" s="11" customFormat="1" ht="21">
      <c r="B121" s="17" t="s">
        <v>228</v>
      </c>
      <c r="C121" s="17" t="s">
        <v>937</v>
      </c>
      <c r="D121" s="124" t="s">
        <v>104</v>
      </c>
      <c r="E121" s="124">
        <v>0</v>
      </c>
      <c r="F121" s="30"/>
      <c r="G121" s="157"/>
    </row>
    <row r="122" spans="2:7" s="11" customFormat="1" ht="31.5">
      <c r="B122" s="17" t="s">
        <v>230</v>
      </c>
      <c r="C122" s="17" t="s">
        <v>517</v>
      </c>
      <c r="D122" s="124" t="s">
        <v>82</v>
      </c>
      <c r="E122" s="124">
        <v>10</v>
      </c>
      <c r="F122" s="30"/>
      <c r="G122" s="157"/>
    </row>
    <row r="123" spans="2:7" s="11" customFormat="1" ht="21">
      <c r="B123" s="17" t="s">
        <v>231</v>
      </c>
      <c r="C123" s="17" t="s">
        <v>232</v>
      </c>
      <c r="D123" s="124" t="s">
        <v>26</v>
      </c>
      <c r="E123" s="124">
        <f>SUM(E124:E126)</f>
        <v>10</v>
      </c>
      <c r="F123" s="30"/>
      <c r="G123" s="157"/>
    </row>
    <row r="124" spans="2:7" s="11" customFormat="1" ht="21">
      <c r="B124" s="17" t="s">
        <v>233</v>
      </c>
      <c r="C124" s="27" t="s">
        <v>1010</v>
      </c>
      <c r="D124" s="124">
        <v>0</v>
      </c>
      <c r="E124" s="124">
        <v>0</v>
      </c>
      <c r="F124" s="30"/>
      <c r="G124" s="157"/>
    </row>
    <row r="125" spans="2:7" s="11" customFormat="1" ht="21">
      <c r="B125" s="17" t="s">
        <v>234</v>
      </c>
      <c r="C125" s="27" t="s">
        <v>1011</v>
      </c>
      <c r="D125" s="124" t="s">
        <v>235</v>
      </c>
      <c r="E125" s="124">
        <v>0</v>
      </c>
      <c r="F125" s="30"/>
      <c r="G125" s="157"/>
    </row>
    <row r="126" spans="2:7" s="11" customFormat="1" ht="21">
      <c r="B126" s="17" t="s">
        <v>236</v>
      </c>
      <c r="C126" s="27" t="s">
        <v>1012</v>
      </c>
      <c r="D126" s="124" t="s">
        <v>237</v>
      </c>
      <c r="E126" s="124">
        <v>10</v>
      </c>
      <c r="F126" s="30"/>
      <c r="G126" s="157"/>
    </row>
    <row r="127" spans="2:7" s="11" customFormat="1" ht="21">
      <c r="B127" s="17" t="s">
        <v>238</v>
      </c>
      <c r="C127" s="17" t="s">
        <v>239</v>
      </c>
      <c r="D127" s="124" t="s">
        <v>26</v>
      </c>
      <c r="E127" s="124">
        <f>SUM(E128:E130)</f>
        <v>10</v>
      </c>
      <c r="F127" s="30"/>
      <c r="G127" s="157"/>
    </row>
    <row r="128" spans="2:7" s="11" customFormat="1" ht="21">
      <c r="B128" s="17" t="s">
        <v>240</v>
      </c>
      <c r="C128" s="17" t="s">
        <v>942</v>
      </c>
      <c r="D128" s="124">
        <v>0</v>
      </c>
      <c r="E128" s="124">
        <v>0</v>
      </c>
      <c r="F128" s="30"/>
      <c r="G128" s="157"/>
    </row>
    <row r="129" spans="2:7" s="11" customFormat="1" ht="21">
      <c r="B129" s="17" t="s">
        <v>241</v>
      </c>
      <c r="C129" s="17" t="s">
        <v>898</v>
      </c>
      <c r="D129" s="124" t="s">
        <v>243</v>
      </c>
      <c r="E129" s="124">
        <v>0</v>
      </c>
      <c r="F129" s="30"/>
      <c r="G129" s="157"/>
    </row>
    <row r="130" spans="2:7" s="11" customFormat="1" ht="15">
      <c r="B130" s="17" t="s">
        <v>244</v>
      </c>
      <c r="C130" s="17" t="s">
        <v>899</v>
      </c>
      <c r="D130" s="124" t="s">
        <v>36</v>
      </c>
      <c r="E130" s="124">
        <v>10</v>
      </c>
      <c r="F130" s="30"/>
      <c r="G130" s="157"/>
    </row>
    <row r="131" spans="2:7" s="11" customFormat="1" ht="21">
      <c r="B131" s="17" t="s">
        <v>246</v>
      </c>
      <c r="C131" s="27" t="s">
        <v>247</v>
      </c>
      <c r="D131" s="124" t="s">
        <v>26</v>
      </c>
      <c r="E131" s="124">
        <f>SUM(E132:E135)</f>
        <v>10</v>
      </c>
      <c r="F131" s="30"/>
      <c r="G131" s="157"/>
    </row>
    <row r="132" spans="2:7" s="11" customFormat="1" ht="21">
      <c r="B132" s="17" t="s">
        <v>248</v>
      </c>
      <c r="C132" s="17" t="s">
        <v>900</v>
      </c>
      <c r="D132" s="124" t="s">
        <v>26</v>
      </c>
      <c r="E132" s="124">
        <v>0</v>
      </c>
      <c r="F132" s="30"/>
      <c r="G132" s="157"/>
    </row>
    <row r="133" spans="2:7" s="11" customFormat="1" ht="21">
      <c r="B133" s="17" t="s">
        <v>250</v>
      </c>
      <c r="C133" s="27" t="s">
        <v>901</v>
      </c>
      <c r="D133" s="124">
        <v>0</v>
      </c>
      <c r="E133" s="124">
        <v>0</v>
      </c>
      <c r="F133" s="30"/>
      <c r="G133" s="157"/>
    </row>
    <row r="134" spans="2:7" s="11" customFormat="1" ht="21">
      <c r="B134" s="17" t="s">
        <v>251</v>
      </c>
      <c r="C134" s="27" t="s">
        <v>902</v>
      </c>
      <c r="D134" s="124" t="s">
        <v>243</v>
      </c>
      <c r="E134" s="124">
        <v>0</v>
      </c>
      <c r="F134" s="30"/>
      <c r="G134" s="157"/>
    </row>
    <row r="135" spans="2:7" s="11" customFormat="1" ht="15">
      <c r="B135" s="17" t="s">
        <v>252</v>
      </c>
      <c r="C135" s="153" t="s">
        <v>903</v>
      </c>
      <c r="D135" s="124" t="s">
        <v>36</v>
      </c>
      <c r="E135" s="124">
        <v>10</v>
      </c>
      <c r="F135" s="30"/>
      <c r="G135" s="157"/>
    </row>
    <row r="136" spans="2:7" ht="15">
      <c r="B136" s="15" t="s">
        <v>253</v>
      </c>
      <c r="C136" s="15" t="s">
        <v>254</v>
      </c>
      <c r="D136" s="16" t="s">
        <v>26</v>
      </c>
      <c r="E136" s="16">
        <f>+E137</f>
        <v>10</v>
      </c>
      <c r="F136" s="30"/>
      <c r="G136" s="157"/>
    </row>
    <row r="137" spans="2:7" s="11" customFormat="1" ht="21">
      <c r="B137" s="17" t="s">
        <v>255</v>
      </c>
      <c r="C137" s="17" t="s">
        <v>256</v>
      </c>
      <c r="D137" s="124" t="s">
        <v>26</v>
      </c>
      <c r="E137" s="124">
        <f>SUM(E138:E141)</f>
        <v>10</v>
      </c>
      <c r="F137" s="30"/>
      <c r="G137" s="157"/>
    </row>
    <row r="138" spans="2:7" s="11" customFormat="1" ht="15">
      <c r="B138" s="17" t="s">
        <v>257</v>
      </c>
      <c r="C138" s="17" t="s">
        <v>943</v>
      </c>
      <c r="D138" s="124">
        <v>0</v>
      </c>
      <c r="E138" s="124">
        <v>0</v>
      </c>
      <c r="F138" s="30"/>
      <c r="G138" s="157"/>
    </row>
    <row r="139" spans="2:7" s="11" customFormat="1" ht="15">
      <c r="B139" s="17" t="s">
        <v>259</v>
      </c>
      <c r="C139" s="17" t="s">
        <v>944</v>
      </c>
      <c r="D139" s="124" t="s">
        <v>156</v>
      </c>
      <c r="E139" s="124">
        <v>0</v>
      </c>
      <c r="F139" s="30"/>
      <c r="G139" s="157"/>
    </row>
    <row r="140" spans="2:8" s="11" customFormat="1" ht="15">
      <c r="B140" s="17" t="s">
        <v>261</v>
      </c>
      <c r="C140" s="17" t="s">
        <v>945</v>
      </c>
      <c r="D140" s="124" t="s">
        <v>213</v>
      </c>
      <c r="E140" s="124">
        <v>0</v>
      </c>
      <c r="F140" s="30"/>
      <c r="G140" s="157"/>
      <c r="H140" s="48" t="s">
        <v>472</v>
      </c>
    </row>
    <row r="141" spans="2:8" s="11" customFormat="1" ht="21">
      <c r="B141" s="17" t="s">
        <v>263</v>
      </c>
      <c r="C141" s="17" t="s">
        <v>946</v>
      </c>
      <c r="D141" s="124" t="s">
        <v>82</v>
      </c>
      <c r="E141" s="124">
        <v>10</v>
      </c>
      <c r="F141" s="30"/>
      <c r="G141" s="157"/>
      <c r="H141" s="48" t="s">
        <v>487</v>
      </c>
    </row>
    <row r="142" spans="2:8" ht="15">
      <c r="B142" s="12" t="s">
        <v>265</v>
      </c>
      <c r="C142" s="12" t="s">
        <v>266</v>
      </c>
      <c r="D142" s="13" t="s">
        <v>49</v>
      </c>
      <c r="E142" s="14">
        <f>+(E143+E152+E157+E163+E172+E177)*30/50</f>
        <v>30</v>
      </c>
      <c r="F142" s="30"/>
      <c r="G142" s="157"/>
      <c r="H142" s="24"/>
    </row>
    <row r="143" spans="2:7" ht="15">
      <c r="B143" s="15" t="s">
        <v>267</v>
      </c>
      <c r="C143" s="15" t="s">
        <v>268</v>
      </c>
      <c r="D143" s="16" t="s">
        <v>26</v>
      </c>
      <c r="E143" s="16">
        <f>+(E144+E145+E149)*10/25</f>
        <v>10</v>
      </c>
      <c r="F143" s="30"/>
      <c r="G143" s="157"/>
    </row>
    <row r="144" spans="2:7" s="11" customFormat="1" ht="21">
      <c r="B144" s="17" t="s">
        <v>269</v>
      </c>
      <c r="C144" s="17" t="s">
        <v>270</v>
      </c>
      <c r="D144" s="146" t="s">
        <v>14</v>
      </c>
      <c r="E144" s="124">
        <v>5</v>
      </c>
      <c r="F144" s="30"/>
      <c r="G144" s="157"/>
    </row>
    <row r="145" spans="2:7" s="11" customFormat="1" ht="21">
      <c r="B145" s="17" t="s">
        <v>271</v>
      </c>
      <c r="C145" s="17" t="s">
        <v>272</v>
      </c>
      <c r="D145" s="124" t="s">
        <v>26</v>
      </c>
      <c r="E145" s="124">
        <f>SUM(E146:E148)</f>
        <v>10</v>
      </c>
      <c r="F145" s="30"/>
      <c r="G145" s="157"/>
    </row>
    <row r="146" spans="2:7" s="11" customFormat="1" ht="42">
      <c r="B146" s="17" t="s">
        <v>273</v>
      </c>
      <c r="C146" s="17" t="s">
        <v>947</v>
      </c>
      <c r="D146" s="124">
        <v>0</v>
      </c>
      <c r="E146" s="124">
        <v>0</v>
      </c>
      <c r="F146" s="30"/>
      <c r="G146" s="157"/>
    </row>
    <row r="147" spans="2:7" s="11" customFormat="1" ht="31.5">
      <c r="B147" s="17" t="s">
        <v>275</v>
      </c>
      <c r="C147" s="17" t="s">
        <v>948</v>
      </c>
      <c r="D147" s="124" t="s">
        <v>182</v>
      </c>
      <c r="E147" s="124">
        <v>0</v>
      </c>
      <c r="F147" s="30"/>
      <c r="G147" s="157"/>
    </row>
    <row r="148" spans="2:7" s="11" customFormat="1" ht="31.5">
      <c r="B148" s="17" t="s">
        <v>359</v>
      </c>
      <c r="C148" s="17" t="s">
        <v>949</v>
      </c>
      <c r="D148" s="124" t="s">
        <v>82</v>
      </c>
      <c r="E148" s="124">
        <v>10</v>
      </c>
      <c r="F148" s="30"/>
      <c r="G148" s="157"/>
    </row>
    <row r="149" spans="2:7" s="11" customFormat="1" ht="21">
      <c r="B149" s="17" t="s">
        <v>277</v>
      </c>
      <c r="C149" s="17" t="s">
        <v>278</v>
      </c>
      <c r="D149" s="124" t="s">
        <v>26</v>
      </c>
      <c r="E149" s="124">
        <f>SUM(E150:E151)</f>
        <v>10</v>
      </c>
      <c r="F149" s="30"/>
      <c r="G149" s="157"/>
    </row>
    <row r="150" spans="2:7" s="11" customFormat="1" ht="21">
      <c r="B150" s="17" t="s">
        <v>279</v>
      </c>
      <c r="C150" s="17" t="s">
        <v>950</v>
      </c>
      <c r="D150" s="124">
        <v>0</v>
      </c>
      <c r="E150" s="124">
        <v>0</v>
      </c>
      <c r="F150" s="30"/>
      <c r="G150" s="157"/>
    </row>
    <row r="151" spans="2:7" s="11" customFormat="1" ht="21">
      <c r="B151" s="17" t="s">
        <v>281</v>
      </c>
      <c r="C151" s="17" t="s">
        <v>951</v>
      </c>
      <c r="D151" s="124" t="s">
        <v>150</v>
      </c>
      <c r="E151" s="124">
        <v>10</v>
      </c>
      <c r="F151" s="30"/>
      <c r="G151" s="157"/>
    </row>
    <row r="152" spans="2:7" ht="15">
      <c r="B152" s="15" t="s">
        <v>283</v>
      </c>
      <c r="C152" s="15" t="s">
        <v>284</v>
      </c>
      <c r="D152" s="16" t="s">
        <v>14</v>
      </c>
      <c r="E152" s="25">
        <f>+E153</f>
        <v>5</v>
      </c>
      <c r="F152" s="30"/>
      <c r="G152" s="157"/>
    </row>
    <row r="153" spans="2:7" s="11" customFormat="1" ht="15">
      <c r="B153" s="17" t="s">
        <v>285</v>
      </c>
      <c r="C153" s="17" t="s">
        <v>449</v>
      </c>
      <c r="D153" s="124" t="s">
        <v>14</v>
      </c>
      <c r="E153" s="124">
        <f>SUM(E154:E156)</f>
        <v>5</v>
      </c>
      <c r="F153" s="30"/>
      <c r="G153" s="157"/>
    </row>
    <row r="154" spans="2:7" s="11" customFormat="1" ht="21">
      <c r="B154" s="17" t="s">
        <v>287</v>
      </c>
      <c r="C154" s="17" t="s">
        <v>786</v>
      </c>
      <c r="D154" s="124">
        <v>0</v>
      </c>
      <c r="E154" s="124">
        <v>0</v>
      </c>
      <c r="F154" s="30"/>
      <c r="G154" s="157"/>
    </row>
    <row r="155" spans="2:7" s="11" customFormat="1" ht="21">
      <c r="B155" s="17" t="s">
        <v>288</v>
      </c>
      <c r="C155" s="17" t="s">
        <v>289</v>
      </c>
      <c r="D155" s="124" t="s">
        <v>112</v>
      </c>
      <c r="E155" s="124">
        <v>0</v>
      </c>
      <c r="F155" s="30"/>
      <c r="G155" s="157"/>
    </row>
    <row r="156" spans="2:7" s="11" customFormat="1" ht="31.5">
      <c r="B156" s="17" t="s">
        <v>290</v>
      </c>
      <c r="C156" s="17" t="s">
        <v>787</v>
      </c>
      <c r="D156" s="124">
        <v>5</v>
      </c>
      <c r="E156" s="124">
        <v>5</v>
      </c>
      <c r="F156" s="30"/>
      <c r="G156" s="157"/>
    </row>
    <row r="157" spans="2:7" s="11" customFormat="1" ht="15">
      <c r="B157" s="15" t="s">
        <v>291</v>
      </c>
      <c r="C157" s="15" t="s">
        <v>292</v>
      </c>
      <c r="D157" s="16" t="s">
        <v>26</v>
      </c>
      <c r="E157" s="16">
        <f>+(E158+E159+E160)*10/25</f>
        <v>10</v>
      </c>
      <c r="F157" s="30"/>
      <c r="G157" s="157"/>
    </row>
    <row r="158" spans="2:7" s="11" customFormat="1" ht="15">
      <c r="B158" s="17" t="s">
        <v>293</v>
      </c>
      <c r="C158" s="17" t="s">
        <v>294</v>
      </c>
      <c r="D158" s="124" t="s">
        <v>26</v>
      </c>
      <c r="E158" s="124">
        <v>10</v>
      </c>
      <c r="F158" s="30"/>
      <c r="G158" s="157"/>
    </row>
    <row r="159" spans="2:7" s="11" customFormat="1" ht="21">
      <c r="B159" s="17" t="s">
        <v>295</v>
      </c>
      <c r="C159" s="17" t="s">
        <v>296</v>
      </c>
      <c r="D159" s="124" t="s">
        <v>14</v>
      </c>
      <c r="E159" s="124">
        <v>5</v>
      </c>
      <c r="F159" s="30"/>
      <c r="G159" s="157"/>
    </row>
    <row r="160" spans="2:8" s="11" customFormat="1" ht="21">
      <c r="B160" s="17" t="s">
        <v>297</v>
      </c>
      <c r="C160" s="27" t="s">
        <v>298</v>
      </c>
      <c r="D160" s="124" t="s">
        <v>26</v>
      </c>
      <c r="E160" s="124">
        <f>SUM(E161:E162)</f>
        <v>10</v>
      </c>
      <c r="F160" s="30"/>
      <c r="G160" s="157"/>
      <c r="H160" s="26"/>
    </row>
    <row r="161" spans="2:7" s="11" customFormat="1" ht="28.5" customHeight="1">
      <c r="B161" s="17" t="s">
        <v>299</v>
      </c>
      <c r="C161" s="27" t="s">
        <v>952</v>
      </c>
      <c r="D161" s="146">
        <v>0</v>
      </c>
      <c r="E161" s="124">
        <v>0</v>
      </c>
      <c r="F161" s="184"/>
      <c r="G161" s="157"/>
    </row>
    <row r="162" spans="2:8" s="11" customFormat="1" ht="27.75" customHeight="1">
      <c r="B162" s="17" t="s">
        <v>368</v>
      </c>
      <c r="C162" s="17" t="s">
        <v>492</v>
      </c>
      <c r="D162" s="124" t="s">
        <v>82</v>
      </c>
      <c r="E162" s="124">
        <v>10</v>
      </c>
      <c r="F162" s="30"/>
      <c r="G162" s="157"/>
      <c r="H162" s="163"/>
    </row>
    <row r="163" spans="2:7" ht="15">
      <c r="B163" s="15" t="s">
        <v>301</v>
      </c>
      <c r="C163" s="15" t="s">
        <v>302</v>
      </c>
      <c r="D163" s="16" t="s">
        <v>26</v>
      </c>
      <c r="E163" s="16">
        <f>+(E164+E168)*10/20</f>
        <v>10</v>
      </c>
      <c r="F163" s="30"/>
      <c r="G163" s="157"/>
    </row>
    <row r="164" spans="2:7" ht="24" customHeight="1">
      <c r="B164" s="17" t="s">
        <v>303</v>
      </c>
      <c r="C164" s="17" t="s">
        <v>304</v>
      </c>
      <c r="D164" s="124" t="s">
        <v>26</v>
      </c>
      <c r="E164" s="124">
        <f>SUM(E165:E167)</f>
        <v>10</v>
      </c>
      <c r="F164" s="30"/>
      <c r="G164" s="157"/>
    </row>
    <row r="165" spans="2:7" ht="17.25" customHeight="1">
      <c r="B165" s="17" t="s">
        <v>305</v>
      </c>
      <c r="C165" s="17" t="s">
        <v>913</v>
      </c>
      <c r="D165" s="124">
        <v>0</v>
      </c>
      <c r="E165" s="124">
        <v>0</v>
      </c>
      <c r="F165" s="30"/>
      <c r="G165" s="157"/>
    </row>
    <row r="166" spans="2:7" ht="28.5" customHeight="1">
      <c r="B166" s="17" t="s">
        <v>306</v>
      </c>
      <c r="C166" s="17" t="s">
        <v>791</v>
      </c>
      <c r="D166" s="124" t="s">
        <v>67</v>
      </c>
      <c r="E166" s="124">
        <v>0</v>
      </c>
      <c r="F166" s="30"/>
      <c r="G166" s="157"/>
    </row>
    <row r="167" spans="2:7" ht="26.25" customHeight="1">
      <c r="B167" s="17" t="s">
        <v>307</v>
      </c>
      <c r="C167" s="17" t="s">
        <v>792</v>
      </c>
      <c r="D167" s="124" t="s">
        <v>36</v>
      </c>
      <c r="E167" s="124">
        <v>10</v>
      </c>
      <c r="F167" s="30"/>
      <c r="G167" s="157"/>
    </row>
    <row r="168" spans="2:7" ht="27" customHeight="1">
      <c r="B168" s="17" t="s">
        <v>308</v>
      </c>
      <c r="C168" s="17" t="s">
        <v>309</v>
      </c>
      <c r="D168" s="124" t="s">
        <v>26</v>
      </c>
      <c r="E168" s="124">
        <f>SUM(E169:E171)</f>
        <v>10</v>
      </c>
      <c r="F168" s="30"/>
      <c r="G168" s="157"/>
    </row>
    <row r="169" spans="2:7" ht="16.5" customHeight="1">
      <c r="B169" s="17" t="s">
        <v>310</v>
      </c>
      <c r="C169" s="17" t="s">
        <v>793</v>
      </c>
      <c r="D169" s="124">
        <v>0</v>
      </c>
      <c r="E169" s="124">
        <v>0</v>
      </c>
      <c r="F169" s="30"/>
      <c r="G169" s="157"/>
    </row>
    <row r="170" spans="2:7" ht="16.5" customHeight="1">
      <c r="B170" s="17" t="s">
        <v>311</v>
      </c>
      <c r="C170" s="17" t="s">
        <v>794</v>
      </c>
      <c r="D170" s="124" t="s">
        <v>67</v>
      </c>
      <c r="E170" s="124">
        <v>0</v>
      </c>
      <c r="F170" s="30"/>
      <c r="G170" s="157"/>
    </row>
    <row r="171" spans="2:7" ht="18.75" customHeight="1">
      <c r="B171" s="17" t="s">
        <v>312</v>
      </c>
      <c r="C171" s="17" t="s">
        <v>795</v>
      </c>
      <c r="D171" s="124" t="s">
        <v>36</v>
      </c>
      <c r="E171" s="124">
        <v>10</v>
      </c>
      <c r="F171" s="30"/>
      <c r="G171" s="157"/>
    </row>
    <row r="172" spans="2:7" ht="15">
      <c r="B172" s="15" t="s">
        <v>313</v>
      </c>
      <c r="C172" s="15" t="s">
        <v>314</v>
      </c>
      <c r="D172" s="16" t="s">
        <v>14</v>
      </c>
      <c r="E172" s="16">
        <f>+E173</f>
        <v>5</v>
      </c>
      <c r="F172" s="30"/>
      <c r="G172" s="157"/>
    </row>
    <row r="173" spans="2:7" ht="28.5" customHeight="1">
      <c r="B173" s="17" t="s">
        <v>315</v>
      </c>
      <c r="C173" s="17" t="s">
        <v>316</v>
      </c>
      <c r="D173" s="124" t="s">
        <v>14</v>
      </c>
      <c r="E173" s="124">
        <f>SUM(E174:E176)</f>
        <v>5</v>
      </c>
      <c r="F173" s="30"/>
      <c r="G173" s="157"/>
    </row>
    <row r="174" spans="2:7" ht="25.5" customHeight="1">
      <c r="B174" s="17" t="s">
        <v>317</v>
      </c>
      <c r="C174" s="17" t="s">
        <v>796</v>
      </c>
      <c r="D174" s="124">
        <v>0</v>
      </c>
      <c r="E174" s="124">
        <v>0</v>
      </c>
      <c r="F174" s="30"/>
      <c r="G174" s="157"/>
    </row>
    <row r="175" spans="2:7" ht="30" customHeight="1">
      <c r="B175" s="17" t="s">
        <v>318</v>
      </c>
      <c r="C175" s="17" t="s">
        <v>953</v>
      </c>
      <c r="D175" s="124" t="s">
        <v>21</v>
      </c>
      <c r="E175" s="124">
        <v>0</v>
      </c>
      <c r="F175" s="30"/>
      <c r="G175" s="157"/>
    </row>
    <row r="176" spans="2:7" ht="34.5" customHeight="1">
      <c r="B176" s="17" t="s">
        <v>320</v>
      </c>
      <c r="C176" s="17" t="s">
        <v>797</v>
      </c>
      <c r="D176" s="124" t="s">
        <v>23</v>
      </c>
      <c r="E176" s="124">
        <v>5</v>
      </c>
      <c r="F176" s="30"/>
      <c r="G176" s="157"/>
    </row>
    <row r="177" spans="2:7" ht="15">
      <c r="B177" s="15" t="s">
        <v>321</v>
      </c>
      <c r="C177" s="15" t="s">
        <v>322</v>
      </c>
      <c r="D177" s="16" t="s">
        <v>26</v>
      </c>
      <c r="E177" s="16">
        <f>+(E178+E179+E180+E181+E182+E183)*10/55</f>
        <v>10</v>
      </c>
      <c r="F177" s="30"/>
      <c r="G177" s="157"/>
    </row>
    <row r="178" spans="2:7" ht="21">
      <c r="B178" s="27" t="s">
        <v>323</v>
      </c>
      <c r="C178" s="17" t="s">
        <v>324</v>
      </c>
      <c r="D178" s="124" t="s">
        <v>26</v>
      </c>
      <c r="E178" s="124">
        <v>10</v>
      </c>
      <c r="F178" s="30"/>
      <c r="G178" s="157"/>
    </row>
    <row r="179" spans="2:7" ht="15">
      <c r="B179" s="27" t="s">
        <v>325</v>
      </c>
      <c r="C179" s="17" t="s">
        <v>326</v>
      </c>
      <c r="D179" s="124" t="s">
        <v>26</v>
      </c>
      <c r="E179" s="124">
        <v>10</v>
      </c>
      <c r="F179" s="30"/>
      <c r="G179" s="157"/>
    </row>
    <row r="180" spans="2:7" ht="21">
      <c r="B180" s="27" t="s">
        <v>327</v>
      </c>
      <c r="C180" s="17" t="s">
        <v>328</v>
      </c>
      <c r="D180" s="124" t="s">
        <v>26</v>
      </c>
      <c r="E180" s="124">
        <v>10</v>
      </c>
      <c r="F180" s="30"/>
      <c r="G180" s="157"/>
    </row>
    <row r="181" spans="2:7" ht="21">
      <c r="B181" s="27" t="s">
        <v>329</v>
      </c>
      <c r="C181" s="17" t="s">
        <v>330</v>
      </c>
      <c r="D181" s="124" t="s">
        <v>26</v>
      </c>
      <c r="E181" s="124">
        <v>10</v>
      </c>
      <c r="F181" s="30"/>
      <c r="G181" s="157"/>
    </row>
    <row r="182" spans="2:7" ht="21">
      <c r="B182" s="27" t="s">
        <v>331</v>
      </c>
      <c r="C182" s="17" t="s">
        <v>332</v>
      </c>
      <c r="D182" s="124" t="s">
        <v>26</v>
      </c>
      <c r="E182" s="124">
        <v>10</v>
      </c>
      <c r="F182" s="30"/>
      <c r="G182" s="157"/>
    </row>
    <row r="183" spans="2:7" ht="21">
      <c r="B183" s="27" t="s">
        <v>333</v>
      </c>
      <c r="C183" s="17" t="s">
        <v>334</v>
      </c>
      <c r="D183" s="124" t="s">
        <v>14</v>
      </c>
      <c r="E183" s="124">
        <v>5</v>
      </c>
      <c r="F183" s="30"/>
      <c r="G183" s="157"/>
    </row>
    <row r="184" spans="2:7" s="11" customFormat="1" ht="15">
      <c r="B184" s="28"/>
      <c r="C184" s="29"/>
      <c r="D184" s="30"/>
      <c r="E184" s="31">
        <f>+E18</f>
        <v>100</v>
      </c>
      <c r="F184" s="30"/>
      <c r="G184" s="157"/>
    </row>
    <row r="185" spans="2:11" s="35" customFormat="1" ht="16.5">
      <c r="B185" s="32" t="s">
        <v>335</v>
      </c>
      <c r="C185" s="33"/>
      <c r="D185" s="33"/>
      <c r="E185" s="33"/>
      <c r="F185" s="30"/>
      <c r="G185" s="157"/>
      <c r="H185" s="33"/>
      <c r="I185" s="33"/>
      <c r="J185" s="33"/>
      <c r="K185" s="34"/>
    </row>
    <row r="186" spans="1:12" s="35" customFormat="1" ht="16.5">
      <c r="A186" s="36"/>
      <c r="B186" s="37"/>
      <c r="C186" s="37"/>
      <c r="D186" s="37"/>
      <c r="E186" s="37"/>
      <c r="F186" s="37"/>
      <c r="G186" s="37"/>
      <c r="H186" s="37"/>
      <c r="I186" s="37"/>
      <c r="J186" s="37"/>
      <c r="K186" s="37"/>
      <c r="L186" s="36"/>
    </row>
    <row r="187" spans="2:13" s="35" customFormat="1" ht="16.5">
      <c r="B187" s="134" t="s">
        <v>336</v>
      </c>
      <c r="C187" s="134"/>
      <c r="D187" s="134"/>
      <c r="E187" s="134"/>
      <c r="F187" s="38"/>
      <c r="G187" s="38"/>
      <c r="H187" s="39"/>
      <c r="I187" s="39"/>
      <c r="J187" s="39"/>
      <c r="K187" s="39"/>
      <c r="L187" s="36"/>
      <c r="M187" s="36"/>
    </row>
    <row r="188" spans="2:11" s="36" customFormat="1" ht="16.5">
      <c r="B188" s="134" t="s">
        <v>337</v>
      </c>
      <c r="C188" s="134"/>
      <c r="D188" s="134"/>
      <c r="E188" s="134"/>
      <c r="F188" s="38"/>
      <c r="G188" s="38"/>
      <c r="H188" s="37"/>
      <c r="I188" s="37"/>
      <c r="J188" s="37"/>
      <c r="K188" s="37"/>
    </row>
    <row r="189" spans="2:12" s="35" customFormat="1" ht="16.5">
      <c r="B189" s="134" t="s">
        <v>338</v>
      </c>
      <c r="C189" s="134"/>
      <c r="D189" s="134"/>
      <c r="E189" s="134"/>
      <c r="F189" s="38"/>
      <c r="G189" s="38"/>
      <c r="H189" s="40"/>
      <c r="I189" s="40"/>
      <c r="J189" s="40"/>
      <c r="K189" s="40"/>
      <c r="L189" s="36"/>
    </row>
    <row r="190" spans="2:12" s="35" customFormat="1" ht="16.5">
      <c r="B190" s="134" t="s">
        <v>339</v>
      </c>
      <c r="C190" s="134"/>
      <c r="D190" s="134"/>
      <c r="E190" s="134"/>
      <c r="F190" s="38"/>
      <c r="G190" s="38"/>
      <c r="H190" s="41"/>
      <c r="I190" s="41"/>
      <c r="J190" s="41"/>
      <c r="K190" s="41"/>
      <c r="L190" s="36"/>
    </row>
    <row r="191" spans="2:12" s="35" customFormat="1" ht="16.5">
      <c r="B191" s="38"/>
      <c r="C191" s="38"/>
      <c r="D191" s="38"/>
      <c r="E191" s="38"/>
      <c r="F191" s="38"/>
      <c r="G191" s="38"/>
      <c r="H191" s="41"/>
      <c r="I191" s="41"/>
      <c r="J191" s="41"/>
      <c r="K191" s="41"/>
      <c r="L191" s="36"/>
    </row>
    <row r="192" spans="2:3" ht="15">
      <c r="B192" s="11" t="s">
        <v>340</v>
      </c>
      <c r="C192" s="11" t="s">
        <v>341</v>
      </c>
    </row>
    <row r="193" ht="15">
      <c r="B193" s="124" t="s">
        <v>26</v>
      </c>
    </row>
    <row r="194" spans="2:8" ht="15">
      <c r="B194" s="42">
        <v>0</v>
      </c>
      <c r="C194" s="43" t="s">
        <v>342</v>
      </c>
      <c r="D194" s="44"/>
      <c r="E194" s="44"/>
      <c r="F194" s="44"/>
      <c r="G194" s="44"/>
      <c r="H194" s="45"/>
    </row>
    <row r="195" spans="2:8" ht="15">
      <c r="B195" s="42" t="s">
        <v>343</v>
      </c>
      <c r="C195" s="44" t="s">
        <v>344</v>
      </c>
      <c r="D195" s="44"/>
      <c r="E195" s="44"/>
      <c r="F195" s="44"/>
      <c r="G195" s="44"/>
      <c r="H195" s="45"/>
    </row>
    <row r="196" spans="2:8" ht="15">
      <c r="B196" s="42" t="s">
        <v>345</v>
      </c>
      <c r="C196" s="44" t="s">
        <v>346</v>
      </c>
      <c r="D196" s="44"/>
      <c r="E196" s="44"/>
      <c r="F196" s="44"/>
      <c r="G196" s="44"/>
      <c r="H196" s="45"/>
    </row>
    <row r="197" spans="2:8" ht="15">
      <c r="B197" s="42" t="s">
        <v>347</v>
      </c>
      <c r="C197" s="44" t="s">
        <v>348</v>
      </c>
      <c r="D197" s="44"/>
      <c r="E197" s="44"/>
      <c r="F197" s="44"/>
      <c r="G197" s="44"/>
      <c r="H197" s="45"/>
    </row>
    <row r="198" spans="2:8" ht="15">
      <c r="B198" s="124" t="s">
        <v>14</v>
      </c>
      <c r="D198" s="11"/>
      <c r="E198" s="11"/>
      <c r="F198" s="11"/>
      <c r="G198" s="11"/>
      <c r="H198" s="11"/>
    </row>
    <row r="199" spans="2:3" ht="15">
      <c r="B199" s="42">
        <v>0</v>
      </c>
      <c r="C199" s="43" t="s">
        <v>342</v>
      </c>
    </row>
    <row r="200" spans="2:3" ht="15">
      <c r="B200" s="42">
        <v>1</v>
      </c>
      <c r="C200" s="44" t="s">
        <v>344</v>
      </c>
    </row>
    <row r="201" spans="2:3" ht="15">
      <c r="B201" s="42" t="s">
        <v>349</v>
      </c>
      <c r="C201" s="44" t="s">
        <v>346</v>
      </c>
    </row>
    <row r="202" spans="2:3" ht="15">
      <c r="B202" s="42" t="s">
        <v>350</v>
      </c>
      <c r="C202" s="44" t="s">
        <v>348</v>
      </c>
    </row>
  </sheetData>
  <sheetProtection/>
  <mergeCells count="14">
    <mergeCell ref="B6:E6"/>
    <mergeCell ref="C7:D7"/>
    <mergeCell ref="B16:D16"/>
    <mergeCell ref="H43:J43"/>
    <mergeCell ref="B1:E4"/>
    <mergeCell ref="B190:E190"/>
    <mergeCell ref="H72:L72"/>
    <mergeCell ref="H74:H75"/>
    <mergeCell ref="H81:L81"/>
    <mergeCell ref="B187:E187"/>
    <mergeCell ref="B188:E188"/>
    <mergeCell ref="B189:E189"/>
    <mergeCell ref="H57:M57"/>
    <mergeCell ref="B5:E5"/>
  </mergeCells>
  <conditionalFormatting sqref="H189:K189">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11.xml><?xml version="1.0" encoding="utf-8"?>
<worksheet xmlns="http://schemas.openxmlformats.org/spreadsheetml/2006/main" xmlns:r="http://schemas.openxmlformats.org/officeDocument/2006/relationships">
  <dimension ref="A1:N212"/>
  <sheetViews>
    <sheetView view="pageBreakPreview" zoomScaleSheetLayoutView="100" zoomScalePageLayoutView="0" workbookViewId="0" topLeftCell="A172">
      <selection activeCell="E177" sqref="E177:E178"/>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customWidth="1"/>
    <col min="9" max="16384" width="11.421875" style="1" customWidth="1"/>
  </cols>
  <sheetData>
    <row r="1" spans="2:5" ht="15">
      <c r="B1" s="199"/>
      <c r="C1" s="199"/>
      <c r="D1" s="199"/>
      <c r="E1" s="199"/>
    </row>
    <row r="2" spans="2:5" ht="26.25" customHeight="1">
      <c r="B2" s="199"/>
      <c r="C2" s="199"/>
      <c r="D2" s="199"/>
      <c r="E2" s="199"/>
    </row>
    <row r="3" spans="2:5" ht="22.5" customHeight="1">
      <c r="B3" s="199"/>
      <c r="C3" s="199"/>
      <c r="D3" s="199"/>
      <c r="E3" s="199"/>
    </row>
    <row r="4" spans="2:5" ht="27.75" customHeight="1">
      <c r="B4" s="199"/>
      <c r="C4" s="199"/>
      <c r="D4" s="199"/>
      <c r="E4" s="199"/>
    </row>
    <row r="5" spans="2:7" ht="23.25" customHeight="1">
      <c r="B5" s="200" t="s">
        <v>648</v>
      </c>
      <c r="C5" s="200"/>
      <c r="D5" s="200"/>
      <c r="E5" s="200"/>
      <c r="F5" s="46"/>
      <c r="G5" s="46"/>
    </row>
    <row r="6" spans="2:7" ht="15">
      <c r="B6" s="201" t="s">
        <v>537</v>
      </c>
      <c r="C6" s="201"/>
      <c r="D6" s="201"/>
      <c r="E6" s="201"/>
      <c r="F6" s="126"/>
      <c r="G6" s="126"/>
    </row>
    <row r="7" spans="2:7" ht="15">
      <c r="B7" s="201" t="s">
        <v>518</v>
      </c>
      <c r="C7" s="201"/>
      <c r="D7" s="201"/>
      <c r="E7" s="201"/>
      <c r="F7" s="126"/>
      <c r="G7" s="126"/>
    </row>
    <row r="8" spans="2:7" ht="23.25" customHeight="1">
      <c r="B8" s="191"/>
      <c r="C8" s="192"/>
      <c r="D8" s="192"/>
      <c r="E8" s="192"/>
      <c r="F8" s="3"/>
      <c r="G8" s="3"/>
    </row>
    <row r="9" spans="2:7" ht="15">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+E19+E34+E80+E146</f>
        <v>100</v>
      </c>
      <c r="F18" s="47"/>
      <c r="G18" s="47"/>
    </row>
    <row r="19" spans="2:7" ht="15">
      <c r="B19" s="12" t="s">
        <v>12</v>
      </c>
      <c r="C19" s="12" t="s">
        <v>13</v>
      </c>
      <c r="D19" s="13" t="s">
        <v>14</v>
      </c>
      <c r="E19" s="14">
        <f>(E20+E25+E32)*5/20</f>
        <v>5</v>
      </c>
      <c r="F19" s="47"/>
      <c r="G19" s="47"/>
    </row>
    <row r="20" spans="2:7" ht="15">
      <c r="B20" s="15" t="s">
        <v>15</v>
      </c>
      <c r="C20" s="15" t="s">
        <v>16</v>
      </c>
      <c r="D20" s="16" t="s">
        <v>14</v>
      </c>
      <c r="E20" s="16">
        <f>+E21</f>
        <v>5</v>
      </c>
      <c r="F20" s="47"/>
      <c r="G20" s="47"/>
    </row>
    <row r="21" spans="2:7" ht="21">
      <c r="B21" s="17" t="s">
        <v>17</v>
      </c>
      <c r="C21" s="17" t="s">
        <v>18</v>
      </c>
      <c r="D21" s="146" t="s">
        <v>14</v>
      </c>
      <c r="E21" s="124">
        <f>SUM(E22:E24)</f>
        <v>5</v>
      </c>
      <c r="F21" s="30"/>
      <c r="G21" s="157"/>
    </row>
    <row r="22" spans="2:7" ht="21">
      <c r="B22" s="17" t="s">
        <v>19</v>
      </c>
      <c r="C22" s="17" t="s">
        <v>798</v>
      </c>
      <c r="D22" s="124">
        <v>1</v>
      </c>
      <c r="E22" s="124">
        <v>0</v>
      </c>
      <c r="F22" s="30"/>
      <c r="G22" s="157"/>
    </row>
    <row r="23" spans="2:7" ht="21">
      <c r="B23" s="17" t="s">
        <v>20</v>
      </c>
      <c r="C23" s="17" t="s">
        <v>799</v>
      </c>
      <c r="D23" s="152" t="s">
        <v>21</v>
      </c>
      <c r="E23" s="124">
        <v>0</v>
      </c>
      <c r="F23" s="30"/>
      <c r="G23" s="157"/>
    </row>
    <row r="24" spans="2:7" ht="21">
      <c r="B24" s="17" t="s">
        <v>22</v>
      </c>
      <c r="C24" s="17" t="s">
        <v>800</v>
      </c>
      <c r="D24" s="152" t="s">
        <v>23</v>
      </c>
      <c r="E24" s="152">
        <v>5</v>
      </c>
      <c r="F24" s="30"/>
      <c r="G24" s="157"/>
    </row>
    <row r="25" spans="2:7" ht="15">
      <c r="B25" s="15" t="s">
        <v>24</v>
      </c>
      <c r="C25" s="15" t="s">
        <v>25</v>
      </c>
      <c r="D25" s="16" t="s">
        <v>26</v>
      </c>
      <c r="E25" s="16">
        <f>(E26+E29)*10/20</f>
        <v>10</v>
      </c>
      <c r="F25" s="30"/>
      <c r="G25" s="30"/>
    </row>
    <row r="26" spans="2:7" ht="21">
      <c r="B26" s="17" t="s">
        <v>27</v>
      </c>
      <c r="C26" s="17" t="s">
        <v>762</v>
      </c>
      <c r="D26" s="124" t="s">
        <v>26</v>
      </c>
      <c r="E26" s="124">
        <f>SUM(E27:E28)</f>
        <v>10</v>
      </c>
      <c r="F26" s="30"/>
      <c r="G26" s="157"/>
    </row>
    <row r="27" spans="2:7" ht="15">
      <c r="B27" s="17" t="s">
        <v>29</v>
      </c>
      <c r="C27" s="17" t="s">
        <v>30</v>
      </c>
      <c r="D27" s="124" t="s">
        <v>14</v>
      </c>
      <c r="E27" s="124">
        <v>0</v>
      </c>
      <c r="F27" s="30"/>
      <c r="G27" s="157"/>
    </row>
    <row r="28" spans="2:7" ht="15">
      <c r="B28" s="17" t="s">
        <v>32</v>
      </c>
      <c r="C28" s="17" t="s">
        <v>801</v>
      </c>
      <c r="D28" s="124" t="s">
        <v>42</v>
      </c>
      <c r="E28" s="124">
        <v>10</v>
      </c>
      <c r="F28" s="30"/>
      <c r="G28" s="157"/>
    </row>
    <row r="29" spans="2:7" ht="21">
      <c r="B29" s="17" t="s">
        <v>37</v>
      </c>
      <c r="C29" s="27" t="s">
        <v>762</v>
      </c>
      <c r="D29" s="124" t="s">
        <v>26</v>
      </c>
      <c r="E29" s="124">
        <f>SUM(E30:E31)</f>
        <v>10</v>
      </c>
      <c r="F29" s="30"/>
      <c r="G29" s="157"/>
    </row>
    <row r="30" spans="2:8" ht="15">
      <c r="B30" s="17" t="s">
        <v>38</v>
      </c>
      <c r="C30" s="17" t="s">
        <v>39</v>
      </c>
      <c r="D30" s="124" t="s">
        <v>14</v>
      </c>
      <c r="E30" s="124">
        <v>0</v>
      </c>
      <c r="F30" s="30"/>
      <c r="G30" s="157"/>
      <c r="H30" s="18"/>
    </row>
    <row r="31" spans="2:7" ht="21">
      <c r="B31" s="17" t="s">
        <v>41</v>
      </c>
      <c r="C31" s="17" t="s">
        <v>840</v>
      </c>
      <c r="D31" s="124" t="s">
        <v>42</v>
      </c>
      <c r="E31" s="124">
        <v>10</v>
      </c>
      <c r="F31" s="30"/>
      <c r="G31" s="157"/>
    </row>
    <row r="32" spans="2:7" ht="15">
      <c r="B32" s="15" t="s">
        <v>43</v>
      </c>
      <c r="C32" s="15" t="s">
        <v>44</v>
      </c>
      <c r="D32" s="16" t="s">
        <v>14</v>
      </c>
      <c r="E32" s="16">
        <f>+E33</f>
        <v>5</v>
      </c>
      <c r="F32" s="30"/>
      <c r="G32" s="157"/>
    </row>
    <row r="33" spans="2:7" ht="42">
      <c r="B33" s="17" t="s">
        <v>45</v>
      </c>
      <c r="C33" s="17" t="s">
        <v>46</v>
      </c>
      <c r="D33" s="124" t="s">
        <v>14</v>
      </c>
      <c r="E33" s="124">
        <v>5</v>
      </c>
      <c r="F33" s="30"/>
      <c r="G33" s="157"/>
    </row>
    <row r="34" spans="2:7" ht="15">
      <c r="B34" s="12" t="s">
        <v>47</v>
      </c>
      <c r="C34" s="12" t="s">
        <v>48</v>
      </c>
      <c r="D34" s="13" t="s">
        <v>49</v>
      </c>
      <c r="E34" s="14">
        <f>(E35+E54+E68+E71)*30/40</f>
        <v>30</v>
      </c>
      <c r="F34" s="30"/>
      <c r="G34" s="157"/>
    </row>
    <row r="35" spans="2:7" ht="15">
      <c r="B35" s="15" t="s">
        <v>50</v>
      </c>
      <c r="C35" s="15" t="s">
        <v>51</v>
      </c>
      <c r="D35" s="16" t="s">
        <v>26</v>
      </c>
      <c r="E35" s="16">
        <f>+(E36+E40+E44+E49+E53)*10/45</f>
        <v>10</v>
      </c>
      <c r="F35" s="30"/>
      <c r="G35" s="157"/>
    </row>
    <row r="36" spans="2:7" s="11" customFormat="1" ht="21">
      <c r="B36" s="17" t="s">
        <v>52</v>
      </c>
      <c r="C36" s="17" t="s">
        <v>53</v>
      </c>
      <c r="D36" s="124" t="s">
        <v>26</v>
      </c>
      <c r="E36" s="124">
        <f>SUM(E37:E39)</f>
        <v>10</v>
      </c>
      <c r="F36" s="30"/>
      <c r="G36" s="157"/>
    </row>
    <row r="37" spans="2:7" s="11" customFormat="1" ht="15">
      <c r="B37" s="17" t="s">
        <v>54</v>
      </c>
      <c r="C37" s="17" t="s">
        <v>764</v>
      </c>
      <c r="D37" s="124">
        <v>0</v>
      </c>
      <c r="E37" s="124">
        <v>0</v>
      </c>
      <c r="F37" s="30"/>
      <c r="G37" s="157"/>
    </row>
    <row r="38" spans="2:7" s="11" customFormat="1" ht="15">
      <c r="B38" s="17" t="s">
        <v>55</v>
      </c>
      <c r="C38" s="17" t="s">
        <v>1013</v>
      </c>
      <c r="D38" s="124">
        <v>3</v>
      </c>
      <c r="E38" s="124">
        <v>0</v>
      </c>
      <c r="F38" s="30"/>
      <c r="G38" s="157"/>
    </row>
    <row r="39" spans="2:7" s="11" customFormat="1" ht="31.5">
      <c r="B39" s="17" t="s">
        <v>56</v>
      </c>
      <c r="C39" s="17" t="s">
        <v>1014</v>
      </c>
      <c r="D39" s="124" t="s">
        <v>150</v>
      </c>
      <c r="E39" s="124">
        <v>10</v>
      </c>
      <c r="F39" s="30"/>
      <c r="G39" s="157"/>
    </row>
    <row r="40" spans="2:7" s="11" customFormat="1" ht="15">
      <c r="B40" s="17" t="s">
        <v>58</v>
      </c>
      <c r="C40" s="17" t="s">
        <v>59</v>
      </c>
      <c r="D40" s="124" t="s">
        <v>26</v>
      </c>
      <c r="E40" s="124">
        <f>SUM(E41:E43)</f>
        <v>10</v>
      </c>
      <c r="F40" s="30"/>
      <c r="G40" s="157"/>
    </row>
    <row r="41" spans="2:7" s="11" customFormat="1" ht="15">
      <c r="B41" s="17" t="s">
        <v>60</v>
      </c>
      <c r="C41" s="17" t="s">
        <v>1015</v>
      </c>
      <c r="D41" s="124">
        <v>0</v>
      </c>
      <c r="E41" s="124">
        <v>0</v>
      </c>
      <c r="F41" s="30"/>
      <c r="G41" s="157"/>
    </row>
    <row r="42" spans="2:7" s="11" customFormat="1" ht="15">
      <c r="B42" s="17" t="s">
        <v>62</v>
      </c>
      <c r="C42" s="17" t="s">
        <v>957</v>
      </c>
      <c r="D42" s="124">
        <v>5</v>
      </c>
      <c r="E42" s="124">
        <v>0</v>
      </c>
      <c r="F42" s="30"/>
      <c r="G42" s="157"/>
    </row>
    <row r="43" spans="2:10" s="11" customFormat="1" ht="15">
      <c r="B43" s="17" t="s">
        <v>65</v>
      </c>
      <c r="C43" s="17" t="s">
        <v>958</v>
      </c>
      <c r="D43" s="124" t="s">
        <v>42</v>
      </c>
      <c r="E43" s="124">
        <v>10</v>
      </c>
      <c r="F43" s="30"/>
      <c r="G43" s="157"/>
      <c r="H43" s="158"/>
      <c r="I43" s="159"/>
      <c r="J43" s="159"/>
    </row>
    <row r="44" spans="2:7" s="11" customFormat="1" ht="21">
      <c r="B44" s="17" t="s">
        <v>70</v>
      </c>
      <c r="C44" s="17" t="s">
        <v>71</v>
      </c>
      <c r="D44" s="124" t="s">
        <v>26</v>
      </c>
      <c r="E44" s="124">
        <f>SUM(E45:E48)</f>
        <v>10</v>
      </c>
      <c r="F44" s="30"/>
      <c r="G44" s="157"/>
    </row>
    <row r="45" spans="2:7" s="11" customFormat="1" ht="15">
      <c r="B45" s="17" t="s">
        <v>72</v>
      </c>
      <c r="C45" s="17" t="s">
        <v>1016</v>
      </c>
      <c r="D45" s="124">
        <v>0</v>
      </c>
      <c r="E45" s="124">
        <v>0</v>
      </c>
      <c r="F45" s="30"/>
      <c r="G45" s="157"/>
    </row>
    <row r="46" spans="2:7" s="11" customFormat="1" ht="15">
      <c r="B46" s="17" t="s">
        <v>74</v>
      </c>
      <c r="C46" s="17" t="s">
        <v>1017</v>
      </c>
      <c r="D46" s="124">
        <v>5</v>
      </c>
      <c r="E46" s="124">
        <v>0</v>
      </c>
      <c r="F46" s="30"/>
      <c r="G46" s="157"/>
    </row>
    <row r="47" spans="2:7" s="11" customFormat="1" ht="15">
      <c r="B47" s="17" t="s">
        <v>77</v>
      </c>
      <c r="C47" s="17" t="s">
        <v>862</v>
      </c>
      <c r="D47" s="124" t="s">
        <v>79</v>
      </c>
      <c r="E47" s="124">
        <v>0</v>
      </c>
      <c r="F47" s="30"/>
      <c r="G47" s="157"/>
    </row>
    <row r="48" spans="2:7" s="11" customFormat="1" ht="21">
      <c r="B48" s="17" t="s">
        <v>80</v>
      </c>
      <c r="C48" s="17" t="s">
        <v>1018</v>
      </c>
      <c r="D48" s="124" t="s">
        <v>82</v>
      </c>
      <c r="E48" s="124">
        <v>10</v>
      </c>
      <c r="F48" s="30"/>
      <c r="G48" s="157"/>
    </row>
    <row r="49" spans="2:7" s="11" customFormat="1" ht="21">
      <c r="B49" s="17" t="s">
        <v>83</v>
      </c>
      <c r="C49" s="27" t="s">
        <v>84</v>
      </c>
      <c r="D49" s="124" t="s">
        <v>26</v>
      </c>
      <c r="E49" s="124">
        <f>SUM(E50:E52)</f>
        <v>10</v>
      </c>
      <c r="F49" s="30"/>
      <c r="G49" s="157"/>
    </row>
    <row r="50" spans="2:7" s="11" customFormat="1" ht="15">
      <c r="B50" s="17" t="s">
        <v>85</v>
      </c>
      <c r="C50" s="27" t="s">
        <v>767</v>
      </c>
      <c r="D50" s="124">
        <v>0</v>
      </c>
      <c r="E50" s="124">
        <v>0</v>
      </c>
      <c r="F50" s="30"/>
      <c r="G50" s="157"/>
    </row>
    <row r="51" spans="2:7" s="11" customFormat="1" ht="15">
      <c r="B51" s="17" t="s">
        <v>86</v>
      </c>
      <c r="C51" s="153" t="s">
        <v>864</v>
      </c>
      <c r="D51" s="124" t="s">
        <v>76</v>
      </c>
      <c r="E51" s="124">
        <v>0</v>
      </c>
      <c r="F51" s="30"/>
      <c r="G51" s="157"/>
    </row>
    <row r="52" spans="2:7" s="11" customFormat="1" ht="21">
      <c r="B52" s="17" t="s">
        <v>87</v>
      </c>
      <c r="C52" s="17" t="s">
        <v>865</v>
      </c>
      <c r="D52" s="124" t="s">
        <v>42</v>
      </c>
      <c r="E52" s="124">
        <v>10</v>
      </c>
      <c r="F52" s="30"/>
      <c r="G52" s="157"/>
    </row>
    <row r="53" spans="2:8" s="11" customFormat="1" ht="15">
      <c r="B53" s="17" t="s">
        <v>89</v>
      </c>
      <c r="C53" s="27" t="s">
        <v>90</v>
      </c>
      <c r="D53" s="124" t="s">
        <v>14</v>
      </c>
      <c r="E53" s="124">
        <v>5</v>
      </c>
      <c r="F53" s="30"/>
      <c r="G53" s="157"/>
      <c r="H53" s="19"/>
    </row>
    <row r="54" spans="2:7" ht="15">
      <c r="B54" s="15" t="s">
        <v>91</v>
      </c>
      <c r="C54" s="15" t="s">
        <v>92</v>
      </c>
      <c r="D54" s="16" t="s">
        <v>26</v>
      </c>
      <c r="E54" s="16">
        <f>+(E55+E58+E63)*10/25</f>
        <v>10</v>
      </c>
      <c r="F54" s="30"/>
      <c r="G54" s="157"/>
    </row>
    <row r="55" spans="2:7" s="11" customFormat="1" ht="21">
      <c r="B55" s="17" t="s">
        <v>93</v>
      </c>
      <c r="C55" s="17" t="s">
        <v>94</v>
      </c>
      <c r="D55" s="124" t="s">
        <v>26</v>
      </c>
      <c r="E55" s="124">
        <f>SUM(E56:E57)</f>
        <v>10</v>
      </c>
      <c r="F55" s="30"/>
      <c r="G55" s="157"/>
    </row>
    <row r="56" spans="2:7" s="11" customFormat="1" ht="31.5">
      <c r="B56" s="17" t="s">
        <v>95</v>
      </c>
      <c r="C56" s="17" t="s">
        <v>768</v>
      </c>
      <c r="D56" s="124">
        <v>0</v>
      </c>
      <c r="E56" s="124">
        <v>0</v>
      </c>
      <c r="F56" s="30"/>
      <c r="G56" s="157"/>
    </row>
    <row r="57" spans="2:13" s="11" customFormat="1" ht="15">
      <c r="B57" s="17" t="s">
        <v>96</v>
      </c>
      <c r="C57" s="17" t="s">
        <v>866</v>
      </c>
      <c r="D57" s="124" t="s">
        <v>82</v>
      </c>
      <c r="E57" s="124">
        <v>10</v>
      </c>
      <c r="F57" s="30"/>
      <c r="G57" s="157"/>
      <c r="H57" s="141"/>
      <c r="I57" s="141"/>
      <c r="J57" s="141"/>
      <c r="K57" s="141"/>
      <c r="L57" s="141"/>
      <c r="M57" s="141"/>
    </row>
    <row r="58" spans="2:7" s="11" customFormat="1" ht="15">
      <c r="B58" s="17" t="s">
        <v>98</v>
      </c>
      <c r="C58" s="17" t="s">
        <v>99</v>
      </c>
      <c r="D58" s="124" t="s">
        <v>26</v>
      </c>
      <c r="E58" s="124">
        <f>SUM(E59:E62)</f>
        <v>10</v>
      </c>
      <c r="F58" s="30"/>
      <c r="G58" s="157"/>
    </row>
    <row r="59" spans="2:7" s="11" customFormat="1" ht="15">
      <c r="B59" s="17" t="s">
        <v>100</v>
      </c>
      <c r="C59" s="17" t="s">
        <v>748</v>
      </c>
      <c r="D59" s="124">
        <v>0</v>
      </c>
      <c r="E59" s="124">
        <v>0</v>
      </c>
      <c r="F59" s="30"/>
      <c r="G59" s="157"/>
    </row>
    <row r="60" spans="2:7" s="11" customFormat="1" ht="21">
      <c r="B60" s="17" t="s">
        <v>101</v>
      </c>
      <c r="C60" s="27" t="s">
        <v>749</v>
      </c>
      <c r="D60" s="124" t="s">
        <v>102</v>
      </c>
      <c r="E60" s="124">
        <v>0</v>
      </c>
      <c r="F60" s="30"/>
      <c r="G60" s="157"/>
    </row>
    <row r="61" spans="2:7" s="11" customFormat="1" ht="21">
      <c r="B61" s="17" t="s">
        <v>103</v>
      </c>
      <c r="C61" s="27" t="s">
        <v>750</v>
      </c>
      <c r="D61" s="124" t="s">
        <v>213</v>
      </c>
      <c r="E61" s="124">
        <v>0</v>
      </c>
      <c r="F61" s="30"/>
      <c r="G61" s="157"/>
    </row>
    <row r="62" spans="2:7" s="11" customFormat="1" ht="21">
      <c r="B62" s="17" t="s">
        <v>105</v>
      </c>
      <c r="C62" s="27" t="s">
        <v>751</v>
      </c>
      <c r="D62" s="124" t="s">
        <v>82</v>
      </c>
      <c r="E62" s="124">
        <v>10</v>
      </c>
      <c r="F62" s="30"/>
      <c r="G62" s="157"/>
    </row>
    <row r="63" spans="2:7" s="11" customFormat="1" ht="21">
      <c r="B63" s="17" t="s">
        <v>106</v>
      </c>
      <c r="C63" s="17" t="s">
        <v>107</v>
      </c>
      <c r="D63" s="124" t="s">
        <v>108</v>
      </c>
      <c r="E63" s="124">
        <f>SUM(E64:E67)</f>
        <v>5</v>
      </c>
      <c r="F63" s="30"/>
      <c r="G63" s="157"/>
    </row>
    <row r="64" spans="2:7" s="11" customFormat="1" ht="15">
      <c r="B64" s="17" t="s">
        <v>109</v>
      </c>
      <c r="C64" s="27" t="s">
        <v>752</v>
      </c>
      <c r="D64" s="124">
        <v>0</v>
      </c>
      <c r="E64" s="124">
        <v>0</v>
      </c>
      <c r="F64" s="30"/>
      <c r="G64" s="157"/>
    </row>
    <row r="65" spans="2:10" s="11" customFormat="1" ht="15">
      <c r="B65" s="17" t="s">
        <v>110</v>
      </c>
      <c r="C65" s="27" t="s">
        <v>753</v>
      </c>
      <c r="D65" s="124" t="s">
        <v>64</v>
      </c>
      <c r="E65" s="124">
        <v>0</v>
      </c>
      <c r="F65" s="30"/>
      <c r="G65" s="157"/>
      <c r="H65" s="20"/>
      <c r="I65" s="20"/>
      <c r="J65" s="20"/>
    </row>
    <row r="66" spans="2:10" s="11" customFormat="1" ht="21">
      <c r="B66" s="17" t="s">
        <v>111</v>
      </c>
      <c r="C66" s="27" t="s">
        <v>961</v>
      </c>
      <c r="D66" s="124" t="s">
        <v>112</v>
      </c>
      <c r="E66" s="124">
        <v>0</v>
      </c>
      <c r="F66" s="30"/>
      <c r="G66" s="157"/>
      <c r="H66" s="20"/>
      <c r="I66" s="20"/>
      <c r="J66" s="20"/>
    </row>
    <row r="67" spans="2:7" s="11" customFormat="1" ht="21">
      <c r="B67" s="17" t="s">
        <v>113</v>
      </c>
      <c r="C67" s="27" t="s">
        <v>755</v>
      </c>
      <c r="D67" s="124">
        <v>5</v>
      </c>
      <c r="E67" s="124">
        <v>5</v>
      </c>
      <c r="F67" s="30"/>
      <c r="G67" s="157"/>
    </row>
    <row r="68" spans="2:7" ht="15">
      <c r="B68" s="15" t="s">
        <v>114</v>
      </c>
      <c r="C68" s="15" t="s">
        <v>115</v>
      </c>
      <c r="D68" s="16" t="s">
        <v>26</v>
      </c>
      <c r="E68" s="16">
        <f>+(E69+E70)*10/15</f>
        <v>10</v>
      </c>
      <c r="F68" s="30"/>
      <c r="G68" s="157"/>
    </row>
    <row r="69" spans="2:7" ht="21">
      <c r="B69" s="17" t="s">
        <v>116</v>
      </c>
      <c r="C69" s="17" t="s">
        <v>117</v>
      </c>
      <c r="D69" s="124" t="s">
        <v>14</v>
      </c>
      <c r="E69" s="124">
        <v>5</v>
      </c>
      <c r="F69" s="30"/>
      <c r="G69" s="157"/>
    </row>
    <row r="70" spans="2:7" ht="21">
      <c r="B70" s="17" t="s">
        <v>118</v>
      </c>
      <c r="C70" s="17" t="s">
        <v>119</v>
      </c>
      <c r="D70" s="124" t="s">
        <v>26</v>
      </c>
      <c r="E70" s="124">
        <v>10</v>
      </c>
      <c r="F70" s="30"/>
      <c r="G70" s="157"/>
    </row>
    <row r="71" spans="2:7" ht="15">
      <c r="B71" s="15" t="s">
        <v>120</v>
      </c>
      <c r="C71" s="15" t="s">
        <v>121</v>
      </c>
      <c r="D71" s="16" t="s">
        <v>26</v>
      </c>
      <c r="E71" s="16">
        <f>+(E72+E76)*10/15</f>
        <v>10</v>
      </c>
      <c r="F71" s="30"/>
      <c r="G71" s="157"/>
    </row>
    <row r="72" spans="2:12" ht="21">
      <c r="B72" s="17" t="s">
        <v>122</v>
      </c>
      <c r="C72" s="17" t="s">
        <v>496</v>
      </c>
      <c r="D72" s="124" t="s">
        <v>26</v>
      </c>
      <c r="E72" s="124">
        <f>SUM(E73:E75)</f>
        <v>10</v>
      </c>
      <c r="F72" s="30"/>
      <c r="G72" s="157"/>
      <c r="H72" s="141"/>
      <c r="I72" s="141"/>
      <c r="J72" s="141"/>
      <c r="K72" s="141"/>
      <c r="L72" s="141"/>
    </row>
    <row r="73" spans="2:12" ht="21">
      <c r="B73" s="17" t="s">
        <v>124</v>
      </c>
      <c r="C73" s="27" t="s">
        <v>497</v>
      </c>
      <c r="D73" s="124">
        <v>0</v>
      </c>
      <c r="E73" s="124">
        <v>0</v>
      </c>
      <c r="F73" s="30"/>
      <c r="G73" s="157"/>
      <c r="H73" s="160"/>
      <c r="I73" s="29"/>
      <c r="J73" s="29"/>
      <c r="K73" s="29"/>
      <c r="L73" s="29"/>
    </row>
    <row r="74" spans="2:12" ht="21">
      <c r="B74" s="17" t="s">
        <v>126</v>
      </c>
      <c r="C74" s="17" t="s">
        <v>498</v>
      </c>
      <c r="D74" s="124" t="s">
        <v>201</v>
      </c>
      <c r="E74" s="124">
        <v>0</v>
      </c>
      <c r="F74" s="30"/>
      <c r="G74" s="157"/>
      <c r="H74" s="159"/>
      <c r="I74" s="29"/>
      <c r="J74" s="29"/>
      <c r="K74" s="29"/>
      <c r="L74" s="29"/>
    </row>
    <row r="75" spans="2:12" ht="21">
      <c r="B75" s="17" t="s">
        <v>128</v>
      </c>
      <c r="C75" s="17" t="s">
        <v>499</v>
      </c>
      <c r="D75" s="124" t="s">
        <v>36</v>
      </c>
      <c r="E75" s="124">
        <v>10</v>
      </c>
      <c r="F75" s="30"/>
      <c r="G75" s="157"/>
      <c r="H75" s="159"/>
      <c r="I75" s="29"/>
      <c r="J75" s="29"/>
      <c r="K75" s="29"/>
      <c r="L75" s="29"/>
    </row>
    <row r="76" spans="2:12" ht="21">
      <c r="B76" s="17" t="s">
        <v>130</v>
      </c>
      <c r="C76" s="17" t="s">
        <v>131</v>
      </c>
      <c r="D76" s="124" t="s">
        <v>14</v>
      </c>
      <c r="E76" s="124">
        <f>SUM(E77:E79)</f>
        <v>5</v>
      </c>
      <c r="F76" s="30"/>
      <c r="G76" s="157"/>
      <c r="H76" s="21"/>
      <c r="I76" s="21"/>
      <c r="J76" s="21"/>
      <c r="K76" s="21"/>
      <c r="L76" s="21"/>
    </row>
    <row r="77" spans="2:7" ht="21">
      <c r="B77" s="17" t="s">
        <v>132</v>
      </c>
      <c r="C77" s="27" t="s">
        <v>351</v>
      </c>
      <c r="D77" s="124" t="s">
        <v>14</v>
      </c>
      <c r="E77" s="124">
        <v>0</v>
      </c>
      <c r="F77" s="30"/>
      <c r="G77" s="157"/>
    </row>
    <row r="78" spans="2:7" ht="21">
      <c r="B78" s="17" t="s">
        <v>133</v>
      </c>
      <c r="C78" s="17" t="s">
        <v>355</v>
      </c>
      <c r="D78" s="124">
        <v>0</v>
      </c>
      <c r="E78" s="124">
        <v>0</v>
      </c>
      <c r="F78" s="30"/>
      <c r="G78" s="157"/>
    </row>
    <row r="79" spans="2:7" ht="21">
      <c r="B79" s="17" t="s">
        <v>135</v>
      </c>
      <c r="C79" s="17" t="s">
        <v>136</v>
      </c>
      <c r="D79" s="124" t="s">
        <v>76</v>
      </c>
      <c r="E79" s="124">
        <v>5</v>
      </c>
      <c r="F79" s="30"/>
      <c r="G79" s="157"/>
    </row>
    <row r="80" spans="2:7" s="11" customFormat="1" ht="15">
      <c r="B80" s="12" t="s">
        <v>137</v>
      </c>
      <c r="C80" s="12" t="s">
        <v>138</v>
      </c>
      <c r="D80" s="13" t="s">
        <v>139</v>
      </c>
      <c r="E80" s="14">
        <f>(E81+E98)*35/20</f>
        <v>35</v>
      </c>
      <c r="F80" s="30"/>
      <c r="G80" s="157"/>
    </row>
    <row r="81" spans="2:14" s="11" customFormat="1" ht="27" customHeight="1">
      <c r="B81" s="15" t="s">
        <v>140</v>
      </c>
      <c r="C81" s="15" t="s">
        <v>141</v>
      </c>
      <c r="D81" s="16" t="s">
        <v>26</v>
      </c>
      <c r="E81" s="16">
        <f>+(E82+E83+E87+E91+E94)*10/45</f>
        <v>10</v>
      </c>
      <c r="F81" s="30"/>
      <c r="G81" s="157"/>
      <c r="H81" s="135"/>
      <c r="I81" s="136"/>
      <c r="J81" s="136"/>
      <c r="K81" s="136"/>
      <c r="L81" s="136"/>
      <c r="M81" s="22"/>
      <c r="N81" s="22"/>
    </row>
    <row r="82" spans="2:14" s="11" customFormat="1" ht="20.25" customHeight="1">
      <c r="B82" s="17" t="s">
        <v>142</v>
      </c>
      <c r="C82" s="17" t="s">
        <v>143</v>
      </c>
      <c r="D82" s="124" t="s">
        <v>14</v>
      </c>
      <c r="E82" s="124">
        <v>5</v>
      </c>
      <c r="F82" s="30"/>
      <c r="G82" s="157"/>
      <c r="H82" s="127"/>
      <c r="I82" s="127"/>
      <c r="J82" s="127"/>
      <c r="K82" s="127"/>
      <c r="L82" s="127"/>
      <c r="M82" s="22"/>
      <c r="N82" s="22"/>
    </row>
    <row r="83" spans="2:7" s="11" customFormat="1" ht="27" customHeight="1">
      <c r="B83" s="17" t="s">
        <v>144</v>
      </c>
      <c r="C83" s="17" t="s">
        <v>145</v>
      </c>
      <c r="D83" s="124" t="s">
        <v>26</v>
      </c>
      <c r="E83" s="124">
        <f>SUM(E84:E86)</f>
        <v>10</v>
      </c>
      <c r="F83" s="30"/>
      <c r="G83" s="157"/>
    </row>
    <row r="84" spans="2:7" s="11" customFormat="1" ht="18.75" customHeight="1">
      <c r="B84" s="17" t="s">
        <v>146</v>
      </c>
      <c r="C84" s="17" t="s">
        <v>962</v>
      </c>
      <c r="D84" s="124">
        <v>0</v>
      </c>
      <c r="E84" s="124">
        <v>0</v>
      </c>
      <c r="F84" s="30"/>
      <c r="G84" s="157"/>
    </row>
    <row r="85" spans="2:7" s="11" customFormat="1" ht="21.75" customHeight="1">
      <c r="B85" s="17" t="s">
        <v>148</v>
      </c>
      <c r="C85" s="17" t="s">
        <v>963</v>
      </c>
      <c r="D85" s="124" t="s">
        <v>201</v>
      </c>
      <c r="E85" s="124">
        <v>0</v>
      </c>
      <c r="F85" s="30"/>
      <c r="G85" s="157"/>
    </row>
    <row r="86" spans="2:7" s="11" customFormat="1" ht="40.5" customHeight="1">
      <c r="B86" s="17" t="s">
        <v>403</v>
      </c>
      <c r="C86" s="17" t="s">
        <v>1019</v>
      </c>
      <c r="D86" s="124" t="s">
        <v>42</v>
      </c>
      <c r="E86" s="124">
        <v>10</v>
      </c>
      <c r="F86" s="30"/>
      <c r="G86" s="157"/>
    </row>
    <row r="87" spans="2:7" s="11" customFormat="1" ht="16.5" customHeight="1">
      <c r="B87" s="17" t="s">
        <v>151</v>
      </c>
      <c r="C87" s="27" t="s">
        <v>152</v>
      </c>
      <c r="D87" s="124" t="s">
        <v>26</v>
      </c>
      <c r="E87" s="124">
        <f>SUM(E88:E90)</f>
        <v>10</v>
      </c>
      <c r="F87" s="30"/>
      <c r="G87" s="157"/>
    </row>
    <row r="88" spans="2:7" s="11" customFormat="1" ht="19.5" customHeight="1">
      <c r="B88" s="17" t="s">
        <v>153</v>
      </c>
      <c r="C88" s="17" t="s">
        <v>1020</v>
      </c>
      <c r="D88" s="124">
        <v>0</v>
      </c>
      <c r="E88" s="124">
        <v>0</v>
      </c>
      <c r="F88" s="30"/>
      <c r="G88" s="157"/>
    </row>
    <row r="89" spans="2:7" s="11" customFormat="1" ht="25.5" customHeight="1">
      <c r="B89" s="17" t="s">
        <v>154</v>
      </c>
      <c r="C89" s="17" t="s">
        <v>1021</v>
      </c>
      <c r="D89" s="124" t="s">
        <v>201</v>
      </c>
      <c r="E89" s="124">
        <v>0</v>
      </c>
      <c r="F89" s="30"/>
      <c r="G89" s="157"/>
    </row>
    <row r="90" spans="2:7" s="11" customFormat="1" ht="18" customHeight="1">
      <c r="B90" s="17" t="s">
        <v>157</v>
      </c>
      <c r="C90" s="17" t="s">
        <v>1022</v>
      </c>
      <c r="D90" s="124" t="s">
        <v>42</v>
      </c>
      <c r="E90" s="124">
        <v>10</v>
      </c>
      <c r="F90" s="30"/>
      <c r="G90" s="157"/>
    </row>
    <row r="91" spans="2:7" s="11" customFormat="1" ht="27" customHeight="1">
      <c r="B91" s="17" t="s">
        <v>159</v>
      </c>
      <c r="C91" s="27" t="s">
        <v>160</v>
      </c>
      <c r="D91" s="124" t="s">
        <v>26</v>
      </c>
      <c r="E91" s="124">
        <f>SUM(E92:E93)</f>
        <v>10</v>
      </c>
      <c r="F91" s="30"/>
      <c r="G91" s="157"/>
    </row>
    <row r="92" spans="2:7" s="11" customFormat="1" ht="37.5" customHeight="1">
      <c r="B92" s="17" t="s">
        <v>161</v>
      </c>
      <c r="C92" s="27" t="s">
        <v>1023</v>
      </c>
      <c r="D92" s="124" t="s">
        <v>201</v>
      </c>
      <c r="E92" s="124">
        <v>0</v>
      </c>
      <c r="F92" s="30"/>
      <c r="G92" s="157"/>
    </row>
    <row r="93" spans="2:7" s="11" customFormat="1" ht="15.75" customHeight="1">
      <c r="B93" s="17" t="s">
        <v>162</v>
      </c>
      <c r="C93" s="27" t="s">
        <v>1024</v>
      </c>
      <c r="D93" s="124" t="s">
        <v>42</v>
      </c>
      <c r="E93" s="124">
        <v>10</v>
      </c>
      <c r="F93" s="30"/>
      <c r="G93" s="157"/>
    </row>
    <row r="94" spans="2:7" s="11" customFormat="1" ht="21.75" customHeight="1">
      <c r="B94" s="17" t="s">
        <v>166</v>
      </c>
      <c r="C94" s="27" t="s">
        <v>167</v>
      </c>
      <c r="D94" s="124" t="s">
        <v>26</v>
      </c>
      <c r="E94" s="124">
        <f>SUM(E95:E97)</f>
        <v>10</v>
      </c>
      <c r="F94" s="30"/>
      <c r="G94" s="157"/>
    </row>
    <row r="95" spans="2:7" s="11" customFormat="1" ht="30.75" customHeight="1">
      <c r="B95" s="17" t="s">
        <v>168</v>
      </c>
      <c r="C95" s="27" t="s">
        <v>1025</v>
      </c>
      <c r="D95" s="146">
        <v>0</v>
      </c>
      <c r="E95" s="124">
        <v>0</v>
      </c>
      <c r="F95" s="30"/>
      <c r="G95" s="157"/>
    </row>
    <row r="96" spans="2:7" s="11" customFormat="1" ht="28.5" customHeight="1">
      <c r="B96" s="17" t="s">
        <v>170</v>
      </c>
      <c r="C96" s="27" t="s">
        <v>1026</v>
      </c>
      <c r="D96" s="146" t="s">
        <v>104</v>
      </c>
      <c r="E96" s="124">
        <v>0</v>
      </c>
      <c r="F96" s="30"/>
      <c r="G96" s="157"/>
    </row>
    <row r="97" spans="2:7" s="11" customFormat="1" ht="21">
      <c r="B97" s="17" t="s">
        <v>172</v>
      </c>
      <c r="C97" s="27" t="s">
        <v>1027</v>
      </c>
      <c r="D97" s="146" t="s">
        <v>82</v>
      </c>
      <c r="E97" s="124">
        <v>10</v>
      </c>
      <c r="F97" s="30"/>
      <c r="G97" s="157"/>
    </row>
    <row r="98" spans="2:7" s="11" customFormat="1" ht="15">
      <c r="B98" s="15" t="s">
        <v>174</v>
      </c>
      <c r="C98" s="15" t="s">
        <v>175</v>
      </c>
      <c r="D98" s="16" t="s">
        <v>26</v>
      </c>
      <c r="E98" s="16">
        <f>+(E99+E103+E106+E109+E112+E115)*10/50</f>
        <v>10</v>
      </c>
      <c r="F98" s="30"/>
      <c r="G98" s="157"/>
    </row>
    <row r="99" spans="2:7" s="11" customFormat="1" ht="21">
      <c r="B99" s="17" t="s">
        <v>176</v>
      </c>
      <c r="C99" s="17" t="s">
        <v>177</v>
      </c>
      <c r="D99" s="124" t="s">
        <v>26</v>
      </c>
      <c r="E99" s="124">
        <f>SUM(E100:E102)</f>
        <v>10</v>
      </c>
      <c r="F99" s="30"/>
      <c r="G99" s="157"/>
    </row>
    <row r="100" spans="2:7" s="11" customFormat="1" ht="15">
      <c r="B100" s="17" t="s">
        <v>178</v>
      </c>
      <c r="C100" s="17" t="s">
        <v>972</v>
      </c>
      <c r="D100" s="124">
        <v>0</v>
      </c>
      <c r="E100" s="124">
        <v>0</v>
      </c>
      <c r="F100" s="30"/>
      <c r="G100" s="157"/>
    </row>
    <row r="101" spans="2:7" s="11" customFormat="1" ht="21">
      <c r="B101" s="17" t="s">
        <v>180</v>
      </c>
      <c r="C101" s="17" t="s">
        <v>973</v>
      </c>
      <c r="D101" s="124" t="s">
        <v>182</v>
      </c>
      <c r="E101" s="124">
        <v>0</v>
      </c>
      <c r="F101" s="30"/>
      <c r="G101" s="157"/>
    </row>
    <row r="102" spans="2:7" s="11" customFormat="1" ht="21">
      <c r="B102" s="17" t="s">
        <v>183</v>
      </c>
      <c r="C102" s="17" t="s">
        <v>1028</v>
      </c>
      <c r="D102" s="124" t="s">
        <v>82</v>
      </c>
      <c r="E102" s="124">
        <v>10</v>
      </c>
      <c r="F102" s="30"/>
      <c r="G102" s="157"/>
    </row>
    <row r="103" spans="2:7" s="11" customFormat="1" ht="21">
      <c r="B103" s="17" t="s">
        <v>185</v>
      </c>
      <c r="C103" s="17" t="s">
        <v>186</v>
      </c>
      <c r="D103" s="124" t="s">
        <v>26</v>
      </c>
      <c r="E103" s="124">
        <f>SUM(E104:E105)</f>
        <v>10</v>
      </c>
      <c r="F103" s="30"/>
      <c r="G103" s="157"/>
    </row>
    <row r="104" spans="2:7" s="11" customFormat="1" ht="21">
      <c r="B104" s="17" t="s">
        <v>187</v>
      </c>
      <c r="C104" s="17" t="s">
        <v>1029</v>
      </c>
      <c r="D104" s="124">
        <v>0</v>
      </c>
      <c r="E104" s="124">
        <v>0</v>
      </c>
      <c r="F104" s="30"/>
      <c r="G104" s="157"/>
    </row>
    <row r="105" spans="2:7" s="11" customFormat="1" ht="21">
      <c r="B105" s="17" t="s">
        <v>188</v>
      </c>
      <c r="C105" s="17" t="s">
        <v>1030</v>
      </c>
      <c r="D105" s="124" t="s">
        <v>150</v>
      </c>
      <c r="E105" s="124">
        <v>10</v>
      </c>
      <c r="F105" s="30"/>
      <c r="G105" s="157"/>
    </row>
    <row r="106" spans="2:7" s="11" customFormat="1" ht="21">
      <c r="B106" s="17" t="s">
        <v>189</v>
      </c>
      <c r="C106" s="17" t="s">
        <v>190</v>
      </c>
      <c r="D106" s="124" t="s">
        <v>26</v>
      </c>
      <c r="E106" s="124">
        <f>SUM(E107:E108)</f>
        <v>10</v>
      </c>
      <c r="F106" s="30"/>
      <c r="G106" s="157"/>
    </row>
    <row r="107" spans="2:7" s="11" customFormat="1" ht="15">
      <c r="B107" s="17" t="s">
        <v>191</v>
      </c>
      <c r="C107" s="17" t="s">
        <v>882</v>
      </c>
      <c r="D107" s="124">
        <v>0</v>
      </c>
      <c r="E107" s="124">
        <v>0</v>
      </c>
      <c r="F107" s="30"/>
      <c r="G107" s="157"/>
    </row>
    <row r="108" spans="2:7" s="11" customFormat="1" ht="15">
      <c r="B108" s="17" t="s">
        <v>193</v>
      </c>
      <c r="C108" s="17" t="s">
        <v>1031</v>
      </c>
      <c r="D108" s="124" t="s">
        <v>150</v>
      </c>
      <c r="E108" s="124">
        <v>10</v>
      </c>
      <c r="F108" s="30"/>
      <c r="G108" s="157"/>
    </row>
    <row r="109" spans="2:7" s="11" customFormat="1" ht="21">
      <c r="B109" s="17" t="s">
        <v>195</v>
      </c>
      <c r="C109" s="27" t="s">
        <v>196</v>
      </c>
      <c r="D109" s="124" t="s">
        <v>14</v>
      </c>
      <c r="E109" s="124">
        <f>SUM(E110:E111)</f>
        <v>5</v>
      </c>
      <c r="F109" s="30"/>
      <c r="G109" s="157"/>
    </row>
    <row r="110" spans="2:7" s="11" customFormat="1" ht="21">
      <c r="B110" s="17" t="s">
        <v>197</v>
      </c>
      <c r="C110" s="27" t="s">
        <v>979</v>
      </c>
      <c r="D110" s="124">
        <v>0</v>
      </c>
      <c r="E110" s="124">
        <v>0</v>
      </c>
      <c r="F110" s="30"/>
      <c r="G110" s="157"/>
    </row>
    <row r="111" spans="2:7" s="11" customFormat="1" ht="21">
      <c r="B111" s="17" t="s">
        <v>199</v>
      </c>
      <c r="C111" s="27" t="s">
        <v>885</v>
      </c>
      <c r="D111" s="124" t="s">
        <v>201</v>
      </c>
      <c r="E111" s="124">
        <v>5</v>
      </c>
      <c r="F111" s="30"/>
      <c r="G111" s="157"/>
    </row>
    <row r="112" spans="2:7" s="11" customFormat="1" ht="21">
      <c r="B112" s="17" t="s">
        <v>202</v>
      </c>
      <c r="C112" s="27" t="s">
        <v>203</v>
      </c>
      <c r="D112" s="124" t="s">
        <v>14</v>
      </c>
      <c r="E112" s="124">
        <f>SUM(E113:E114)</f>
        <v>5</v>
      </c>
      <c r="F112" s="30"/>
      <c r="G112" s="157"/>
    </row>
    <row r="113" spans="2:7" s="11" customFormat="1" ht="21">
      <c r="B113" s="17" t="s">
        <v>204</v>
      </c>
      <c r="C113" s="27" t="s">
        <v>886</v>
      </c>
      <c r="D113" s="124">
        <v>0</v>
      </c>
      <c r="E113" s="124">
        <v>0</v>
      </c>
      <c r="F113" s="30"/>
      <c r="G113" s="157"/>
    </row>
    <row r="114" spans="2:7" s="11" customFormat="1" ht="15">
      <c r="B114" s="17" t="s">
        <v>205</v>
      </c>
      <c r="C114" s="27" t="s">
        <v>887</v>
      </c>
      <c r="D114" s="124" t="s">
        <v>201</v>
      </c>
      <c r="E114" s="124">
        <v>5</v>
      </c>
      <c r="F114" s="30"/>
      <c r="G114" s="157"/>
    </row>
    <row r="115" spans="2:7" s="11" customFormat="1" ht="15">
      <c r="B115" s="17" t="s">
        <v>207</v>
      </c>
      <c r="C115" s="27" t="s">
        <v>208</v>
      </c>
      <c r="D115" s="124" t="s">
        <v>26</v>
      </c>
      <c r="E115" s="124">
        <f>SUM(E116:E118)</f>
        <v>10</v>
      </c>
      <c r="F115" s="30"/>
      <c r="G115" s="157"/>
    </row>
    <row r="116" spans="2:7" s="11" customFormat="1" ht="15">
      <c r="B116" s="17" t="s">
        <v>209</v>
      </c>
      <c r="C116" s="17" t="s">
        <v>980</v>
      </c>
      <c r="D116" s="124" t="s">
        <v>156</v>
      </c>
      <c r="E116" s="124">
        <v>0</v>
      </c>
      <c r="F116" s="30"/>
      <c r="G116" s="157"/>
    </row>
    <row r="117" spans="2:7" s="11" customFormat="1" ht="15">
      <c r="B117" s="17" t="s">
        <v>211</v>
      </c>
      <c r="C117" s="17" t="s">
        <v>981</v>
      </c>
      <c r="D117" s="124" t="s">
        <v>213</v>
      </c>
      <c r="E117" s="124">
        <v>0</v>
      </c>
      <c r="F117" s="30"/>
      <c r="G117" s="157"/>
    </row>
    <row r="118" spans="2:7" s="11" customFormat="1" ht="21">
      <c r="B118" s="17" t="s">
        <v>214</v>
      </c>
      <c r="C118" s="27" t="s">
        <v>890</v>
      </c>
      <c r="D118" s="124" t="s">
        <v>82</v>
      </c>
      <c r="E118" s="124">
        <v>10</v>
      </c>
      <c r="F118" s="30"/>
      <c r="G118" s="157"/>
    </row>
    <row r="119" spans="2:7" ht="15">
      <c r="B119" s="15" t="s">
        <v>215</v>
      </c>
      <c r="C119" s="15" t="s">
        <v>216</v>
      </c>
      <c r="D119" s="16" t="s">
        <v>26</v>
      </c>
      <c r="E119" s="16">
        <f>+(E120+E124+E128+E132+E136)*10/50</f>
        <v>10</v>
      </c>
      <c r="F119" s="30"/>
      <c r="G119" s="157"/>
    </row>
    <row r="120" spans="2:7" s="11" customFormat="1" ht="21">
      <c r="B120" s="17" t="s">
        <v>217</v>
      </c>
      <c r="C120" s="17" t="s">
        <v>218</v>
      </c>
      <c r="D120" s="124" t="s">
        <v>26</v>
      </c>
      <c r="E120" s="124">
        <f>SUM(E121:E123)</f>
        <v>10</v>
      </c>
      <c r="F120" s="30"/>
      <c r="G120" s="157"/>
    </row>
    <row r="121" spans="2:7" s="11" customFormat="1" ht="15">
      <c r="B121" s="17" t="s">
        <v>219</v>
      </c>
      <c r="C121" s="27" t="s">
        <v>982</v>
      </c>
      <c r="D121" s="124">
        <v>0</v>
      </c>
      <c r="E121" s="124">
        <v>0</v>
      </c>
      <c r="F121" s="30"/>
      <c r="G121" s="157"/>
    </row>
    <row r="122" spans="2:7" s="11" customFormat="1" ht="31.5">
      <c r="B122" s="17" t="s">
        <v>221</v>
      </c>
      <c r="C122" s="17" t="s">
        <v>501</v>
      </c>
      <c r="D122" s="124" t="s">
        <v>34</v>
      </c>
      <c r="E122" s="124">
        <v>0</v>
      </c>
      <c r="F122" s="30"/>
      <c r="G122" s="157"/>
    </row>
    <row r="123" spans="2:7" s="11" customFormat="1" ht="21">
      <c r="B123" s="17" t="s">
        <v>223</v>
      </c>
      <c r="C123" s="27" t="s">
        <v>983</v>
      </c>
      <c r="D123" s="124" t="s">
        <v>36</v>
      </c>
      <c r="E123" s="124">
        <v>10</v>
      </c>
      <c r="F123" s="30"/>
      <c r="G123" s="157"/>
    </row>
    <row r="124" spans="2:7" s="11" customFormat="1" ht="21">
      <c r="B124" s="17" t="s">
        <v>225</v>
      </c>
      <c r="C124" s="17" t="s">
        <v>226</v>
      </c>
      <c r="D124" s="124" t="s">
        <v>26</v>
      </c>
      <c r="E124" s="124">
        <f>SUM(E125:E127)</f>
        <v>10</v>
      </c>
      <c r="F124" s="30"/>
      <c r="G124" s="157"/>
    </row>
    <row r="125" spans="2:7" s="11" customFormat="1" ht="21">
      <c r="B125" s="17" t="s">
        <v>227</v>
      </c>
      <c r="C125" s="17" t="s">
        <v>893</v>
      </c>
      <c r="D125" s="124">
        <v>0</v>
      </c>
      <c r="E125" s="124">
        <v>0</v>
      </c>
      <c r="F125" s="30"/>
      <c r="G125" s="157"/>
    </row>
    <row r="126" spans="2:7" s="11" customFormat="1" ht="31.5">
      <c r="B126" s="17" t="s">
        <v>228</v>
      </c>
      <c r="C126" s="17" t="s">
        <v>1032</v>
      </c>
      <c r="D126" s="124" t="s">
        <v>67</v>
      </c>
      <c r="E126" s="124">
        <v>0</v>
      </c>
      <c r="F126" s="30"/>
      <c r="G126" s="157"/>
    </row>
    <row r="127" spans="2:7" s="11" customFormat="1" ht="21">
      <c r="B127" s="17" t="s">
        <v>230</v>
      </c>
      <c r="C127" s="17" t="s">
        <v>984</v>
      </c>
      <c r="D127" s="124" t="s">
        <v>36</v>
      </c>
      <c r="E127" s="124">
        <v>10</v>
      </c>
      <c r="F127" s="30"/>
      <c r="G127" s="157"/>
    </row>
    <row r="128" spans="2:7" s="11" customFormat="1" ht="21">
      <c r="B128" s="17" t="s">
        <v>231</v>
      </c>
      <c r="C128" s="17" t="s">
        <v>232</v>
      </c>
      <c r="D128" s="124" t="s">
        <v>26</v>
      </c>
      <c r="E128" s="124">
        <f>SUM(E129:E131)</f>
        <v>10</v>
      </c>
      <c r="F128" s="30"/>
      <c r="G128" s="157"/>
    </row>
    <row r="129" spans="2:7" s="11" customFormat="1" ht="21">
      <c r="B129" s="17" t="s">
        <v>233</v>
      </c>
      <c r="C129" s="27" t="s">
        <v>779</v>
      </c>
      <c r="D129" s="124">
        <v>0</v>
      </c>
      <c r="E129" s="124">
        <v>0</v>
      </c>
      <c r="F129" s="30"/>
      <c r="G129" s="157"/>
    </row>
    <row r="130" spans="2:7" s="11" customFormat="1" ht="21">
      <c r="B130" s="17" t="s">
        <v>234</v>
      </c>
      <c r="C130" s="27" t="s">
        <v>780</v>
      </c>
      <c r="D130" s="124" t="s">
        <v>235</v>
      </c>
      <c r="E130" s="124">
        <v>0</v>
      </c>
      <c r="F130" s="30"/>
      <c r="G130" s="157"/>
    </row>
    <row r="131" spans="2:7" s="11" customFormat="1" ht="21">
      <c r="B131" s="17" t="s">
        <v>236</v>
      </c>
      <c r="C131" s="27" t="s">
        <v>896</v>
      </c>
      <c r="D131" s="124" t="s">
        <v>237</v>
      </c>
      <c r="E131" s="124">
        <v>10</v>
      </c>
      <c r="F131" s="30"/>
      <c r="G131" s="157"/>
    </row>
    <row r="132" spans="2:7" s="11" customFormat="1" ht="21">
      <c r="B132" s="17" t="s">
        <v>238</v>
      </c>
      <c r="C132" s="17" t="s">
        <v>239</v>
      </c>
      <c r="D132" s="124" t="s">
        <v>26</v>
      </c>
      <c r="E132" s="124">
        <f>SUM(E133:E135)</f>
        <v>10</v>
      </c>
      <c r="F132" s="30"/>
      <c r="G132" s="157"/>
    </row>
    <row r="133" spans="2:7" s="11" customFormat="1" ht="15">
      <c r="B133" s="17" t="s">
        <v>240</v>
      </c>
      <c r="C133" s="17" t="s">
        <v>1033</v>
      </c>
      <c r="D133" s="124">
        <v>0</v>
      </c>
      <c r="E133" s="124">
        <v>0</v>
      </c>
      <c r="F133" s="30"/>
      <c r="G133" s="157"/>
    </row>
    <row r="134" spans="2:7" s="11" customFormat="1" ht="21">
      <c r="B134" s="17" t="s">
        <v>241</v>
      </c>
      <c r="C134" s="17" t="s">
        <v>985</v>
      </c>
      <c r="D134" s="124" t="s">
        <v>243</v>
      </c>
      <c r="E134" s="124">
        <v>0</v>
      </c>
      <c r="F134" s="30"/>
      <c r="G134" s="157"/>
    </row>
    <row r="135" spans="2:7" s="11" customFormat="1" ht="21">
      <c r="B135" s="17" t="s">
        <v>244</v>
      </c>
      <c r="C135" s="17" t="s">
        <v>1034</v>
      </c>
      <c r="D135" s="124" t="s">
        <v>36</v>
      </c>
      <c r="E135" s="124">
        <v>10</v>
      </c>
      <c r="F135" s="30"/>
      <c r="G135" s="157"/>
    </row>
    <row r="136" spans="2:7" s="11" customFormat="1" ht="21">
      <c r="B136" s="17" t="s">
        <v>246</v>
      </c>
      <c r="C136" s="27" t="s">
        <v>247</v>
      </c>
      <c r="D136" s="124" t="s">
        <v>26</v>
      </c>
      <c r="E136" s="124">
        <f>SUM(E137:E140)</f>
        <v>10</v>
      </c>
      <c r="F136" s="30"/>
      <c r="G136" s="157"/>
    </row>
    <row r="137" spans="2:7" s="11" customFormat="1" ht="21">
      <c r="B137" s="17" t="s">
        <v>248</v>
      </c>
      <c r="C137" s="27" t="s">
        <v>900</v>
      </c>
      <c r="D137" s="124" t="s">
        <v>26</v>
      </c>
      <c r="E137" s="124">
        <v>0</v>
      </c>
      <c r="F137" s="30"/>
      <c r="G137" s="157"/>
    </row>
    <row r="138" spans="2:7" s="11" customFormat="1" ht="21">
      <c r="B138" s="17" t="s">
        <v>250</v>
      </c>
      <c r="C138" s="27" t="s">
        <v>986</v>
      </c>
      <c r="D138" s="124">
        <v>0</v>
      </c>
      <c r="E138" s="124">
        <v>0</v>
      </c>
      <c r="F138" s="30"/>
      <c r="G138" s="157"/>
    </row>
    <row r="139" spans="2:7" s="11" customFormat="1" ht="21">
      <c r="B139" s="17" t="s">
        <v>251</v>
      </c>
      <c r="C139" s="27" t="s">
        <v>987</v>
      </c>
      <c r="D139" s="124" t="s">
        <v>243</v>
      </c>
      <c r="E139" s="124">
        <v>0</v>
      </c>
      <c r="F139" s="30"/>
      <c r="G139" s="157"/>
    </row>
    <row r="140" spans="2:7" s="11" customFormat="1" ht="21">
      <c r="B140" s="17" t="s">
        <v>252</v>
      </c>
      <c r="C140" s="27" t="s">
        <v>1035</v>
      </c>
      <c r="D140" s="124" t="s">
        <v>36</v>
      </c>
      <c r="E140" s="124">
        <v>10</v>
      </c>
      <c r="F140" s="30"/>
      <c r="G140" s="157"/>
    </row>
    <row r="141" spans="2:7" ht="15">
      <c r="B141" s="15" t="s">
        <v>253</v>
      </c>
      <c r="C141" s="15" t="s">
        <v>254</v>
      </c>
      <c r="D141" s="16" t="s">
        <v>26</v>
      </c>
      <c r="E141" s="16">
        <f>+E142</f>
        <v>10</v>
      </c>
      <c r="F141" s="30"/>
      <c r="G141" s="157"/>
    </row>
    <row r="142" spans="2:7" s="11" customFormat="1" ht="21">
      <c r="B142" s="17" t="s">
        <v>255</v>
      </c>
      <c r="C142" s="27" t="s">
        <v>256</v>
      </c>
      <c r="D142" s="124" t="s">
        <v>26</v>
      </c>
      <c r="E142" s="124">
        <f>SUM(E143:E145)</f>
        <v>10</v>
      </c>
      <c r="F142" s="30"/>
      <c r="G142" s="157"/>
    </row>
    <row r="143" spans="2:7" s="11" customFormat="1" ht="15">
      <c r="B143" s="17" t="s">
        <v>257</v>
      </c>
      <c r="C143" s="17" t="s">
        <v>1036</v>
      </c>
      <c r="D143" s="124">
        <v>0</v>
      </c>
      <c r="E143" s="124">
        <v>0</v>
      </c>
      <c r="F143" s="30"/>
      <c r="G143" s="157"/>
    </row>
    <row r="144" spans="2:7" s="11" customFormat="1" ht="15">
      <c r="B144" s="17" t="s">
        <v>259</v>
      </c>
      <c r="C144" s="17" t="s">
        <v>905</v>
      </c>
      <c r="D144" s="124" t="s">
        <v>34</v>
      </c>
      <c r="E144" s="124">
        <v>0</v>
      </c>
      <c r="F144" s="30"/>
      <c r="G144" s="157"/>
    </row>
    <row r="145" spans="2:7" s="11" customFormat="1" ht="21">
      <c r="B145" s="17" t="s">
        <v>261</v>
      </c>
      <c r="C145" s="17" t="s">
        <v>519</v>
      </c>
      <c r="D145" s="124" t="s">
        <v>36</v>
      </c>
      <c r="E145" s="124">
        <v>10</v>
      </c>
      <c r="F145" s="30"/>
      <c r="G145" s="157"/>
    </row>
    <row r="146" spans="2:8" ht="15">
      <c r="B146" s="12" t="s">
        <v>265</v>
      </c>
      <c r="C146" s="12" t="s">
        <v>266</v>
      </c>
      <c r="D146" s="13" t="s">
        <v>49</v>
      </c>
      <c r="E146" s="14">
        <f>+(E147+E155+E160+E166+E175+E180)*30/50</f>
        <v>30</v>
      </c>
      <c r="F146" s="30"/>
      <c r="G146" s="157"/>
      <c r="H146" s="24"/>
    </row>
    <row r="147" spans="2:7" ht="15">
      <c r="B147" s="15" t="s">
        <v>267</v>
      </c>
      <c r="C147" s="15" t="s">
        <v>268</v>
      </c>
      <c r="D147" s="16" t="s">
        <v>26</v>
      </c>
      <c r="E147" s="16">
        <f>+(E148+E149+E152)*10/25</f>
        <v>10</v>
      </c>
      <c r="F147" s="30"/>
      <c r="G147" s="157"/>
    </row>
    <row r="148" spans="2:7" s="11" customFormat="1" ht="21">
      <c r="B148" s="17" t="s">
        <v>269</v>
      </c>
      <c r="C148" s="17" t="s">
        <v>270</v>
      </c>
      <c r="D148" s="124" t="s">
        <v>14</v>
      </c>
      <c r="E148" s="124">
        <v>5</v>
      </c>
      <c r="F148" s="30"/>
      <c r="G148" s="157"/>
    </row>
    <row r="149" spans="2:7" s="11" customFormat="1" ht="21">
      <c r="B149" s="17" t="s">
        <v>271</v>
      </c>
      <c r="C149" s="17" t="s">
        <v>272</v>
      </c>
      <c r="D149" s="124" t="s">
        <v>26</v>
      </c>
      <c r="E149" s="124">
        <f>SUM(E150:E151)</f>
        <v>10</v>
      </c>
      <c r="F149" s="30"/>
      <c r="G149" s="157"/>
    </row>
    <row r="150" spans="2:7" s="11" customFormat="1" ht="42">
      <c r="B150" s="17" t="s">
        <v>273</v>
      </c>
      <c r="C150" s="17" t="s">
        <v>947</v>
      </c>
      <c r="D150" s="124">
        <v>0</v>
      </c>
      <c r="E150" s="124">
        <v>0</v>
      </c>
      <c r="F150" s="30"/>
      <c r="G150" s="157"/>
    </row>
    <row r="151" spans="2:7" s="11" customFormat="1" ht="31.5">
      <c r="B151" s="17" t="s">
        <v>275</v>
      </c>
      <c r="C151" s="17" t="s">
        <v>990</v>
      </c>
      <c r="D151" s="124" t="s">
        <v>42</v>
      </c>
      <c r="E151" s="124">
        <v>10</v>
      </c>
      <c r="F151" s="30"/>
      <c r="G151" s="157"/>
    </row>
    <row r="152" spans="2:7" s="11" customFormat="1" ht="21">
      <c r="B152" s="17" t="s">
        <v>277</v>
      </c>
      <c r="C152" s="17" t="s">
        <v>278</v>
      </c>
      <c r="D152" s="124" t="s">
        <v>26</v>
      </c>
      <c r="E152" s="124">
        <f>SUM(E153:E154)</f>
        <v>10</v>
      </c>
      <c r="F152" s="30"/>
      <c r="G152" s="157"/>
    </row>
    <row r="153" spans="2:7" s="11" customFormat="1" ht="21">
      <c r="B153" s="17" t="s">
        <v>279</v>
      </c>
      <c r="C153" s="17" t="s">
        <v>1037</v>
      </c>
      <c r="D153" s="124">
        <v>0</v>
      </c>
      <c r="E153" s="124">
        <v>0</v>
      </c>
      <c r="F153" s="30"/>
      <c r="G153" s="157"/>
    </row>
    <row r="154" spans="2:7" s="11" customFormat="1" ht="21">
      <c r="B154" s="17" t="s">
        <v>281</v>
      </c>
      <c r="C154" s="17" t="s">
        <v>1038</v>
      </c>
      <c r="D154" s="124" t="s">
        <v>150</v>
      </c>
      <c r="E154" s="124">
        <v>10</v>
      </c>
      <c r="F154" s="30"/>
      <c r="G154" s="157"/>
    </row>
    <row r="155" spans="2:7" ht="15">
      <c r="B155" s="15" t="s">
        <v>283</v>
      </c>
      <c r="C155" s="15" t="s">
        <v>284</v>
      </c>
      <c r="D155" s="16" t="s">
        <v>14</v>
      </c>
      <c r="E155" s="25">
        <f>+E156</f>
        <v>5</v>
      </c>
      <c r="F155" s="30"/>
      <c r="G155" s="157"/>
    </row>
    <row r="156" spans="2:7" s="11" customFormat="1" ht="15">
      <c r="B156" s="17" t="s">
        <v>285</v>
      </c>
      <c r="C156" s="17" t="s">
        <v>477</v>
      </c>
      <c r="D156" s="124" t="s">
        <v>14</v>
      </c>
      <c r="E156" s="124">
        <f>SUM(E157:E159)</f>
        <v>5</v>
      </c>
      <c r="F156" s="30"/>
      <c r="G156" s="157"/>
    </row>
    <row r="157" spans="2:7" s="11" customFormat="1" ht="21">
      <c r="B157" s="17" t="s">
        <v>287</v>
      </c>
      <c r="C157" s="17" t="s">
        <v>909</v>
      </c>
      <c r="D157" s="124">
        <v>0</v>
      </c>
      <c r="E157" s="124">
        <v>0</v>
      </c>
      <c r="F157" s="30"/>
      <c r="G157" s="157"/>
    </row>
    <row r="158" spans="2:7" s="11" customFormat="1" ht="21">
      <c r="B158" s="17" t="s">
        <v>288</v>
      </c>
      <c r="C158" s="17" t="s">
        <v>910</v>
      </c>
      <c r="D158" s="124" t="s">
        <v>21</v>
      </c>
      <c r="E158" s="124">
        <v>0</v>
      </c>
      <c r="F158" s="30"/>
      <c r="G158" s="157"/>
    </row>
    <row r="159" spans="2:7" s="11" customFormat="1" ht="31.5">
      <c r="B159" s="17" t="s">
        <v>290</v>
      </c>
      <c r="C159" s="17" t="s">
        <v>787</v>
      </c>
      <c r="D159" s="124" t="s">
        <v>23</v>
      </c>
      <c r="E159" s="124">
        <v>5</v>
      </c>
      <c r="F159" s="30"/>
      <c r="G159" s="157"/>
    </row>
    <row r="160" spans="2:7" s="11" customFormat="1" ht="15">
      <c r="B160" s="15" t="s">
        <v>291</v>
      </c>
      <c r="C160" s="15" t="s">
        <v>292</v>
      </c>
      <c r="D160" s="16" t="s">
        <v>26</v>
      </c>
      <c r="E160" s="16">
        <f>+(E161+E162+E163)*10/25</f>
        <v>10</v>
      </c>
      <c r="F160" s="30"/>
      <c r="G160" s="157"/>
    </row>
    <row r="161" spans="2:7" s="11" customFormat="1" ht="15">
      <c r="B161" s="17" t="s">
        <v>293</v>
      </c>
      <c r="C161" s="17" t="s">
        <v>294</v>
      </c>
      <c r="D161" s="124" t="s">
        <v>26</v>
      </c>
      <c r="E161" s="124">
        <v>10</v>
      </c>
      <c r="F161" s="30"/>
      <c r="G161" s="157"/>
    </row>
    <row r="162" spans="2:7" s="11" customFormat="1" ht="21">
      <c r="B162" s="17" t="s">
        <v>295</v>
      </c>
      <c r="C162" s="17" t="s">
        <v>296</v>
      </c>
      <c r="D162" s="124" t="s">
        <v>14</v>
      </c>
      <c r="E162" s="124">
        <v>5</v>
      </c>
      <c r="F162" s="30"/>
      <c r="G162" s="157"/>
    </row>
    <row r="163" spans="2:8" s="11" customFormat="1" ht="21">
      <c r="B163" s="17" t="s">
        <v>297</v>
      </c>
      <c r="C163" s="27" t="s">
        <v>298</v>
      </c>
      <c r="D163" s="124" t="s">
        <v>26</v>
      </c>
      <c r="E163" s="124">
        <f>SUM(E164:E165)</f>
        <v>10</v>
      </c>
      <c r="F163" s="30"/>
      <c r="G163" s="157"/>
      <c r="H163" s="26"/>
    </row>
    <row r="164" spans="2:7" s="11" customFormat="1" ht="15">
      <c r="B164" s="17" t="s">
        <v>299</v>
      </c>
      <c r="C164" s="17" t="s">
        <v>1039</v>
      </c>
      <c r="D164" s="124">
        <v>0</v>
      </c>
      <c r="E164" s="124">
        <v>0</v>
      </c>
      <c r="F164" s="30"/>
      <c r="G164" s="157"/>
    </row>
    <row r="165" spans="2:7" s="11" customFormat="1" ht="31.5">
      <c r="B165" s="17" t="s">
        <v>300</v>
      </c>
      <c r="C165" s="17" t="s">
        <v>1040</v>
      </c>
      <c r="D165" s="124" t="s">
        <v>57</v>
      </c>
      <c r="E165" s="124">
        <v>10</v>
      </c>
      <c r="F165" s="30"/>
      <c r="G165" s="157"/>
    </row>
    <row r="166" spans="2:7" ht="15">
      <c r="B166" s="15" t="s">
        <v>301</v>
      </c>
      <c r="C166" s="15" t="s">
        <v>302</v>
      </c>
      <c r="D166" s="16" t="s">
        <v>26</v>
      </c>
      <c r="E166" s="16">
        <f>+(E167+E171)*10/20</f>
        <v>10</v>
      </c>
      <c r="F166" s="30"/>
      <c r="G166" s="157"/>
    </row>
    <row r="167" spans="2:7" ht="21">
      <c r="B167" s="17" t="s">
        <v>303</v>
      </c>
      <c r="C167" s="17" t="s">
        <v>304</v>
      </c>
      <c r="D167" s="124" t="s">
        <v>26</v>
      </c>
      <c r="E167" s="124">
        <f>SUM(E168:E170)</f>
        <v>10</v>
      </c>
      <c r="F167" s="30"/>
      <c r="G167" s="157"/>
    </row>
    <row r="168" spans="2:7" ht="15">
      <c r="B168" s="17" t="s">
        <v>305</v>
      </c>
      <c r="C168" s="17" t="s">
        <v>996</v>
      </c>
      <c r="D168" s="124">
        <v>0</v>
      </c>
      <c r="E168" s="124">
        <v>0</v>
      </c>
      <c r="F168" s="30"/>
      <c r="G168" s="157"/>
    </row>
    <row r="169" spans="2:7" ht="21">
      <c r="B169" s="17" t="s">
        <v>306</v>
      </c>
      <c r="C169" s="17" t="s">
        <v>997</v>
      </c>
      <c r="D169" s="124" t="s">
        <v>67</v>
      </c>
      <c r="E169" s="124">
        <v>0</v>
      </c>
      <c r="F169" s="30"/>
      <c r="G169" s="157"/>
    </row>
    <row r="170" spans="2:7" ht="21">
      <c r="B170" s="17" t="s">
        <v>307</v>
      </c>
      <c r="C170" s="17" t="s">
        <v>1041</v>
      </c>
      <c r="D170" s="124" t="s">
        <v>36</v>
      </c>
      <c r="E170" s="124">
        <v>10</v>
      </c>
      <c r="F170" s="30"/>
      <c r="G170" s="157"/>
    </row>
    <row r="171" spans="2:7" ht="21">
      <c r="B171" s="17" t="s">
        <v>308</v>
      </c>
      <c r="C171" s="17" t="s">
        <v>309</v>
      </c>
      <c r="D171" s="124" t="s">
        <v>26</v>
      </c>
      <c r="E171" s="124">
        <f>SUM(E172:E174)</f>
        <v>10</v>
      </c>
      <c r="F171" s="30"/>
      <c r="G171" s="157"/>
    </row>
    <row r="172" spans="2:7" ht="15">
      <c r="B172" s="17" t="s">
        <v>310</v>
      </c>
      <c r="C172" s="17" t="s">
        <v>793</v>
      </c>
      <c r="D172" s="124">
        <v>0</v>
      </c>
      <c r="E172" s="124">
        <v>0</v>
      </c>
      <c r="F172" s="30"/>
      <c r="G172" s="157"/>
    </row>
    <row r="173" spans="2:7" ht="15">
      <c r="B173" s="17" t="s">
        <v>311</v>
      </c>
      <c r="C173" s="17" t="s">
        <v>794</v>
      </c>
      <c r="D173" s="124" t="s">
        <v>67</v>
      </c>
      <c r="E173" s="124">
        <v>0</v>
      </c>
      <c r="F173" s="30"/>
      <c r="G173" s="157"/>
    </row>
    <row r="174" spans="2:7" ht="15">
      <c r="B174" s="17" t="s">
        <v>312</v>
      </c>
      <c r="C174" s="17" t="s">
        <v>795</v>
      </c>
      <c r="D174" s="124" t="s">
        <v>36</v>
      </c>
      <c r="E174" s="124">
        <v>10</v>
      </c>
      <c r="F174" s="30"/>
      <c r="G174" s="157"/>
    </row>
    <row r="175" spans="2:7" ht="15">
      <c r="B175" s="15" t="s">
        <v>313</v>
      </c>
      <c r="C175" s="15" t="s">
        <v>314</v>
      </c>
      <c r="D175" s="16" t="s">
        <v>14</v>
      </c>
      <c r="E175" s="16">
        <f>+E176</f>
        <v>5</v>
      </c>
      <c r="F175" s="30"/>
      <c r="G175" s="157"/>
    </row>
    <row r="176" spans="2:7" ht="21">
      <c r="B176" s="17" t="s">
        <v>315</v>
      </c>
      <c r="C176" s="17" t="s">
        <v>316</v>
      </c>
      <c r="D176" s="124" t="s">
        <v>14</v>
      </c>
      <c r="E176" s="124">
        <f>SUM(E177:E179)</f>
        <v>5</v>
      </c>
      <c r="F176" s="30"/>
      <c r="G176" s="157"/>
    </row>
    <row r="177" spans="2:7" ht="21">
      <c r="B177" s="17" t="s">
        <v>317</v>
      </c>
      <c r="C177" s="17" t="s">
        <v>796</v>
      </c>
      <c r="D177" s="124">
        <v>0</v>
      </c>
      <c r="E177" s="124">
        <v>0</v>
      </c>
      <c r="F177" s="30"/>
      <c r="G177" s="157"/>
    </row>
    <row r="178" spans="2:7" ht="21">
      <c r="B178" s="17" t="s">
        <v>318</v>
      </c>
      <c r="C178" s="17" t="s">
        <v>319</v>
      </c>
      <c r="D178" s="124" t="s">
        <v>156</v>
      </c>
      <c r="E178" s="124">
        <v>0</v>
      </c>
      <c r="F178" s="30"/>
      <c r="G178" s="157"/>
    </row>
    <row r="179" spans="2:7" ht="31.5">
      <c r="B179" s="17" t="s">
        <v>320</v>
      </c>
      <c r="C179" s="17" t="s">
        <v>999</v>
      </c>
      <c r="D179" s="124">
        <v>5</v>
      </c>
      <c r="E179" s="124">
        <v>5</v>
      </c>
      <c r="F179" s="30"/>
      <c r="G179" s="157"/>
    </row>
    <row r="180" spans="2:7" ht="15">
      <c r="B180" s="15" t="s">
        <v>321</v>
      </c>
      <c r="C180" s="15" t="s">
        <v>322</v>
      </c>
      <c r="D180" s="16" t="s">
        <v>26</v>
      </c>
      <c r="E180" s="16">
        <f>+(E181+E182+E183+E184+E185+E186)*10/55</f>
        <v>10</v>
      </c>
      <c r="F180" s="30"/>
      <c r="G180" s="157"/>
    </row>
    <row r="181" spans="2:7" ht="21">
      <c r="B181" s="27" t="s">
        <v>323</v>
      </c>
      <c r="C181" s="17" t="s">
        <v>324</v>
      </c>
      <c r="D181" s="124" t="s">
        <v>26</v>
      </c>
      <c r="E181" s="124">
        <v>10</v>
      </c>
      <c r="F181" s="30"/>
      <c r="G181" s="157"/>
    </row>
    <row r="182" spans="2:7" ht="15">
      <c r="B182" s="27" t="s">
        <v>325</v>
      </c>
      <c r="C182" s="17" t="s">
        <v>326</v>
      </c>
      <c r="D182" s="124" t="s">
        <v>26</v>
      </c>
      <c r="E182" s="124">
        <v>10</v>
      </c>
      <c r="F182" s="30"/>
      <c r="G182" s="157"/>
    </row>
    <row r="183" spans="2:7" ht="21">
      <c r="B183" s="27" t="s">
        <v>327</v>
      </c>
      <c r="C183" s="17" t="s">
        <v>328</v>
      </c>
      <c r="D183" s="124" t="s">
        <v>26</v>
      </c>
      <c r="E183" s="124">
        <v>10</v>
      </c>
      <c r="F183" s="30"/>
      <c r="G183" s="157"/>
    </row>
    <row r="184" spans="2:7" ht="21">
      <c r="B184" s="27" t="s">
        <v>329</v>
      </c>
      <c r="C184" s="17" t="s">
        <v>330</v>
      </c>
      <c r="D184" s="124" t="s">
        <v>26</v>
      </c>
      <c r="E184" s="124">
        <v>10</v>
      </c>
      <c r="F184" s="30"/>
      <c r="G184" s="157"/>
    </row>
    <row r="185" spans="2:7" ht="21">
      <c r="B185" s="27" t="s">
        <v>331</v>
      </c>
      <c r="C185" s="17" t="s">
        <v>332</v>
      </c>
      <c r="D185" s="124" t="s">
        <v>26</v>
      </c>
      <c r="E185" s="124">
        <v>10</v>
      </c>
      <c r="F185" s="30"/>
      <c r="G185" s="157"/>
    </row>
    <row r="186" spans="2:7" ht="21">
      <c r="B186" s="27" t="s">
        <v>333</v>
      </c>
      <c r="C186" s="17" t="s">
        <v>334</v>
      </c>
      <c r="D186" s="124" t="s">
        <v>14</v>
      </c>
      <c r="E186" s="124">
        <v>5</v>
      </c>
      <c r="F186" s="30"/>
      <c r="G186" s="157"/>
    </row>
    <row r="187" spans="2:7" s="11" customFormat="1" ht="15">
      <c r="B187" s="28"/>
      <c r="C187" s="29"/>
      <c r="D187" s="30"/>
      <c r="E187" s="31">
        <f>+E18</f>
        <v>100</v>
      </c>
      <c r="F187" s="30"/>
      <c r="G187" s="157"/>
    </row>
    <row r="188" spans="2:11" s="35" customFormat="1" ht="16.5">
      <c r="B188" s="32" t="s">
        <v>335</v>
      </c>
      <c r="C188" s="33"/>
      <c r="D188" s="33"/>
      <c r="E188" s="33"/>
      <c r="F188" s="30"/>
      <c r="G188" s="157"/>
      <c r="H188" s="33"/>
      <c r="I188" s="33"/>
      <c r="J188" s="33"/>
      <c r="K188" s="34"/>
    </row>
    <row r="189" spans="1:12" s="35" customFormat="1" ht="16.5">
      <c r="A189" s="36"/>
      <c r="B189" s="37"/>
      <c r="C189" s="37"/>
      <c r="D189" s="37"/>
      <c r="E189" s="37"/>
      <c r="F189" s="37"/>
      <c r="G189" s="37"/>
      <c r="H189" s="37"/>
      <c r="I189" s="37"/>
      <c r="J189" s="37"/>
      <c r="K189" s="37"/>
      <c r="L189" s="36"/>
    </row>
    <row r="190" spans="2:13" s="35" customFormat="1" ht="16.5">
      <c r="B190" s="134" t="s">
        <v>336</v>
      </c>
      <c r="C190" s="134"/>
      <c r="D190" s="134"/>
      <c r="E190" s="134"/>
      <c r="F190" s="38"/>
      <c r="G190" s="38"/>
      <c r="H190" s="39"/>
      <c r="I190" s="39"/>
      <c r="J190" s="39"/>
      <c r="K190" s="39"/>
      <c r="L190" s="36"/>
      <c r="M190" s="36"/>
    </row>
    <row r="191" spans="2:11" s="36" customFormat="1" ht="16.5">
      <c r="B191" s="134" t="s">
        <v>337</v>
      </c>
      <c r="C191" s="134"/>
      <c r="D191" s="134"/>
      <c r="E191" s="134"/>
      <c r="F191" s="38"/>
      <c r="G191" s="38"/>
      <c r="H191" s="37"/>
      <c r="I191" s="37"/>
      <c r="J191" s="37"/>
      <c r="K191" s="37"/>
    </row>
    <row r="192" spans="2:12" s="35" customFormat="1" ht="16.5">
      <c r="B192" s="134" t="s">
        <v>338</v>
      </c>
      <c r="C192" s="134"/>
      <c r="D192" s="134"/>
      <c r="E192" s="134"/>
      <c r="F192" s="38"/>
      <c r="G192" s="38"/>
      <c r="H192" s="40"/>
      <c r="I192" s="40"/>
      <c r="J192" s="40"/>
      <c r="K192" s="40"/>
      <c r="L192" s="36"/>
    </row>
    <row r="193" spans="2:12" s="35" customFormat="1" ht="16.5">
      <c r="B193" s="134" t="s">
        <v>339</v>
      </c>
      <c r="C193" s="134"/>
      <c r="D193" s="134"/>
      <c r="E193" s="134"/>
      <c r="F193" s="38"/>
      <c r="G193" s="38"/>
      <c r="H193" s="41"/>
      <c r="I193" s="41"/>
      <c r="J193" s="41"/>
      <c r="K193" s="41"/>
      <c r="L193" s="36"/>
    </row>
    <row r="194" spans="2:13" s="49" customFormat="1" ht="15">
      <c r="B194" s="50"/>
      <c r="C194" s="51"/>
      <c r="D194" s="51"/>
      <c r="E194" s="51"/>
      <c r="F194" s="51"/>
      <c r="G194" s="51"/>
      <c r="H194" s="52"/>
      <c r="I194" s="140"/>
      <c r="J194" s="141"/>
      <c r="K194" s="141"/>
      <c r="L194" s="141"/>
      <c r="M194" s="141"/>
    </row>
    <row r="195" spans="2:12" s="49" customFormat="1" ht="15">
      <c r="B195" s="11" t="s">
        <v>340</v>
      </c>
      <c r="C195" s="11" t="s">
        <v>341</v>
      </c>
      <c r="D195" s="53"/>
      <c r="E195" s="53"/>
      <c r="F195" s="53"/>
      <c r="G195" s="53"/>
      <c r="H195" s="53"/>
      <c r="I195" s="53"/>
      <c r="J195" s="53"/>
      <c r="K195" s="54"/>
      <c r="L195" s="55"/>
    </row>
    <row r="196" spans="2:7" s="11" customFormat="1" ht="15">
      <c r="B196" s="124" t="s">
        <v>26</v>
      </c>
      <c r="C196" s="1"/>
      <c r="D196" s="30"/>
      <c r="E196" s="56"/>
      <c r="F196" s="56"/>
      <c r="G196" s="56"/>
    </row>
    <row r="197" spans="2:3" ht="15">
      <c r="B197" s="42">
        <v>0</v>
      </c>
      <c r="C197" s="43" t="s">
        <v>342</v>
      </c>
    </row>
    <row r="198" spans="2:3" ht="15">
      <c r="B198" s="42" t="s">
        <v>343</v>
      </c>
      <c r="C198" s="44" t="s">
        <v>344</v>
      </c>
    </row>
    <row r="199" spans="2:3" ht="15">
      <c r="B199" s="42" t="s">
        <v>345</v>
      </c>
      <c r="C199" s="44" t="s">
        <v>346</v>
      </c>
    </row>
    <row r="200" spans="2:3" ht="15">
      <c r="B200" s="42" t="s">
        <v>347</v>
      </c>
      <c r="C200" s="44" t="s">
        <v>348</v>
      </c>
    </row>
    <row r="201" ht="15">
      <c r="B201" s="124" t="s">
        <v>14</v>
      </c>
    </row>
    <row r="202" spans="1:3" ht="15">
      <c r="A202" s="57"/>
      <c r="B202" s="42">
        <v>0</v>
      </c>
      <c r="C202" s="43" t="s">
        <v>342</v>
      </c>
    </row>
    <row r="203" spans="1:3" ht="15">
      <c r="A203" s="57"/>
      <c r="B203" s="42">
        <v>1</v>
      </c>
      <c r="C203" s="44" t="s">
        <v>344</v>
      </c>
    </row>
    <row r="204" spans="1:3" ht="15">
      <c r="A204" s="57"/>
      <c r="B204" s="42" t="s">
        <v>349</v>
      </c>
      <c r="C204" s="44" t="s">
        <v>346</v>
      </c>
    </row>
    <row r="205" spans="2:3" ht="15">
      <c r="B205" s="42" t="s">
        <v>350</v>
      </c>
      <c r="C205" s="44" t="s">
        <v>348</v>
      </c>
    </row>
    <row r="207" ht="15">
      <c r="C207" s="3"/>
    </row>
    <row r="209" ht="15">
      <c r="C209" s="3"/>
    </row>
    <row r="212" ht="15">
      <c r="C212" s="3"/>
    </row>
  </sheetData>
  <sheetProtection/>
  <mergeCells count="15">
    <mergeCell ref="B5:E5"/>
    <mergeCell ref="B6:E6"/>
    <mergeCell ref="B7:E7"/>
    <mergeCell ref="B16:D16"/>
    <mergeCell ref="H43:J43"/>
    <mergeCell ref="B1:E4"/>
    <mergeCell ref="B193:E193"/>
    <mergeCell ref="I194:M194"/>
    <mergeCell ref="H72:L72"/>
    <mergeCell ref="H74:H75"/>
    <mergeCell ref="H81:L81"/>
    <mergeCell ref="B190:E190"/>
    <mergeCell ref="B191:E191"/>
    <mergeCell ref="B192:E192"/>
    <mergeCell ref="H57:M57"/>
  </mergeCells>
  <conditionalFormatting sqref="H192:K192 J194:K194 B194:G194">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12.xml><?xml version="1.0" encoding="utf-8"?>
<worksheet xmlns="http://schemas.openxmlformats.org/spreadsheetml/2006/main" xmlns:r="http://schemas.openxmlformats.org/officeDocument/2006/relationships">
  <dimension ref="A1:R223"/>
  <sheetViews>
    <sheetView view="pageBreakPreview" zoomScaleSheetLayoutView="100" zoomScalePageLayoutView="0" workbookViewId="0" topLeftCell="F169">
      <selection activeCell="I188" sqref="I188:I189"/>
    </sheetView>
  </sheetViews>
  <sheetFormatPr defaultColWidth="11.421875" defaultRowHeight="15"/>
  <cols>
    <col min="1" max="4" width="2.8515625" style="1" hidden="1" customWidth="1"/>
    <col min="5" max="5" width="2.7109375" style="1" hidden="1" customWidth="1"/>
    <col min="6" max="6" width="9.8515625" style="1" customWidth="1"/>
    <col min="7" max="7" width="68.7109375" style="1" customWidth="1"/>
    <col min="8" max="8" width="9.28125" style="1" customWidth="1"/>
    <col min="9" max="9" width="10.8515625" style="1" customWidth="1"/>
    <col min="10" max="10" width="4.28125" style="1" customWidth="1"/>
    <col min="11" max="11" width="1.7109375" style="1" customWidth="1"/>
    <col min="12" max="12" width="11.421875" style="1" customWidth="1"/>
    <col min="13" max="16384" width="11.421875" style="1" customWidth="1"/>
  </cols>
  <sheetData>
    <row r="1" spans="6:9" ht="15" customHeight="1">
      <c r="F1" s="187"/>
      <c r="G1" s="187"/>
      <c r="H1" s="187"/>
      <c r="I1" s="187"/>
    </row>
    <row r="2" spans="6:9" ht="34.5" customHeight="1">
      <c r="F2" s="187"/>
      <c r="G2" s="187"/>
      <c r="H2" s="187"/>
      <c r="I2" s="187"/>
    </row>
    <row r="3" spans="6:9" ht="26.25" customHeight="1">
      <c r="F3" s="187"/>
      <c r="G3" s="187"/>
      <c r="H3" s="187"/>
      <c r="I3" s="187"/>
    </row>
    <row r="4" spans="6:9" ht="17.25" customHeight="1">
      <c r="F4" s="187"/>
      <c r="G4" s="187"/>
      <c r="H4" s="187"/>
      <c r="I4" s="187"/>
    </row>
    <row r="5" spans="6:11" ht="21.75" customHeight="1">
      <c r="F5" s="188" t="s">
        <v>648</v>
      </c>
      <c r="G5" s="188"/>
      <c r="H5" s="188"/>
      <c r="I5" s="188"/>
      <c r="J5" s="46"/>
      <c r="K5" s="46"/>
    </row>
    <row r="6" spans="6:11" ht="15" customHeight="1">
      <c r="F6" s="189" t="s">
        <v>594</v>
      </c>
      <c r="G6" s="189"/>
      <c r="H6" s="189"/>
      <c r="I6" s="189"/>
      <c r="J6" s="126"/>
      <c r="K6" s="126"/>
    </row>
    <row r="7" spans="6:11" ht="15">
      <c r="F7" s="190"/>
      <c r="G7" s="189" t="s">
        <v>595</v>
      </c>
      <c r="H7" s="189"/>
      <c r="I7" s="190"/>
      <c r="J7" s="126"/>
      <c r="K7" s="126"/>
    </row>
    <row r="8" spans="6:11" ht="24.75" customHeight="1">
      <c r="F8" s="191"/>
      <c r="G8" s="192"/>
      <c r="H8" s="192"/>
      <c r="I8" s="192"/>
      <c r="J8" s="3"/>
      <c r="K8" s="3"/>
    </row>
    <row r="9" spans="6:11" ht="15">
      <c r="F9" s="193" t="s">
        <v>1</v>
      </c>
      <c r="G9" s="194"/>
      <c r="H9" s="194"/>
      <c r="I9" s="194"/>
      <c r="J9" s="47"/>
      <c r="K9" s="47"/>
    </row>
    <row r="10" spans="6:11" ht="15">
      <c r="F10" s="193" t="s">
        <v>2</v>
      </c>
      <c r="G10" s="194"/>
      <c r="H10" s="195"/>
      <c r="I10" s="194"/>
      <c r="J10" s="47"/>
      <c r="K10" s="47"/>
    </row>
    <row r="11" spans="6:11" ht="15">
      <c r="F11" s="196" t="s">
        <v>3</v>
      </c>
      <c r="G11" s="194"/>
      <c r="H11" s="194"/>
      <c r="I11" s="194"/>
      <c r="J11" s="47"/>
      <c r="K11" s="47"/>
    </row>
    <row r="12" spans="6:11" ht="15">
      <c r="F12" s="196" t="s">
        <v>4</v>
      </c>
      <c r="G12" s="194"/>
      <c r="H12" s="194"/>
      <c r="I12" s="194"/>
      <c r="J12" s="47"/>
      <c r="K12" s="47"/>
    </row>
    <row r="13" spans="6:11" ht="15">
      <c r="F13" s="196" t="s">
        <v>5</v>
      </c>
      <c r="G13" s="194"/>
      <c r="H13" s="194"/>
      <c r="I13" s="194"/>
      <c r="J13" s="47"/>
      <c r="K13" s="47"/>
    </row>
    <row r="14" spans="6:11" ht="15">
      <c r="F14" s="197"/>
      <c r="G14" s="194"/>
      <c r="H14" s="194"/>
      <c r="I14" s="194"/>
      <c r="J14" s="47"/>
      <c r="K14" s="47"/>
    </row>
    <row r="15" spans="6:11" ht="61.5" customHeight="1">
      <c r="F15" s="194"/>
      <c r="G15" s="194"/>
      <c r="H15" s="194"/>
      <c r="I15" s="194"/>
      <c r="J15" s="47"/>
      <c r="K15" s="47"/>
    </row>
    <row r="16" spans="6:11" ht="15">
      <c r="F16" s="198"/>
      <c r="G16" s="198"/>
      <c r="H16" s="198"/>
      <c r="I16" s="194"/>
      <c r="J16" s="47"/>
      <c r="K16" s="47"/>
    </row>
    <row r="17" spans="6:11" ht="15">
      <c r="F17" s="8" t="s">
        <v>6</v>
      </c>
      <c r="G17" s="8" t="s">
        <v>7</v>
      </c>
      <c r="H17" s="8" t="s">
        <v>8</v>
      </c>
      <c r="I17" s="8" t="s">
        <v>9</v>
      </c>
      <c r="J17" s="47"/>
      <c r="K17" s="47"/>
    </row>
    <row r="18" spans="6:11" s="11" customFormat="1" ht="15">
      <c r="F18" s="9">
        <v>1</v>
      </c>
      <c r="G18" s="9" t="s">
        <v>10</v>
      </c>
      <c r="H18" s="8" t="s">
        <v>11</v>
      </c>
      <c r="I18" s="10">
        <f>+I19+I34+I86+I152</f>
        <v>100</v>
      </c>
      <c r="J18" s="47"/>
      <c r="K18" s="47"/>
    </row>
    <row r="19" spans="6:11" ht="15">
      <c r="F19" s="12" t="s">
        <v>12</v>
      </c>
      <c r="G19" s="12" t="s">
        <v>13</v>
      </c>
      <c r="H19" s="13" t="s">
        <v>14</v>
      </c>
      <c r="I19" s="14">
        <f>(I20+I25+I32)*5/20</f>
        <v>5</v>
      </c>
      <c r="J19" s="47"/>
      <c r="K19" s="47"/>
    </row>
    <row r="20" spans="6:11" ht="15">
      <c r="F20" s="15" t="s">
        <v>15</v>
      </c>
      <c r="G20" s="15" t="s">
        <v>16</v>
      </c>
      <c r="H20" s="16" t="s">
        <v>14</v>
      </c>
      <c r="I20" s="16">
        <f>+I21</f>
        <v>5</v>
      </c>
      <c r="J20" s="47"/>
      <c r="K20" s="47"/>
    </row>
    <row r="21" spans="6:11" ht="21">
      <c r="F21" s="17" t="s">
        <v>17</v>
      </c>
      <c r="G21" s="17" t="s">
        <v>1042</v>
      </c>
      <c r="H21" s="146" t="s">
        <v>14</v>
      </c>
      <c r="I21" s="124">
        <f>SUM(I22:I24)</f>
        <v>5</v>
      </c>
      <c r="J21" s="30"/>
      <c r="K21" s="157"/>
    </row>
    <row r="22" spans="6:11" ht="21">
      <c r="F22" s="17" t="s">
        <v>19</v>
      </c>
      <c r="G22" s="17" t="s">
        <v>1043</v>
      </c>
      <c r="H22" s="124">
        <v>1</v>
      </c>
      <c r="I22" s="124">
        <v>0</v>
      </c>
      <c r="J22" s="30"/>
      <c r="K22" s="157"/>
    </row>
    <row r="23" spans="6:11" ht="26.25" customHeight="1">
      <c r="F23" s="17" t="s">
        <v>20</v>
      </c>
      <c r="G23" s="17" t="s">
        <v>1044</v>
      </c>
      <c r="H23" s="152" t="s">
        <v>21</v>
      </c>
      <c r="I23" s="124">
        <v>0</v>
      </c>
      <c r="J23" s="30"/>
      <c r="K23" s="157"/>
    </row>
    <row r="24" spans="6:11" ht="21">
      <c r="F24" s="17" t="s">
        <v>22</v>
      </c>
      <c r="G24" s="17" t="s">
        <v>1045</v>
      </c>
      <c r="H24" s="152" t="s">
        <v>23</v>
      </c>
      <c r="I24" s="152">
        <v>5</v>
      </c>
      <c r="J24" s="30"/>
      <c r="K24" s="157"/>
    </row>
    <row r="25" spans="6:11" ht="15">
      <c r="F25" s="15" t="s">
        <v>24</v>
      </c>
      <c r="G25" s="15" t="s">
        <v>25</v>
      </c>
      <c r="H25" s="16" t="s">
        <v>26</v>
      </c>
      <c r="I25" s="16">
        <f>(I26+I29)*10/20</f>
        <v>10</v>
      </c>
      <c r="J25" s="30"/>
      <c r="K25" s="30"/>
    </row>
    <row r="26" spans="6:11" ht="21">
      <c r="F26" s="17" t="s">
        <v>27</v>
      </c>
      <c r="G26" s="17" t="s">
        <v>28</v>
      </c>
      <c r="H26" s="124" t="s">
        <v>26</v>
      </c>
      <c r="I26" s="124">
        <f>SUM(I27:I28)</f>
        <v>10</v>
      </c>
      <c r="J26" s="30"/>
      <c r="K26" s="157"/>
    </row>
    <row r="27" spans="6:11" ht="15">
      <c r="F27" s="17" t="s">
        <v>29</v>
      </c>
      <c r="G27" s="17" t="s">
        <v>30</v>
      </c>
      <c r="H27" s="124" t="s">
        <v>14</v>
      </c>
      <c r="I27" s="124">
        <v>0</v>
      </c>
      <c r="J27" s="30"/>
      <c r="K27" s="157"/>
    </row>
    <row r="28" spans="6:11" ht="31.5">
      <c r="F28" s="17" t="s">
        <v>32</v>
      </c>
      <c r="G28" s="17" t="s">
        <v>1046</v>
      </c>
      <c r="H28" s="124" t="s">
        <v>42</v>
      </c>
      <c r="I28" s="124">
        <v>10</v>
      </c>
      <c r="J28" s="30"/>
      <c r="K28" s="157"/>
    </row>
    <row r="29" spans="6:11" ht="21">
      <c r="F29" s="17" t="s">
        <v>37</v>
      </c>
      <c r="G29" s="27" t="s">
        <v>762</v>
      </c>
      <c r="H29" s="124" t="s">
        <v>26</v>
      </c>
      <c r="I29" s="124">
        <f>SUM(I30:I31)</f>
        <v>10</v>
      </c>
      <c r="J29" s="30"/>
      <c r="K29" s="157"/>
    </row>
    <row r="30" spans="6:12" ht="21">
      <c r="F30" s="17" t="s">
        <v>38</v>
      </c>
      <c r="G30" s="17" t="s">
        <v>1047</v>
      </c>
      <c r="H30" s="124" t="s">
        <v>14</v>
      </c>
      <c r="I30" s="124">
        <v>0</v>
      </c>
      <c r="J30" s="30"/>
      <c r="K30" s="157"/>
      <c r="L30" s="18"/>
    </row>
    <row r="31" spans="6:11" ht="31.5">
      <c r="F31" s="17" t="s">
        <v>41</v>
      </c>
      <c r="G31" s="17" t="s">
        <v>1048</v>
      </c>
      <c r="H31" s="124" t="s">
        <v>42</v>
      </c>
      <c r="I31" s="124">
        <v>10</v>
      </c>
      <c r="J31" s="30"/>
      <c r="K31" s="157"/>
    </row>
    <row r="32" spans="6:11" ht="15">
      <c r="F32" s="15" t="s">
        <v>43</v>
      </c>
      <c r="G32" s="15" t="s">
        <v>44</v>
      </c>
      <c r="H32" s="16" t="s">
        <v>14</v>
      </c>
      <c r="I32" s="16">
        <f>+I33</f>
        <v>5</v>
      </c>
      <c r="J32" s="30"/>
      <c r="K32" s="157"/>
    </row>
    <row r="33" spans="6:11" ht="42">
      <c r="F33" s="17" t="s">
        <v>45</v>
      </c>
      <c r="G33" s="17" t="s">
        <v>596</v>
      </c>
      <c r="H33" s="124" t="s">
        <v>14</v>
      </c>
      <c r="I33" s="124">
        <v>5</v>
      </c>
      <c r="J33" s="30"/>
      <c r="K33" s="157"/>
    </row>
    <row r="34" spans="6:11" ht="15">
      <c r="F34" s="12" t="s">
        <v>47</v>
      </c>
      <c r="G34" s="12" t="s">
        <v>48</v>
      </c>
      <c r="H34" s="13" t="s">
        <v>49</v>
      </c>
      <c r="I34" s="14">
        <f>(I35+I57+I72+I77)*30/40</f>
        <v>30</v>
      </c>
      <c r="J34" s="30"/>
      <c r="K34" s="157"/>
    </row>
    <row r="35" spans="6:11" ht="15">
      <c r="F35" s="15" t="s">
        <v>50</v>
      </c>
      <c r="G35" s="15" t="s">
        <v>51</v>
      </c>
      <c r="H35" s="16" t="s">
        <v>26</v>
      </c>
      <c r="I35" s="16">
        <f>+(I36+I41+I45+I50+I55)*10/45</f>
        <v>10</v>
      </c>
      <c r="J35" s="30"/>
      <c r="K35" s="157"/>
    </row>
    <row r="36" spans="6:11" s="11" customFormat="1" ht="21">
      <c r="F36" s="17" t="s">
        <v>52</v>
      </c>
      <c r="G36" s="17" t="s">
        <v>53</v>
      </c>
      <c r="H36" s="124" t="s">
        <v>26</v>
      </c>
      <c r="I36" s="124">
        <f>SUM(I37:I40)</f>
        <v>10</v>
      </c>
      <c r="J36" s="30"/>
      <c r="K36" s="157"/>
    </row>
    <row r="37" spans="6:11" s="11" customFormat="1" ht="15">
      <c r="F37" s="17" t="s">
        <v>54</v>
      </c>
      <c r="G37" s="17" t="s">
        <v>1049</v>
      </c>
      <c r="H37" s="124">
        <v>0</v>
      </c>
      <c r="I37" s="124">
        <v>0</v>
      </c>
      <c r="J37" s="30"/>
      <c r="K37" s="157"/>
    </row>
    <row r="38" spans="6:11" s="11" customFormat="1" ht="15">
      <c r="F38" s="17" t="s">
        <v>55</v>
      </c>
      <c r="G38" s="17" t="s">
        <v>1050</v>
      </c>
      <c r="H38" s="124">
        <v>3</v>
      </c>
      <c r="I38" s="124">
        <v>0</v>
      </c>
      <c r="J38" s="30"/>
      <c r="K38" s="157"/>
    </row>
    <row r="39" spans="6:11" s="11" customFormat="1" ht="21">
      <c r="F39" s="27" t="s">
        <v>56</v>
      </c>
      <c r="G39" s="17" t="s">
        <v>1051</v>
      </c>
      <c r="H39" s="124" t="s">
        <v>213</v>
      </c>
      <c r="I39" s="124">
        <v>0</v>
      </c>
      <c r="J39" s="30"/>
      <c r="K39" s="157"/>
    </row>
    <row r="40" spans="6:11" s="11" customFormat="1" ht="32.25" customHeight="1">
      <c r="F40" s="27" t="s">
        <v>494</v>
      </c>
      <c r="G40" s="17" t="s">
        <v>1052</v>
      </c>
      <c r="H40" s="124" t="s">
        <v>82</v>
      </c>
      <c r="I40" s="124">
        <v>10</v>
      </c>
      <c r="J40" s="30"/>
      <c r="K40" s="157"/>
    </row>
    <row r="41" spans="6:11" s="11" customFormat="1" ht="15">
      <c r="F41" s="17" t="s">
        <v>58</v>
      </c>
      <c r="G41" s="17" t="s">
        <v>59</v>
      </c>
      <c r="H41" s="124" t="s">
        <v>26</v>
      </c>
      <c r="I41" s="124">
        <f>SUM(I42:I44)</f>
        <v>10</v>
      </c>
      <c r="J41" s="30"/>
      <c r="K41" s="157"/>
    </row>
    <row r="42" spans="6:11" s="11" customFormat="1" ht="15">
      <c r="F42" s="17" t="s">
        <v>60</v>
      </c>
      <c r="G42" s="17" t="s">
        <v>1053</v>
      </c>
      <c r="H42" s="124">
        <v>0</v>
      </c>
      <c r="I42" s="124">
        <v>0</v>
      </c>
      <c r="J42" s="30"/>
      <c r="K42" s="157"/>
    </row>
    <row r="43" spans="6:11" s="11" customFormat="1" ht="15">
      <c r="F43" s="17" t="s">
        <v>62</v>
      </c>
      <c r="G43" s="17" t="s">
        <v>957</v>
      </c>
      <c r="H43" s="124">
        <v>5</v>
      </c>
      <c r="I43" s="124">
        <v>0</v>
      </c>
      <c r="J43" s="30"/>
      <c r="K43" s="157"/>
    </row>
    <row r="44" spans="6:14" s="11" customFormat="1" ht="21">
      <c r="F44" s="17" t="s">
        <v>65</v>
      </c>
      <c r="G44" s="17" t="s">
        <v>1054</v>
      </c>
      <c r="H44" s="124" t="s">
        <v>42</v>
      </c>
      <c r="I44" s="124">
        <v>10</v>
      </c>
      <c r="J44" s="30"/>
      <c r="K44" s="157"/>
      <c r="L44" s="158"/>
      <c r="M44" s="159"/>
      <c r="N44" s="159"/>
    </row>
    <row r="45" spans="6:11" s="11" customFormat="1" ht="21">
      <c r="F45" s="17" t="s">
        <v>70</v>
      </c>
      <c r="G45" s="17" t="s">
        <v>71</v>
      </c>
      <c r="H45" s="124" t="s">
        <v>26</v>
      </c>
      <c r="I45" s="124">
        <f>SUM(I46:I49)</f>
        <v>10</v>
      </c>
      <c r="J45" s="30"/>
      <c r="K45" s="157"/>
    </row>
    <row r="46" spans="6:11" s="11" customFormat="1" ht="15">
      <c r="F46" s="17" t="s">
        <v>72</v>
      </c>
      <c r="G46" s="17" t="s">
        <v>1016</v>
      </c>
      <c r="H46" s="124">
        <v>0</v>
      </c>
      <c r="I46" s="124">
        <v>0</v>
      </c>
      <c r="J46" s="30"/>
      <c r="K46" s="157"/>
    </row>
    <row r="47" spans="6:11" s="11" customFormat="1" ht="15">
      <c r="F47" s="17" t="s">
        <v>74</v>
      </c>
      <c r="G47" s="17" t="s">
        <v>861</v>
      </c>
      <c r="H47" s="124">
        <v>5</v>
      </c>
      <c r="I47" s="124">
        <v>0</v>
      </c>
      <c r="J47" s="30"/>
      <c r="K47" s="157"/>
    </row>
    <row r="48" spans="6:11" s="11" customFormat="1" ht="21">
      <c r="F48" s="17" t="s">
        <v>77</v>
      </c>
      <c r="G48" s="17" t="s">
        <v>1055</v>
      </c>
      <c r="H48" s="124" t="s">
        <v>79</v>
      </c>
      <c r="I48" s="124">
        <v>0</v>
      </c>
      <c r="J48" s="30"/>
      <c r="K48" s="157"/>
    </row>
    <row r="49" spans="6:11" s="11" customFormat="1" ht="25.5" customHeight="1">
      <c r="F49" s="17" t="s">
        <v>80</v>
      </c>
      <c r="G49" s="17" t="s">
        <v>1056</v>
      </c>
      <c r="H49" s="124" t="s">
        <v>82</v>
      </c>
      <c r="I49" s="124">
        <v>10</v>
      </c>
      <c r="J49" s="30"/>
      <c r="K49" s="157"/>
    </row>
    <row r="50" spans="6:11" s="11" customFormat="1" ht="21">
      <c r="F50" s="27" t="s">
        <v>83</v>
      </c>
      <c r="G50" s="27" t="s">
        <v>84</v>
      </c>
      <c r="H50" s="124" t="s">
        <v>26</v>
      </c>
      <c r="I50" s="124">
        <f>SUM(I51:I54)</f>
        <v>10</v>
      </c>
      <c r="J50" s="30"/>
      <c r="K50" s="157"/>
    </row>
    <row r="51" spans="6:11" s="11" customFormat="1" ht="15">
      <c r="F51" s="17" t="s">
        <v>85</v>
      </c>
      <c r="G51" s="27" t="s">
        <v>1057</v>
      </c>
      <c r="H51" s="124">
        <v>0</v>
      </c>
      <c r="I51" s="124">
        <v>0</v>
      </c>
      <c r="J51" s="30"/>
      <c r="K51" s="157"/>
    </row>
    <row r="52" spans="6:11" s="11" customFormat="1" ht="21">
      <c r="F52" s="17" t="s">
        <v>86</v>
      </c>
      <c r="G52" s="153" t="s">
        <v>1058</v>
      </c>
      <c r="H52" s="124" t="s">
        <v>76</v>
      </c>
      <c r="I52" s="124">
        <v>0</v>
      </c>
      <c r="J52" s="30"/>
      <c r="K52" s="157"/>
    </row>
    <row r="53" spans="6:11" s="11" customFormat="1" ht="21">
      <c r="F53" s="27" t="s">
        <v>87</v>
      </c>
      <c r="G53" s="27" t="s">
        <v>1059</v>
      </c>
      <c r="H53" s="124" t="s">
        <v>597</v>
      </c>
      <c r="I53" s="124">
        <v>0</v>
      </c>
      <c r="J53" s="30"/>
      <c r="K53" s="157"/>
    </row>
    <row r="54" spans="6:11" s="11" customFormat="1" ht="31.5">
      <c r="F54" s="17" t="s">
        <v>598</v>
      </c>
      <c r="G54" s="27" t="s">
        <v>1060</v>
      </c>
      <c r="H54" s="124" t="s">
        <v>237</v>
      </c>
      <c r="I54" s="124">
        <v>10</v>
      </c>
      <c r="J54" s="30"/>
      <c r="K54" s="157"/>
    </row>
    <row r="55" spans="6:12" s="11" customFormat="1" ht="15">
      <c r="F55" s="17" t="s">
        <v>89</v>
      </c>
      <c r="G55" s="27" t="s">
        <v>90</v>
      </c>
      <c r="H55" s="124" t="s">
        <v>14</v>
      </c>
      <c r="I55" s="124">
        <f>SUM(I56)</f>
        <v>5</v>
      </c>
      <c r="J55" s="30"/>
      <c r="K55" s="157"/>
      <c r="L55" s="19"/>
    </row>
    <row r="56" spans="6:12" s="11" customFormat="1" ht="15">
      <c r="F56" s="17" t="s">
        <v>376</v>
      </c>
      <c r="G56" s="17" t="s">
        <v>599</v>
      </c>
      <c r="H56" s="124" t="s">
        <v>14</v>
      </c>
      <c r="I56" s="124">
        <v>5</v>
      </c>
      <c r="J56" s="30"/>
      <c r="K56" s="157"/>
      <c r="L56" s="19"/>
    </row>
    <row r="57" spans="6:11" ht="15">
      <c r="F57" s="15" t="s">
        <v>91</v>
      </c>
      <c r="G57" s="15" t="s">
        <v>92</v>
      </c>
      <c r="H57" s="16" t="s">
        <v>26</v>
      </c>
      <c r="I57" s="16">
        <f>+(I58+I62+I67)*10/25</f>
        <v>10</v>
      </c>
      <c r="J57" s="30"/>
      <c r="K57" s="157"/>
    </row>
    <row r="58" spans="6:11" s="11" customFormat="1" ht="21">
      <c r="F58" s="17" t="s">
        <v>93</v>
      </c>
      <c r="G58" s="17" t="s">
        <v>94</v>
      </c>
      <c r="H58" s="124" t="s">
        <v>26</v>
      </c>
      <c r="I58" s="124">
        <f>SUM(I59:I61)</f>
        <v>10</v>
      </c>
      <c r="J58" s="30"/>
      <c r="K58" s="157"/>
    </row>
    <row r="59" spans="6:11" s="11" customFormat="1" ht="31.5">
      <c r="F59" s="17" t="s">
        <v>95</v>
      </c>
      <c r="G59" s="17" t="s">
        <v>1061</v>
      </c>
      <c r="H59" s="124">
        <v>0</v>
      </c>
      <c r="I59" s="124">
        <v>0</v>
      </c>
      <c r="J59" s="30"/>
      <c r="K59" s="157"/>
    </row>
    <row r="60" spans="6:11" s="11" customFormat="1" ht="15">
      <c r="F60" s="17" t="s">
        <v>96</v>
      </c>
      <c r="G60" s="182" t="s">
        <v>600</v>
      </c>
      <c r="H60" s="124" t="s">
        <v>601</v>
      </c>
      <c r="I60" s="124">
        <v>0</v>
      </c>
      <c r="J60" s="30"/>
      <c r="K60" s="157"/>
    </row>
    <row r="61" spans="6:17" s="11" customFormat="1" ht="21">
      <c r="F61" s="17" t="s">
        <v>384</v>
      </c>
      <c r="G61" s="17" t="s">
        <v>1062</v>
      </c>
      <c r="H61" s="124" t="s">
        <v>36</v>
      </c>
      <c r="I61" s="124">
        <v>10</v>
      </c>
      <c r="J61" s="30"/>
      <c r="K61" s="157"/>
      <c r="L61" s="141"/>
      <c r="M61" s="141"/>
      <c r="N61" s="141"/>
      <c r="O61" s="141"/>
      <c r="P61" s="141"/>
      <c r="Q61" s="141"/>
    </row>
    <row r="62" spans="6:11" s="11" customFormat="1" ht="15">
      <c r="F62" s="17" t="s">
        <v>98</v>
      </c>
      <c r="G62" s="17" t="s">
        <v>99</v>
      </c>
      <c r="H62" s="124" t="s">
        <v>26</v>
      </c>
      <c r="I62" s="124">
        <f>SUM(I63:I66)</f>
        <v>10</v>
      </c>
      <c r="J62" s="30"/>
      <c r="K62" s="157"/>
    </row>
    <row r="63" spans="6:11" s="11" customFormat="1" ht="15">
      <c r="F63" s="17" t="s">
        <v>100</v>
      </c>
      <c r="G63" s="17" t="s">
        <v>748</v>
      </c>
      <c r="H63" s="124">
        <v>0</v>
      </c>
      <c r="I63" s="124">
        <v>0</v>
      </c>
      <c r="J63" s="30"/>
      <c r="K63" s="157"/>
    </row>
    <row r="64" spans="6:11" s="11" customFormat="1" ht="21">
      <c r="F64" s="17" t="s">
        <v>101</v>
      </c>
      <c r="G64" s="27" t="s">
        <v>749</v>
      </c>
      <c r="H64" s="124" t="s">
        <v>102</v>
      </c>
      <c r="I64" s="124">
        <v>0</v>
      </c>
      <c r="J64" s="30"/>
      <c r="K64" s="157"/>
    </row>
    <row r="65" spans="6:11" s="11" customFormat="1" ht="21">
      <c r="F65" s="17" t="s">
        <v>103</v>
      </c>
      <c r="G65" s="27" t="s">
        <v>750</v>
      </c>
      <c r="H65" s="124" t="s">
        <v>104</v>
      </c>
      <c r="I65" s="124">
        <v>0</v>
      </c>
      <c r="J65" s="30"/>
      <c r="K65" s="157"/>
    </row>
    <row r="66" spans="6:11" s="11" customFormat="1" ht="31.5">
      <c r="F66" s="17" t="s">
        <v>105</v>
      </c>
      <c r="G66" s="27" t="s">
        <v>1063</v>
      </c>
      <c r="H66" s="124" t="s">
        <v>82</v>
      </c>
      <c r="I66" s="185">
        <v>10</v>
      </c>
      <c r="J66" s="30"/>
      <c r="K66" s="157"/>
    </row>
    <row r="67" spans="6:11" s="11" customFormat="1" ht="21">
      <c r="F67" s="17" t="s">
        <v>106</v>
      </c>
      <c r="G67" s="27" t="s">
        <v>107</v>
      </c>
      <c r="H67" s="124" t="s">
        <v>108</v>
      </c>
      <c r="I67" s="124">
        <f>SUM(I68:I71)</f>
        <v>5</v>
      </c>
      <c r="J67" s="30"/>
      <c r="K67" s="157"/>
    </row>
    <row r="68" spans="6:11" s="11" customFormat="1" ht="15">
      <c r="F68" s="17" t="s">
        <v>109</v>
      </c>
      <c r="G68" s="27" t="s">
        <v>752</v>
      </c>
      <c r="H68" s="124">
        <v>0</v>
      </c>
      <c r="I68" s="124">
        <v>0</v>
      </c>
      <c r="J68" s="30"/>
      <c r="K68" s="157"/>
    </row>
    <row r="69" spans="6:14" s="11" customFormat="1" ht="15">
      <c r="F69" s="17" t="s">
        <v>110</v>
      </c>
      <c r="G69" s="27" t="s">
        <v>753</v>
      </c>
      <c r="H69" s="124" t="s">
        <v>64</v>
      </c>
      <c r="I69" s="146">
        <v>0</v>
      </c>
      <c r="J69" s="30"/>
      <c r="K69" s="157"/>
      <c r="L69" s="20"/>
      <c r="M69" s="20"/>
      <c r="N69" s="20"/>
    </row>
    <row r="70" spans="6:14" s="11" customFormat="1" ht="21">
      <c r="F70" s="17" t="s">
        <v>111</v>
      </c>
      <c r="G70" s="27" t="s">
        <v>961</v>
      </c>
      <c r="H70" s="124" t="s">
        <v>112</v>
      </c>
      <c r="I70" s="146">
        <v>0</v>
      </c>
      <c r="J70" s="30"/>
      <c r="K70" s="157"/>
      <c r="L70" s="20"/>
      <c r="M70" s="20"/>
      <c r="N70" s="20"/>
    </row>
    <row r="71" spans="6:11" s="11" customFormat="1" ht="21">
      <c r="F71" s="17" t="s">
        <v>113</v>
      </c>
      <c r="G71" s="27" t="s">
        <v>1064</v>
      </c>
      <c r="H71" s="124">
        <v>5</v>
      </c>
      <c r="I71" s="124">
        <v>5</v>
      </c>
      <c r="J71" s="30"/>
      <c r="K71" s="157"/>
    </row>
    <row r="72" spans="6:11" ht="15">
      <c r="F72" s="15" t="s">
        <v>114</v>
      </c>
      <c r="G72" s="15" t="s">
        <v>115</v>
      </c>
      <c r="H72" s="16" t="s">
        <v>26</v>
      </c>
      <c r="I72" s="16">
        <f>+(I73+I76)*10/15</f>
        <v>10</v>
      </c>
      <c r="J72" s="30"/>
      <c r="K72" s="157"/>
    </row>
    <row r="73" spans="6:11" ht="21">
      <c r="F73" s="17" t="s">
        <v>116</v>
      </c>
      <c r="G73" s="17" t="s">
        <v>117</v>
      </c>
      <c r="H73" s="124" t="s">
        <v>14</v>
      </c>
      <c r="I73" s="124">
        <f>SUM(I74:I75)</f>
        <v>5</v>
      </c>
      <c r="J73" s="30"/>
      <c r="K73" s="157"/>
    </row>
    <row r="74" spans="6:11" ht="15">
      <c r="F74" s="17" t="s">
        <v>602</v>
      </c>
      <c r="G74" s="182" t="s">
        <v>603</v>
      </c>
      <c r="H74" s="154">
        <v>0</v>
      </c>
      <c r="I74" s="124">
        <v>0</v>
      </c>
      <c r="J74" s="30"/>
      <c r="K74" s="157"/>
    </row>
    <row r="75" spans="6:11" ht="15">
      <c r="F75" s="17" t="s">
        <v>604</v>
      </c>
      <c r="G75" s="182" t="s">
        <v>605</v>
      </c>
      <c r="H75" s="124" t="s">
        <v>40</v>
      </c>
      <c r="I75" s="124">
        <v>5</v>
      </c>
      <c r="J75" s="30"/>
      <c r="K75" s="157"/>
    </row>
    <row r="76" spans="6:11" ht="21">
      <c r="F76" s="17" t="s">
        <v>118</v>
      </c>
      <c r="G76" s="17" t="s">
        <v>119</v>
      </c>
      <c r="H76" s="124" t="s">
        <v>26</v>
      </c>
      <c r="I76" s="124">
        <v>10</v>
      </c>
      <c r="J76" s="30"/>
      <c r="K76" s="157"/>
    </row>
    <row r="77" spans="6:11" ht="15">
      <c r="F77" s="15" t="s">
        <v>120</v>
      </c>
      <c r="G77" s="15" t="s">
        <v>121</v>
      </c>
      <c r="H77" s="16" t="s">
        <v>26</v>
      </c>
      <c r="I77" s="16">
        <f>+(I78+I82)*10/15</f>
        <v>10</v>
      </c>
      <c r="J77" s="30"/>
      <c r="K77" s="157"/>
    </row>
    <row r="78" spans="6:16" ht="21">
      <c r="F78" s="17" t="s">
        <v>122</v>
      </c>
      <c r="G78" s="17" t="s">
        <v>496</v>
      </c>
      <c r="H78" s="124" t="s">
        <v>26</v>
      </c>
      <c r="I78" s="124">
        <f>SUM(I79:I81)</f>
        <v>10</v>
      </c>
      <c r="J78" s="30"/>
      <c r="K78" s="157"/>
      <c r="L78" s="141"/>
      <c r="M78" s="141"/>
      <c r="N78" s="141"/>
      <c r="O78" s="141"/>
      <c r="P78" s="141"/>
    </row>
    <row r="79" spans="6:16" ht="21">
      <c r="F79" s="17" t="s">
        <v>124</v>
      </c>
      <c r="G79" s="27" t="s">
        <v>497</v>
      </c>
      <c r="H79" s="124">
        <v>0</v>
      </c>
      <c r="I79" s="124">
        <v>0</v>
      </c>
      <c r="J79" s="30"/>
      <c r="K79" s="157"/>
      <c r="L79" s="160"/>
      <c r="M79" s="29"/>
      <c r="N79" s="29"/>
      <c r="O79" s="29"/>
      <c r="P79" s="29"/>
    </row>
    <row r="80" spans="6:16" ht="21">
      <c r="F80" s="17" t="s">
        <v>126</v>
      </c>
      <c r="G80" s="17" t="s">
        <v>498</v>
      </c>
      <c r="H80" s="124" t="s">
        <v>201</v>
      </c>
      <c r="I80" s="124">
        <v>0</v>
      </c>
      <c r="J80" s="30"/>
      <c r="K80" s="157"/>
      <c r="L80" s="159"/>
      <c r="M80" s="29"/>
      <c r="N80" s="29"/>
      <c r="O80" s="29"/>
      <c r="P80" s="29"/>
    </row>
    <row r="81" spans="6:16" ht="21">
      <c r="F81" s="17" t="s">
        <v>128</v>
      </c>
      <c r="G81" s="17" t="s">
        <v>499</v>
      </c>
      <c r="H81" s="124" t="s">
        <v>36</v>
      </c>
      <c r="I81" s="124">
        <v>10</v>
      </c>
      <c r="J81" s="30"/>
      <c r="K81" s="157"/>
      <c r="L81" s="159"/>
      <c r="M81" s="29"/>
      <c r="N81" s="29"/>
      <c r="O81" s="29"/>
      <c r="P81" s="29"/>
    </row>
    <row r="82" spans="6:16" ht="21">
      <c r="F82" s="17" t="s">
        <v>130</v>
      </c>
      <c r="G82" s="17" t="s">
        <v>131</v>
      </c>
      <c r="H82" s="124" t="s">
        <v>14</v>
      </c>
      <c r="I82" s="124">
        <f>SUM(I83:I85)</f>
        <v>5</v>
      </c>
      <c r="J82" s="30"/>
      <c r="K82" s="157"/>
      <c r="L82" s="21"/>
      <c r="M82" s="21"/>
      <c r="N82" s="21"/>
      <c r="O82" s="21"/>
      <c r="P82" s="21"/>
    </row>
    <row r="83" spans="6:11" ht="21">
      <c r="F83" s="17" t="s">
        <v>132</v>
      </c>
      <c r="G83" s="27" t="s">
        <v>351</v>
      </c>
      <c r="H83" s="124" t="s">
        <v>14</v>
      </c>
      <c r="I83" s="124">
        <v>0</v>
      </c>
      <c r="J83" s="30"/>
      <c r="K83" s="157"/>
    </row>
    <row r="84" spans="6:11" ht="21">
      <c r="F84" s="17" t="s">
        <v>133</v>
      </c>
      <c r="G84" s="17" t="s">
        <v>355</v>
      </c>
      <c r="H84" s="124">
        <v>0</v>
      </c>
      <c r="I84" s="124">
        <v>0</v>
      </c>
      <c r="J84" s="30"/>
      <c r="K84" s="157"/>
    </row>
    <row r="85" spans="6:11" ht="27" customHeight="1">
      <c r="F85" s="17" t="s">
        <v>135</v>
      </c>
      <c r="G85" s="17" t="s">
        <v>136</v>
      </c>
      <c r="H85" s="124" t="s">
        <v>76</v>
      </c>
      <c r="I85" s="124">
        <v>5</v>
      </c>
      <c r="J85" s="30"/>
      <c r="K85" s="157"/>
    </row>
    <row r="86" spans="6:11" s="11" customFormat="1" ht="15">
      <c r="F86" s="12" t="s">
        <v>137</v>
      </c>
      <c r="G86" s="12" t="s">
        <v>138</v>
      </c>
      <c r="H86" s="13" t="s">
        <v>139</v>
      </c>
      <c r="I86" s="14">
        <f>(I87+I103)*35/20</f>
        <v>35</v>
      </c>
      <c r="J86" s="30"/>
      <c r="K86" s="157"/>
    </row>
    <row r="87" spans="6:18" s="11" customFormat="1" ht="27" customHeight="1">
      <c r="F87" s="15" t="s">
        <v>140</v>
      </c>
      <c r="G87" s="15" t="s">
        <v>141</v>
      </c>
      <c r="H87" s="16" t="s">
        <v>26</v>
      </c>
      <c r="I87" s="16">
        <f>+(I88+I89+I93+I97+I100)*10/45</f>
        <v>10</v>
      </c>
      <c r="J87" s="30"/>
      <c r="K87" s="157"/>
      <c r="L87" s="135"/>
      <c r="M87" s="136"/>
      <c r="N87" s="136"/>
      <c r="O87" s="136"/>
      <c r="P87" s="136"/>
      <c r="Q87" s="22"/>
      <c r="R87" s="22"/>
    </row>
    <row r="88" spans="6:18" s="11" customFormat="1" ht="20.25" customHeight="1">
      <c r="F88" s="17" t="s">
        <v>142</v>
      </c>
      <c r="G88" s="17" t="s">
        <v>143</v>
      </c>
      <c r="H88" s="124" t="s">
        <v>14</v>
      </c>
      <c r="I88" s="124">
        <v>5</v>
      </c>
      <c r="J88" s="30"/>
      <c r="K88" s="157"/>
      <c r="L88" s="127"/>
      <c r="M88" s="127"/>
      <c r="N88" s="127"/>
      <c r="O88" s="127"/>
      <c r="P88" s="127"/>
      <c r="Q88" s="22"/>
      <c r="R88" s="22"/>
    </row>
    <row r="89" spans="6:11" s="11" customFormat="1" ht="31.5" customHeight="1">
      <c r="F89" s="17" t="s">
        <v>144</v>
      </c>
      <c r="G89" s="17" t="s">
        <v>145</v>
      </c>
      <c r="H89" s="124" t="s">
        <v>26</v>
      </c>
      <c r="I89" s="124">
        <f>SUM(I90:I92)</f>
        <v>10</v>
      </c>
      <c r="J89" s="30"/>
      <c r="K89" s="157"/>
    </row>
    <row r="90" spans="6:11" s="11" customFormat="1" ht="18" customHeight="1">
      <c r="F90" s="17" t="s">
        <v>146</v>
      </c>
      <c r="G90" s="17" t="s">
        <v>962</v>
      </c>
      <c r="H90" s="124">
        <v>0</v>
      </c>
      <c r="I90" s="124">
        <v>0</v>
      </c>
      <c r="J90" s="30"/>
      <c r="K90" s="157"/>
    </row>
    <row r="91" spans="6:11" s="11" customFormat="1" ht="17.25" customHeight="1">
      <c r="F91" s="17" t="s">
        <v>148</v>
      </c>
      <c r="G91" s="17" t="s">
        <v>963</v>
      </c>
      <c r="H91" s="124" t="s">
        <v>201</v>
      </c>
      <c r="I91" s="124">
        <v>0</v>
      </c>
      <c r="J91" s="30"/>
      <c r="K91" s="157"/>
    </row>
    <row r="92" spans="6:11" s="11" customFormat="1" ht="36" customHeight="1">
      <c r="F92" s="17" t="s">
        <v>403</v>
      </c>
      <c r="G92" s="17" t="s">
        <v>1065</v>
      </c>
      <c r="H92" s="124" t="s">
        <v>42</v>
      </c>
      <c r="I92" s="124">
        <v>10</v>
      </c>
      <c r="J92" s="30"/>
      <c r="K92" s="157"/>
    </row>
    <row r="93" spans="6:11" s="11" customFormat="1" ht="17.25" customHeight="1">
      <c r="F93" s="17" t="s">
        <v>151</v>
      </c>
      <c r="G93" s="27" t="s">
        <v>152</v>
      </c>
      <c r="H93" s="124" t="s">
        <v>26</v>
      </c>
      <c r="I93" s="124">
        <f>SUM(I94:I96)</f>
        <v>10</v>
      </c>
      <c r="J93" s="30"/>
      <c r="K93" s="157"/>
    </row>
    <row r="94" spans="6:11" s="11" customFormat="1" ht="16.5" customHeight="1">
      <c r="F94" s="17" t="s">
        <v>153</v>
      </c>
      <c r="G94" s="17" t="s">
        <v>965</v>
      </c>
      <c r="H94" s="124">
        <v>0</v>
      </c>
      <c r="I94" s="124">
        <v>0</v>
      </c>
      <c r="J94" s="30"/>
      <c r="K94" s="157"/>
    </row>
    <row r="95" spans="6:11" s="11" customFormat="1" ht="28.5" customHeight="1">
      <c r="F95" s="17" t="s">
        <v>154</v>
      </c>
      <c r="G95" s="17" t="s">
        <v>966</v>
      </c>
      <c r="H95" s="124" t="s">
        <v>201</v>
      </c>
      <c r="I95" s="124">
        <v>0</v>
      </c>
      <c r="J95" s="30"/>
      <c r="K95" s="157"/>
    </row>
    <row r="96" spans="6:11" s="11" customFormat="1" ht="16.5" customHeight="1">
      <c r="F96" s="17" t="s">
        <v>157</v>
      </c>
      <c r="G96" s="17" t="s">
        <v>967</v>
      </c>
      <c r="H96" s="124" t="s">
        <v>42</v>
      </c>
      <c r="I96" s="124">
        <v>10</v>
      </c>
      <c r="J96" s="30"/>
      <c r="K96" s="157"/>
    </row>
    <row r="97" spans="6:11" s="11" customFormat="1" ht="27" customHeight="1">
      <c r="F97" s="17" t="s">
        <v>159</v>
      </c>
      <c r="G97" s="27" t="s">
        <v>160</v>
      </c>
      <c r="H97" s="124" t="s">
        <v>26</v>
      </c>
      <c r="I97" s="124">
        <f>SUM(I98:I99)</f>
        <v>10</v>
      </c>
      <c r="J97" s="30"/>
      <c r="K97" s="157"/>
    </row>
    <row r="98" spans="6:11" s="11" customFormat="1" ht="27" customHeight="1">
      <c r="F98" s="17" t="s">
        <v>161</v>
      </c>
      <c r="G98" s="27" t="s">
        <v>1066</v>
      </c>
      <c r="H98" s="124" t="s">
        <v>201</v>
      </c>
      <c r="I98" s="124">
        <v>0</v>
      </c>
      <c r="J98" s="30"/>
      <c r="K98" s="157"/>
    </row>
    <row r="99" spans="6:11" s="11" customFormat="1" ht="27" customHeight="1">
      <c r="F99" s="17" t="s">
        <v>162</v>
      </c>
      <c r="G99" s="27" t="s">
        <v>1067</v>
      </c>
      <c r="H99" s="124" t="s">
        <v>42</v>
      </c>
      <c r="I99" s="124">
        <v>10</v>
      </c>
      <c r="J99" s="30"/>
      <c r="K99" s="157"/>
    </row>
    <row r="100" spans="6:11" s="11" customFormat="1" ht="16.5" customHeight="1">
      <c r="F100" s="17" t="s">
        <v>166</v>
      </c>
      <c r="G100" s="27" t="s">
        <v>167</v>
      </c>
      <c r="H100" s="124" t="s">
        <v>26</v>
      </c>
      <c r="I100" s="124">
        <f>SUM(I101:I102)</f>
        <v>10</v>
      </c>
      <c r="J100" s="30"/>
      <c r="K100" s="157"/>
    </row>
    <row r="101" spans="6:11" s="11" customFormat="1" ht="21">
      <c r="F101" s="17" t="s">
        <v>168</v>
      </c>
      <c r="G101" s="27" t="s">
        <v>970</v>
      </c>
      <c r="H101" s="124">
        <v>0</v>
      </c>
      <c r="I101" s="124">
        <v>0</v>
      </c>
      <c r="J101" s="30"/>
      <c r="K101" s="157"/>
    </row>
    <row r="102" spans="6:11" s="11" customFormat="1" ht="15">
      <c r="F102" s="17" t="s">
        <v>172</v>
      </c>
      <c r="G102" s="27" t="s">
        <v>971</v>
      </c>
      <c r="H102" s="124" t="s">
        <v>42</v>
      </c>
      <c r="I102" s="124">
        <v>10</v>
      </c>
      <c r="J102" s="30"/>
      <c r="K102" s="157"/>
    </row>
    <row r="103" spans="6:11" s="11" customFormat="1" ht="15">
      <c r="F103" s="15" t="s">
        <v>174</v>
      </c>
      <c r="G103" s="15" t="s">
        <v>175</v>
      </c>
      <c r="H103" s="16" t="s">
        <v>26</v>
      </c>
      <c r="I103" s="16">
        <f>+(I104+I108+I112+I115+I118+I121)*10/50</f>
        <v>10</v>
      </c>
      <c r="J103" s="30"/>
      <c r="K103" s="157"/>
    </row>
    <row r="104" spans="6:11" s="11" customFormat="1" ht="21">
      <c r="F104" s="17" t="s">
        <v>176</v>
      </c>
      <c r="G104" s="17" t="s">
        <v>177</v>
      </c>
      <c r="H104" s="124" t="s">
        <v>26</v>
      </c>
      <c r="I104" s="124">
        <f>SUM(I105:I107)</f>
        <v>10</v>
      </c>
      <c r="J104" s="30"/>
      <c r="K104" s="157"/>
    </row>
    <row r="105" spans="6:11" s="11" customFormat="1" ht="15">
      <c r="F105" s="17" t="s">
        <v>178</v>
      </c>
      <c r="G105" s="17" t="s">
        <v>972</v>
      </c>
      <c r="H105" s="124">
        <v>0</v>
      </c>
      <c r="I105" s="124">
        <v>0</v>
      </c>
      <c r="J105" s="30"/>
      <c r="K105" s="157"/>
    </row>
    <row r="106" spans="6:11" s="11" customFormat="1" ht="21">
      <c r="F106" s="17" t="s">
        <v>180</v>
      </c>
      <c r="G106" s="17" t="s">
        <v>973</v>
      </c>
      <c r="H106" s="124" t="s">
        <v>182</v>
      </c>
      <c r="I106" s="124">
        <v>0</v>
      </c>
      <c r="J106" s="30"/>
      <c r="K106" s="157"/>
    </row>
    <row r="107" spans="6:11" s="11" customFormat="1" ht="21">
      <c r="F107" s="17" t="s">
        <v>183</v>
      </c>
      <c r="G107" s="17" t="s">
        <v>1068</v>
      </c>
      <c r="H107" s="124" t="s">
        <v>82</v>
      </c>
      <c r="I107" s="124">
        <v>10</v>
      </c>
      <c r="J107" s="30"/>
      <c r="K107" s="157"/>
    </row>
    <row r="108" spans="6:11" s="11" customFormat="1" ht="21">
      <c r="F108" s="17" t="s">
        <v>185</v>
      </c>
      <c r="G108" s="17" t="s">
        <v>186</v>
      </c>
      <c r="H108" s="124" t="s">
        <v>26</v>
      </c>
      <c r="I108" s="124">
        <f>SUM(I109:I111)</f>
        <v>10</v>
      </c>
      <c r="J108" s="30"/>
      <c r="K108" s="157"/>
    </row>
    <row r="109" spans="6:11" s="11" customFormat="1" ht="15">
      <c r="F109" s="17" t="s">
        <v>187</v>
      </c>
      <c r="G109" s="17" t="s">
        <v>975</v>
      </c>
      <c r="H109" s="124">
        <v>0</v>
      </c>
      <c r="I109" s="124">
        <v>0</v>
      </c>
      <c r="J109" s="30"/>
      <c r="K109" s="157"/>
    </row>
    <row r="110" spans="6:11" s="11" customFormat="1" ht="27" customHeight="1">
      <c r="F110" s="17" t="s">
        <v>188</v>
      </c>
      <c r="G110" s="17" t="s">
        <v>1069</v>
      </c>
      <c r="H110" s="124" t="s">
        <v>67</v>
      </c>
      <c r="I110" s="124">
        <v>0</v>
      </c>
      <c r="J110" s="30"/>
      <c r="K110" s="157"/>
    </row>
    <row r="111" spans="6:11" s="11" customFormat="1" ht="31.5">
      <c r="F111" s="17" t="s">
        <v>357</v>
      </c>
      <c r="G111" s="17" t="s">
        <v>1070</v>
      </c>
      <c r="H111" s="124" t="s">
        <v>36</v>
      </c>
      <c r="I111" s="124">
        <v>10</v>
      </c>
      <c r="J111" s="30"/>
      <c r="K111" s="157"/>
    </row>
    <row r="112" spans="6:11" s="11" customFormat="1" ht="21">
      <c r="F112" s="17" t="s">
        <v>189</v>
      </c>
      <c r="G112" s="17" t="s">
        <v>190</v>
      </c>
      <c r="H112" s="124" t="s">
        <v>26</v>
      </c>
      <c r="I112" s="124">
        <f>SUM(I113:I114)</f>
        <v>10</v>
      </c>
      <c r="J112" s="30"/>
      <c r="K112" s="157"/>
    </row>
    <row r="113" spans="6:11" s="11" customFormat="1" ht="15">
      <c r="F113" s="17" t="s">
        <v>191</v>
      </c>
      <c r="G113" s="17" t="s">
        <v>882</v>
      </c>
      <c r="H113" s="124">
        <v>0</v>
      </c>
      <c r="I113" s="124">
        <v>0</v>
      </c>
      <c r="J113" s="30"/>
      <c r="K113" s="157"/>
    </row>
    <row r="114" spans="6:11" s="11" customFormat="1" ht="21">
      <c r="F114" s="17" t="s">
        <v>193</v>
      </c>
      <c r="G114" s="17" t="s">
        <v>1071</v>
      </c>
      <c r="H114" s="124" t="s">
        <v>500</v>
      </c>
      <c r="I114" s="124">
        <v>10</v>
      </c>
      <c r="J114" s="30"/>
      <c r="K114" s="157"/>
    </row>
    <row r="115" spans="6:11" s="11" customFormat="1" ht="21">
      <c r="F115" s="17" t="s">
        <v>195</v>
      </c>
      <c r="G115" s="27" t="s">
        <v>196</v>
      </c>
      <c r="H115" s="124" t="s">
        <v>14</v>
      </c>
      <c r="I115" s="124">
        <f>SUM(I116:I117)</f>
        <v>5</v>
      </c>
      <c r="J115" s="30"/>
      <c r="K115" s="157"/>
    </row>
    <row r="116" spans="6:11" s="11" customFormat="1" ht="21">
      <c r="F116" s="17" t="s">
        <v>197</v>
      </c>
      <c r="G116" s="27" t="s">
        <v>979</v>
      </c>
      <c r="H116" s="124">
        <v>0</v>
      </c>
      <c r="I116" s="124">
        <v>0</v>
      </c>
      <c r="J116" s="30"/>
      <c r="K116" s="157"/>
    </row>
    <row r="117" spans="6:11" s="11" customFormat="1" ht="21">
      <c r="F117" s="17" t="s">
        <v>199</v>
      </c>
      <c r="G117" s="27" t="s">
        <v>1072</v>
      </c>
      <c r="H117" s="124" t="s">
        <v>201</v>
      </c>
      <c r="I117" s="124">
        <v>5</v>
      </c>
      <c r="J117" s="30"/>
      <c r="K117" s="157"/>
    </row>
    <row r="118" spans="6:11" s="11" customFormat="1" ht="21">
      <c r="F118" s="17" t="s">
        <v>202</v>
      </c>
      <c r="G118" s="27" t="s">
        <v>203</v>
      </c>
      <c r="H118" s="124" t="s">
        <v>14</v>
      </c>
      <c r="I118" s="124">
        <f>SUM(I119:I120)</f>
        <v>5</v>
      </c>
      <c r="J118" s="30"/>
      <c r="K118" s="157"/>
    </row>
    <row r="119" spans="6:11" s="11" customFormat="1" ht="21">
      <c r="F119" s="17" t="s">
        <v>204</v>
      </c>
      <c r="G119" s="27" t="s">
        <v>886</v>
      </c>
      <c r="H119" s="124">
        <v>0</v>
      </c>
      <c r="I119" s="124">
        <v>0</v>
      </c>
      <c r="J119" s="30"/>
      <c r="K119" s="157"/>
    </row>
    <row r="120" spans="6:11" s="11" customFormat="1" ht="15">
      <c r="F120" s="17" t="s">
        <v>205</v>
      </c>
      <c r="G120" s="27" t="s">
        <v>887</v>
      </c>
      <c r="H120" s="124" t="s">
        <v>201</v>
      </c>
      <c r="I120" s="124">
        <v>5</v>
      </c>
      <c r="J120" s="30"/>
      <c r="K120" s="157"/>
    </row>
    <row r="121" spans="6:11" s="11" customFormat="1" ht="15">
      <c r="F121" s="17" t="s">
        <v>207</v>
      </c>
      <c r="G121" s="27" t="s">
        <v>208</v>
      </c>
      <c r="H121" s="124" t="s">
        <v>26</v>
      </c>
      <c r="I121" s="124">
        <f>SUM(I122:I124)</f>
        <v>10</v>
      </c>
      <c r="J121" s="30"/>
      <c r="K121" s="157"/>
    </row>
    <row r="122" spans="6:11" s="11" customFormat="1" ht="15">
      <c r="F122" s="17" t="s">
        <v>209</v>
      </c>
      <c r="G122" s="17" t="s">
        <v>980</v>
      </c>
      <c r="H122" s="124" t="s">
        <v>156</v>
      </c>
      <c r="I122" s="124">
        <v>0</v>
      </c>
      <c r="J122" s="30"/>
      <c r="K122" s="157"/>
    </row>
    <row r="123" spans="6:11" s="11" customFormat="1" ht="15">
      <c r="F123" s="17" t="s">
        <v>211</v>
      </c>
      <c r="G123" s="17" t="s">
        <v>981</v>
      </c>
      <c r="H123" s="124" t="s">
        <v>213</v>
      </c>
      <c r="I123" s="124">
        <v>0</v>
      </c>
      <c r="J123" s="30"/>
      <c r="K123" s="157"/>
    </row>
    <row r="124" spans="6:11" s="11" customFormat="1" ht="31.5">
      <c r="F124" s="17" t="s">
        <v>214</v>
      </c>
      <c r="G124" s="27" t="s">
        <v>890</v>
      </c>
      <c r="H124" s="124" t="s">
        <v>82</v>
      </c>
      <c r="I124" s="124">
        <v>10</v>
      </c>
      <c r="J124" s="30"/>
      <c r="K124" s="157"/>
    </row>
    <row r="125" spans="6:11" ht="15">
      <c r="F125" s="15" t="s">
        <v>215</v>
      </c>
      <c r="G125" s="15" t="s">
        <v>216</v>
      </c>
      <c r="H125" s="16" t="s">
        <v>26</v>
      </c>
      <c r="I125" s="16">
        <f>+(I126+I130+I134+I138+I142)*10/50</f>
        <v>10</v>
      </c>
      <c r="J125" s="30"/>
      <c r="K125" s="157"/>
    </row>
    <row r="126" spans="6:11" s="11" customFormat="1" ht="21">
      <c r="F126" s="17" t="s">
        <v>217</v>
      </c>
      <c r="G126" s="17" t="s">
        <v>218</v>
      </c>
      <c r="H126" s="124" t="s">
        <v>26</v>
      </c>
      <c r="I126" s="124">
        <f>SUM(I127:I129)</f>
        <v>10</v>
      </c>
      <c r="J126" s="30"/>
      <c r="K126" s="157"/>
    </row>
    <row r="127" spans="6:11" s="11" customFormat="1" ht="15">
      <c r="F127" s="17" t="s">
        <v>219</v>
      </c>
      <c r="G127" s="27" t="s">
        <v>982</v>
      </c>
      <c r="H127" s="124">
        <v>0</v>
      </c>
      <c r="I127" s="124">
        <v>0</v>
      </c>
      <c r="J127" s="30"/>
      <c r="K127" s="157"/>
    </row>
    <row r="128" spans="6:11" s="11" customFormat="1" ht="31.5">
      <c r="F128" s="17" t="s">
        <v>221</v>
      </c>
      <c r="G128" s="17" t="s">
        <v>501</v>
      </c>
      <c r="H128" s="124" t="s">
        <v>34</v>
      </c>
      <c r="I128" s="124">
        <v>0</v>
      </c>
      <c r="J128" s="30"/>
      <c r="K128" s="157"/>
    </row>
    <row r="129" spans="6:11" s="11" customFormat="1" ht="29.25" customHeight="1">
      <c r="F129" s="17" t="s">
        <v>223</v>
      </c>
      <c r="G129" s="27" t="s">
        <v>1073</v>
      </c>
      <c r="H129" s="124" t="s">
        <v>36</v>
      </c>
      <c r="I129" s="124">
        <v>10</v>
      </c>
      <c r="J129" s="30"/>
      <c r="K129" s="157"/>
    </row>
    <row r="130" spans="6:11" s="11" customFormat="1" ht="21">
      <c r="F130" s="17" t="s">
        <v>225</v>
      </c>
      <c r="G130" s="17" t="s">
        <v>226</v>
      </c>
      <c r="H130" s="124" t="s">
        <v>26</v>
      </c>
      <c r="I130" s="124">
        <f>SUM(I131:I133)</f>
        <v>10</v>
      </c>
      <c r="J130" s="30"/>
      <c r="K130" s="157"/>
    </row>
    <row r="131" spans="6:11" s="11" customFormat="1" ht="21">
      <c r="F131" s="17" t="s">
        <v>227</v>
      </c>
      <c r="G131" s="17" t="s">
        <v>893</v>
      </c>
      <c r="H131" s="124">
        <v>0</v>
      </c>
      <c r="I131" s="124">
        <v>0</v>
      </c>
      <c r="J131" s="30"/>
      <c r="K131" s="157"/>
    </row>
    <row r="132" spans="6:11" s="11" customFormat="1" ht="31.5">
      <c r="F132" s="17" t="s">
        <v>228</v>
      </c>
      <c r="G132" s="17" t="s">
        <v>502</v>
      </c>
      <c r="H132" s="124" t="s">
        <v>67</v>
      </c>
      <c r="I132" s="124">
        <v>0</v>
      </c>
      <c r="J132" s="30"/>
      <c r="K132" s="157"/>
    </row>
    <row r="133" spans="6:11" s="11" customFormat="1" ht="21">
      <c r="F133" s="17" t="s">
        <v>230</v>
      </c>
      <c r="G133" s="17" t="s">
        <v>984</v>
      </c>
      <c r="H133" s="124" t="s">
        <v>36</v>
      </c>
      <c r="I133" s="124">
        <v>10</v>
      </c>
      <c r="J133" s="30"/>
      <c r="K133" s="157"/>
    </row>
    <row r="134" spans="6:11" s="11" customFormat="1" ht="21">
      <c r="F134" s="17" t="s">
        <v>231</v>
      </c>
      <c r="G134" s="17" t="s">
        <v>232</v>
      </c>
      <c r="H134" s="124" t="s">
        <v>26</v>
      </c>
      <c r="I134" s="124">
        <f>SUM(I135:I137)</f>
        <v>10</v>
      </c>
      <c r="J134" s="30"/>
      <c r="K134" s="157"/>
    </row>
    <row r="135" spans="6:11" s="11" customFormat="1" ht="21">
      <c r="F135" s="17" t="s">
        <v>233</v>
      </c>
      <c r="G135" s="27" t="s">
        <v>779</v>
      </c>
      <c r="H135" s="124">
        <v>0</v>
      </c>
      <c r="I135" s="124">
        <v>0</v>
      </c>
      <c r="J135" s="30"/>
      <c r="K135" s="157"/>
    </row>
    <row r="136" spans="6:11" s="11" customFormat="1" ht="21">
      <c r="F136" s="17" t="s">
        <v>234</v>
      </c>
      <c r="G136" s="27" t="s">
        <v>780</v>
      </c>
      <c r="H136" s="124" t="s">
        <v>235</v>
      </c>
      <c r="I136" s="124">
        <v>0</v>
      </c>
      <c r="J136" s="30"/>
      <c r="K136" s="157"/>
    </row>
    <row r="137" spans="6:11" s="11" customFormat="1" ht="21">
      <c r="F137" s="17" t="s">
        <v>236</v>
      </c>
      <c r="G137" s="27" t="s">
        <v>896</v>
      </c>
      <c r="H137" s="124" t="s">
        <v>237</v>
      </c>
      <c r="I137" s="124">
        <v>10</v>
      </c>
      <c r="J137" s="30"/>
      <c r="K137" s="157"/>
    </row>
    <row r="138" spans="6:11" s="11" customFormat="1" ht="21">
      <c r="F138" s="17" t="s">
        <v>238</v>
      </c>
      <c r="G138" s="17" t="s">
        <v>239</v>
      </c>
      <c r="H138" s="124" t="s">
        <v>26</v>
      </c>
      <c r="I138" s="124">
        <f>SUM(I139:I141)</f>
        <v>10</v>
      </c>
      <c r="J138" s="30"/>
      <c r="K138" s="157"/>
    </row>
    <row r="139" spans="6:11" s="11" customFormat="1" ht="21">
      <c r="F139" s="17" t="s">
        <v>240</v>
      </c>
      <c r="G139" s="17" t="s">
        <v>897</v>
      </c>
      <c r="H139" s="124">
        <v>0</v>
      </c>
      <c r="I139" s="124">
        <v>0</v>
      </c>
      <c r="J139" s="30"/>
      <c r="K139" s="157"/>
    </row>
    <row r="140" spans="6:11" s="11" customFormat="1" ht="21">
      <c r="F140" s="17" t="s">
        <v>241</v>
      </c>
      <c r="G140" s="17" t="s">
        <v>985</v>
      </c>
      <c r="H140" s="124" t="s">
        <v>243</v>
      </c>
      <c r="I140" s="124">
        <v>0</v>
      </c>
      <c r="J140" s="30"/>
      <c r="K140" s="157"/>
    </row>
    <row r="141" spans="6:11" s="11" customFormat="1" ht="15">
      <c r="F141" s="17" t="s">
        <v>244</v>
      </c>
      <c r="G141" s="17" t="s">
        <v>899</v>
      </c>
      <c r="H141" s="124" t="s">
        <v>36</v>
      </c>
      <c r="I141" s="124">
        <v>10</v>
      </c>
      <c r="J141" s="30"/>
      <c r="K141" s="157"/>
    </row>
    <row r="142" spans="6:11" s="11" customFormat="1" ht="21">
      <c r="F142" s="17" t="s">
        <v>246</v>
      </c>
      <c r="G142" s="27" t="s">
        <v>247</v>
      </c>
      <c r="H142" s="124" t="s">
        <v>26</v>
      </c>
      <c r="I142" s="124">
        <f>SUM(I143:I146)</f>
        <v>10</v>
      </c>
      <c r="J142" s="30"/>
      <c r="K142" s="157"/>
    </row>
    <row r="143" spans="6:11" s="11" customFormat="1" ht="21">
      <c r="F143" s="17" t="s">
        <v>248</v>
      </c>
      <c r="G143" s="27" t="s">
        <v>900</v>
      </c>
      <c r="H143" s="124" t="s">
        <v>26</v>
      </c>
      <c r="I143" s="124">
        <v>0</v>
      </c>
      <c r="J143" s="30"/>
      <c r="K143" s="157"/>
    </row>
    <row r="144" spans="6:11" s="11" customFormat="1" ht="15">
      <c r="F144" s="17" t="s">
        <v>250</v>
      </c>
      <c r="G144" s="27" t="s">
        <v>1074</v>
      </c>
      <c r="H144" s="124">
        <v>0</v>
      </c>
      <c r="I144" s="124">
        <v>0</v>
      </c>
      <c r="J144" s="30"/>
      <c r="K144" s="157"/>
    </row>
    <row r="145" spans="6:11" s="11" customFormat="1" ht="21">
      <c r="F145" s="17" t="s">
        <v>251</v>
      </c>
      <c r="G145" s="27" t="s">
        <v>987</v>
      </c>
      <c r="H145" s="124" t="s">
        <v>243</v>
      </c>
      <c r="I145" s="124">
        <v>0</v>
      </c>
      <c r="J145" s="30"/>
      <c r="K145" s="157"/>
    </row>
    <row r="146" spans="6:11" s="11" customFormat="1" ht="15">
      <c r="F146" s="17" t="s">
        <v>252</v>
      </c>
      <c r="G146" s="153" t="s">
        <v>503</v>
      </c>
      <c r="H146" s="124" t="s">
        <v>36</v>
      </c>
      <c r="I146" s="124">
        <v>10</v>
      </c>
      <c r="J146" s="30"/>
      <c r="K146" s="157"/>
    </row>
    <row r="147" spans="6:11" ht="15">
      <c r="F147" s="15" t="s">
        <v>253</v>
      </c>
      <c r="G147" s="15" t="s">
        <v>254</v>
      </c>
      <c r="H147" s="16" t="s">
        <v>26</v>
      </c>
      <c r="I147" s="16">
        <f>+I148</f>
        <v>10</v>
      </c>
      <c r="J147" s="30"/>
      <c r="K147" s="157"/>
    </row>
    <row r="148" spans="6:11" s="11" customFormat="1" ht="21">
      <c r="F148" s="17" t="s">
        <v>255</v>
      </c>
      <c r="G148" s="27" t="s">
        <v>256</v>
      </c>
      <c r="H148" s="124" t="s">
        <v>26</v>
      </c>
      <c r="I148" s="124">
        <f>SUM(I149:I151)</f>
        <v>10</v>
      </c>
      <c r="J148" s="30"/>
      <c r="K148" s="157"/>
    </row>
    <row r="149" spans="6:11" s="11" customFormat="1" ht="31.5">
      <c r="F149" s="17" t="s">
        <v>257</v>
      </c>
      <c r="G149" s="27" t="s">
        <v>988</v>
      </c>
      <c r="H149" s="124">
        <v>0</v>
      </c>
      <c r="I149" s="124">
        <v>0</v>
      </c>
      <c r="J149" s="30"/>
      <c r="K149" s="157"/>
    </row>
    <row r="150" spans="6:11" s="11" customFormat="1" ht="21">
      <c r="F150" s="17" t="s">
        <v>259</v>
      </c>
      <c r="G150" s="27" t="s">
        <v>504</v>
      </c>
      <c r="H150" s="124" t="s">
        <v>182</v>
      </c>
      <c r="I150" s="124">
        <v>0</v>
      </c>
      <c r="J150" s="30"/>
      <c r="K150" s="157"/>
    </row>
    <row r="151" spans="6:11" s="11" customFormat="1" ht="31.5">
      <c r="F151" s="17" t="s">
        <v>261</v>
      </c>
      <c r="G151" s="27" t="s">
        <v>1075</v>
      </c>
      <c r="H151" s="124" t="s">
        <v>82</v>
      </c>
      <c r="I151" s="124">
        <v>10</v>
      </c>
      <c r="J151" s="30"/>
      <c r="K151" s="157"/>
    </row>
    <row r="152" spans="6:12" ht="15">
      <c r="F152" s="12" t="s">
        <v>265</v>
      </c>
      <c r="G152" s="12" t="s">
        <v>266</v>
      </c>
      <c r="H152" s="13" t="s">
        <v>49</v>
      </c>
      <c r="I152" s="14">
        <f>+(I153+I161+I166+I177+I186+I191)*30/50</f>
        <v>30</v>
      </c>
      <c r="J152" s="30"/>
      <c r="K152" s="157"/>
      <c r="L152" s="24"/>
    </row>
    <row r="153" spans="6:11" ht="15">
      <c r="F153" s="15" t="s">
        <v>267</v>
      </c>
      <c r="G153" s="15" t="s">
        <v>268</v>
      </c>
      <c r="H153" s="16" t="s">
        <v>26</v>
      </c>
      <c r="I153" s="16">
        <f>+(I154+I155+I158)*10/25</f>
        <v>10</v>
      </c>
      <c r="J153" s="30"/>
      <c r="K153" s="157"/>
    </row>
    <row r="154" spans="6:11" s="11" customFormat="1" ht="21">
      <c r="F154" s="17" t="s">
        <v>269</v>
      </c>
      <c r="G154" s="17" t="s">
        <v>270</v>
      </c>
      <c r="H154" s="146" t="s">
        <v>14</v>
      </c>
      <c r="I154" s="124">
        <v>5</v>
      </c>
      <c r="J154" s="30"/>
      <c r="K154" s="157"/>
    </row>
    <row r="155" spans="6:11" s="11" customFormat="1" ht="21">
      <c r="F155" s="17" t="s">
        <v>271</v>
      </c>
      <c r="G155" s="17" t="s">
        <v>272</v>
      </c>
      <c r="H155" s="124" t="s">
        <v>26</v>
      </c>
      <c r="I155" s="124">
        <f>SUM(I156:I157)</f>
        <v>10</v>
      </c>
      <c r="J155" s="30"/>
      <c r="K155" s="157"/>
    </row>
    <row r="156" spans="6:11" s="11" customFormat="1" ht="42">
      <c r="F156" s="17" t="s">
        <v>273</v>
      </c>
      <c r="G156" s="17" t="s">
        <v>947</v>
      </c>
      <c r="H156" s="146">
        <v>0</v>
      </c>
      <c r="I156" s="124">
        <v>0</v>
      </c>
      <c r="J156" s="30"/>
      <c r="K156" s="157"/>
    </row>
    <row r="157" spans="6:11" s="11" customFormat="1" ht="31.5">
      <c r="F157" s="17" t="s">
        <v>275</v>
      </c>
      <c r="G157" s="17" t="s">
        <v>990</v>
      </c>
      <c r="H157" s="124" t="s">
        <v>42</v>
      </c>
      <c r="I157" s="124">
        <v>10</v>
      </c>
      <c r="J157" s="30"/>
      <c r="K157" s="157"/>
    </row>
    <row r="158" spans="6:11" s="11" customFormat="1" ht="21">
      <c r="F158" s="17" t="s">
        <v>277</v>
      </c>
      <c r="G158" s="17" t="s">
        <v>278</v>
      </c>
      <c r="H158" s="124" t="s">
        <v>26</v>
      </c>
      <c r="I158" s="124">
        <f>SUM(I159:I160)</f>
        <v>10</v>
      </c>
      <c r="J158" s="30"/>
      <c r="K158" s="157"/>
    </row>
    <row r="159" spans="6:11" s="11" customFormat="1" ht="21">
      <c r="F159" s="17" t="s">
        <v>279</v>
      </c>
      <c r="G159" s="17" t="s">
        <v>950</v>
      </c>
      <c r="H159" s="124">
        <v>0</v>
      </c>
      <c r="I159" s="124">
        <v>0</v>
      </c>
      <c r="J159" s="30"/>
      <c r="K159" s="157"/>
    </row>
    <row r="160" spans="6:11" s="11" customFormat="1" ht="21">
      <c r="F160" s="17" t="s">
        <v>281</v>
      </c>
      <c r="G160" s="17" t="s">
        <v>951</v>
      </c>
      <c r="H160" s="124" t="s">
        <v>150</v>
      </c>
      <c r="I160" s="124">
        <v>10</v>
      </c>
      <c r="J160" s="30"/>
      <c r="K160" s="157"/>
    </row>
    <row r="161" spans="6:11" ht="15">
      <c r="F161" s="15" t="s">
        <v>283</v>
      </c>
      <c r="G161" s="15" t="s">
        <v>284</v>
      </c>
      <c r="H161" s="16" t="s">
        <v>14</v>
      </c>
      <c r="I161" s="25">
        <f>+I162</f>
        <v>5</v>
      </c>
      <c r="J161" s="30"/>
      <c r="K161" s="157"/>
    </row>
    <row r="162" spans="6:11" s="11" customFormat="1" ht="15">
      <c r="F162" s="17" t="s">
        <v>285</v>
      </c>
      <c r="G162" s="17" t="s">
        <v>286</v>
      </c>
      <c r="H162" s="124" t="s">
        <v>14</v>
      </c>
      <c r="I162" s="124">
        <f>SUM(I163:I165)</f>
        <v>5</v>
      </c>
      <c r="J162" s="30"/>
      <c r="K162" s="157"/>
    </row>
    <row r="163" spans="6:11" s="11" customFormat="1" ht="21">
      <c r="F163" s="17" t="s">
        <v>287</v>
      </c>
      <c r="G163" s="17" t="s">
        <v>909</v>
      </c>
      <c r="H163" s="124">
        <v>0</v>
      </c>
      <c r="I163" s="124">
        <v>0</v>
      </c>
      <c r="J163" s="30"/>
      <c r="K163" s="157"/>
    </row>
    <row r="164" spans="6:11" s="11" customFormat="1" ht="21">
      <c r="F164" s="17" t="s">
        <v>288</v>
      </c>
      <c r="G164" s="17" t="s">
        <v>910</v>
      </c>
      <c r="H164" s="124" t="s">
        <v>21</v>
      </c>
      <c r="I164" s="124">
        <v>0</v>
      </c>
      <c r="J164" s="30"/>
      <c r="K164" s="157"/>
    </row>
    <row r="165" spans="6:11" s="11" customFormat="1" ht="31.5">
      <c r="F165" s="17" t="s">
        <v>290</v>
      </c>
      <c r="G165" s="17" t="s">
        <v>787</v>
      </c>
      <c r="H165" s="124" t="s">
        <v>23</v>
      </c>
      <c r="I165" s="124">
        <v>5</v>
      </c>
      <c r="J165" s="30"/>
      <c r="K165" s="157"/>
    </row>
    <row r="166" spans="6:11" s="11" customFormat="1" ht="15">
      <c r="F166" s="15" t="s">
        <v>291</v>
      </c>
      <c r="G166" s="15" t="s">
        <v>292</v>
      </c>
      <c r="H166" s="16" t="s">
        <v>26</v>
      </c>
      <c r="I166" s="16">
        <f>+(I167+I171+I173)*10/25</f>
        <v>10</v>
      </c>
      <c r="J166" s="30"/>
      <c r="K166" s="157"/>
    </row>
    <row r="167" spans="6:11" s="11" customFormat="1" ht="15">
      <c r="F167" s="17" t="s">
        <v>293</v>
      </c>
      <c r="G167" s="17" t="s">
        <v>294</v>
      </c>
      <c r="H167" s="124" t="s">
        <v>26</v>
      </c>
      <c r="I167" s="124">
        <f>SUM(I168:I170)</f>
        <v>10</v>
      </c>
      <c r="J167" s="30"/>
      <c r="K167" s="157"/>
    </row>
    <row r="168" spans="6:11" s="11" customFormat="1" ht="21">
      <c r="F168" s="17" t="s">
        <v>488</v>
      </c>
      <c r="G168" s="17" t="s">
        <v>1076</v>
      </c>
      <c r="H168" s="124">
        <v>0</v>
      </c>
      <c r="I168" s="124">
        <v>0</v>
      </c>
      <c r="J168" s="30"/>
      <c r="K168" s="157"/>
    </row>
    <row r="169" spans="6:11" s="11" customFormat="1" ht="21">
      <c r="F169" s="17" t="s">
        <v>490</v>
      </c>
      <c r="G169" s="17" t="s">
        <v>1077</v>
      </c>
      <c r="H169" s="124" t="s">
        <v>235</v>
      </c>
      <c r="I169" s="124">
        <v>0</v>
      </c>
      <c r="J169" s="30"/>
      <c r="K169" s="157"/>
    </row>
    <row r="170" spans="6:11" s="11" customFormat="1" ht="31.5">
      <c r="F170" s="17" t="s">
        <v>506</v>
      </c>
      <c r="G170" s="27" t="s">
        <v>1078</v>
      </c>
      <c r="H170" s="124" t="s">
        <v>237</v>
      </c>
      <c r="I170" s="124">
        <v>10</v>
      </c>
      <c r="J170" s="30"/>
      <c r="K170" s="157"/>
    </row>
    <row r="171" spans="6:11" s="11" customFormat="1" ht="21">
      <c r="F171" s="17" t="s">
        <v>295</v>
      </c>
      <c r="G171" s="17" t="s">
        <v>296</v>
      </c>
      <c r="H171" s="124" t="s">
        <v>14</v>
      </c>
      <c r="I171" s="124">
        <f>SUM(I172)</f>
        <v>5</v>
      </c>
      <c r="J171" s="30"/>
      <c r="K171" s="157"/>
    </row>
    <row r="172" spans="6:12" s="11" customFormat="1" ht="21">
      <c r="F172" s="17" t="s">
        <v>507</v>
      </c>
      <c r="G172" s="17" t="s">
        <v>1079</v>
      </c>
      <c r="H172" s="124" t="s">
        <v>14</v>
      </c>
      <c r="I172" s="124">
        <v>5</v>
      </c>
      <c r="J172" s="30"/>
      <c r="K172" s="157"/>
      <c r="L172" s="26"/>
    </row>
    <row r="173" spans="6:12" s="11" customFormat="1" ht="21">
      <c r="F173" s="17" t="s">
        <v>297</v>
      </c>
      <c r="G173" s="27" t="s">
        <v>298</v>
      </c>
      <c r="H173" s="124" t="s">
        <v>26</v>
      </c>
      <c r="I173" s="124">
        <f>SUM(I174:I176)</f>
        <v>10</v>
      </c>
      <c r="J173" s="30"/>
      <c r="K173" s="157"/>
      <c r="L173" s="26"/>
    </row>
    <row r="174" spans="6:11" s="11" customFormat="1" ht="21">
      <c r="F174" s="17" t="s">
        <v>299</v>
      </c>
      <c r="G174" s="17" t="s">
        <v>1080</v>
      </c>
      <c r="H174" s="124">
        <v>0</v>
      </c>
      <c r="I174" s="124">
        <v>0</v>
      </c>
      <c r="J174" s="30"/>
      <c r="K174" s="157"/>
    </row>
    <row r="175" spans="6:11" s="11" customFormat="1" ht="31.5">
      <c r="F175" s="17" t="s">
        <v>300</v>
      </c>
      <c r="G175" s="27" t="s">
        <v>606</v>
      </c>
      <c r="H175" s="124" t="s">
        <v>235</v>
      </c>
      <c r="I175" s="124">
        <v>0</v>
      </c>
      <c r="J175" s="30"/>
      <c r="K175" s="157"/>
    </row>
    <row r="176" spans="6:12" s="11" customFormat="1" ht="42">
      <c r="F176" s="17" t="s">
        <v>368</v>
      </c>
      <c r="G176" s="17" t="s">
        <v>1081</v>
      </c>
      <c r="H176" s="124" t="s">
        <v>237</v>
      </c>
      <c r="I176" s="124">
        <v>10</v>
      </c>
      <c r="J176" s="30"/>
      <c r="K176" s="157"/>
      <c r="L176" s="163"/>
    </row>
    <row r="177" spans="6:11" ht="15">
      <c r="F177" s="15" t="s">
        <v>301</v>
      </c>
      <c r="G177" s="15" t="s">
        <v>302</v>
      </c>
      <c r="H177" s="16" t="s">
        <v>26</v>
      </c>
      <c r="I177" s="16">
        <f>+(I178+I182)*10/20</f>
        <v>10</v>
      </c>
      <c r="J177" s="30"/>
      <c r="K177" s="157"/>
    </row>
    <row r="178" spans="6:11" ht="21">
      <c r="F178" s="17" t="s">
        <v>303</v>
      </c>
      <c r="G178" s="17" t="s">
        <v>304</v>
      </c>
      <c r="H178" s="124" t="s">
        <v>26</v>
      </c>
      <c r="I178" s="124">
        <f>SUM(I179:I181)</f>
        <v>10</v>
      </c>
      <c r="J178" s="30"/>
      <c r="K178" s="157"/>
    </row>
    <row r="179" spans="6:11" ht="15">
      <c r="F179" s="17" t="s">
        <v>305</v>
      </c>
      <c r="G179" s="17" t="s">
        <v>996</v>
      </c>
      <c r="H179" s="124">
        <v>0</v>
      </c>
      <c r="I179" s="124">
        <v>0</v>
      </c>
      <c r="J179" s="30"/>
      <c r="K179" s="157"/>
    </row>
    <row r="180" spans="6:11" ht="21">
      <c r="F180" s="17" t="s">
        <v>306</v>
      </c>
      <c r="G180" s="17" t="s">
        <v>997</v>
      </c>
      <c r="H180" s="124" t="s">
        <v>67</v>
      </c>
      <c r="I180" s="124">
        <v>0</v>
      </c>
      <c r="J180" s="30"/>
      <c r="K180" s="157"/>
    </row>
    <row r="181" spans="6:11" ht="21">
      <c r="F181" s="17" t="s">
        <v>307</v>
      </c>
      <c r="G181" s="17" t="s">
        <v>792</v>
      </c>
      <c r="H181" s="124" t="s">
        <v>36</v>
      </c>
      <c r="I181" s="124">
        <v>10</v>
      </c>
      <c r="J181" s="30"/>
      <c r="K181" s="157"/>
    </row>
    <row r="182" spans="6:11" ht="21">
      <c r="F182" s="17" t="s">
        <v>308</v>
      </c>
      <c r="G182" s="17" t="s">
        <v>309</v>
      </c>
      <c r="H182" s="124" t="s">
        <v>26</v>
      </c>
      <c r="I182" s="124">
        <f>SUM(I183:I185)</f>
        <v>10</v>
      </c>
      <c r="J182" s="30"/>
      <c r="K182" s="157"/>
    </row>
    <row r="183" spans="6:11" ht="15">
      <c r="F183" s="17" t="s">
        <v>310</v>
      </c>
      <c r="G183" s="17" t="s">
        <v>793</v>
      </c>
      <c r="H183" s="124">
        <v>0</v>
      </c>
      <c r="I183" s="124">
        <v>0</v>
      </c>
      <c r="J183" s="30"/>
      <c r="K183" s="157"/>
    </row>
    <row r="184" spans="6:11" ht="15">
      <c r="F184" s="17" t="s">
        <v>311</v>
      </c>
      <c r="G184" s="17" t="s">
        <v>794</v>
      </c>
      <c r="H184" s="124" t="s">
        <v>67</v>
      </c>
      <c r="I184" s="124">
        <v>0</v>
      </c>
      <c r="J184" s="30"/>
      <c r="K184" s="157"/>
    </row>
    <row r="185" spans="6:11" ht="15">
      <c r="F185" s="17" t="s">
        <v>312</v>
      </c>
      <c r="G185" s="17" t="s">
        <v>795</v>
      </c>
      <c r="H185" s="124" t="s">
        <v>36</v>
      </c>
      <c r="I185" s="124">
        <v>10</v>
      </c>
      <c r="J185" s="30"/>
      <c r="K185" s="157"/>
    </row>
    <row r="186" spans="6:11" ht="15">
      <c r="F186" s="15" t="s">
        <v>313</v>
      </c>
      <c r="G186" s="15" t="s">
        <v>314</v>
      </c>
      <c r="H186" s="16" t="s">
        <v>14</v>
      </c>
      <c r="I186" s="16">
        <f>+I187</f>
        <v>5</v>
      </c>
      <c r="J186" s="30"/>
      <c r="K186" s="157"/>
    </row>
    <row r="187" spans="6:11" ht="21">
      <c r="F187" s="17" t="s">
        <v>315</v>
      </c>
      <c r="G187" s="17" t="s">
        <v>316</v>
      </c>
      <c r="H187" s="124" t="s">
        <v>14</v>
      </c>
      <c r="I187" s="124">
        <f>SUM(I188:I190)</f>
        <v>5</v>
      </c>
      <c r="J187" s="30"/>
      <c r="K187" s="157"/>
    </row>
    <row r="188" spans="6:11" ht="21">
      <c r="F188" s="17" t="s">
        <v>317</v>
      </c>
      <c r="G188" s="17" t="s">
        <v>796</v>
      </c>
      <c r="H188" s="124">
        <v>0</v>
      </c>
      <c r="I188" s="124">
        <v>0</v>
      </c>
      <c r="J188" s="30"/>
      <c r="K188" s="157"/>
    </row>
    <row r="189" spans="6:11" ht="21">
      <c r="F189" s="17" t="s">
        <v>318</v>
      </c>
      <c r="G189" s="17" t="s">
        <v>998</v>
      </c>
      <c r="H189" s="124" t="s">
        <v>156</v>
      </c>
      <c r="I189" s="124">
        <v>0</v>
      </c>
      <c r="J189" s="30"/>
      <c r="K189" s="157"/>
    </row>
    <row r="190" spans="6:11" ht="31.5">
      <c r="F190" s="17" t="s">
        <v>320</v>
      </c>
      <c r="G190" s="17" t="s">
        <v>999</v>
      </c>
      <c r="H190" s="124">
        <v>5</v>
      </c>
      <c r="I190" s="124">
        <v>5</v>
      </c>
      <c r="J190" s="30"/>
      <c r="K190" s="157"/>
    </row>
    <row r="191" spans="6:11" ht="15">
      <c r="F191" s="15" t="s">
        <v>321</v>
      </c>
      <c r="G191" s="15" t="s">
        <v>322</v>
      </c>
      <c r="H191" s="16" t="s">
        <v>26</v>
      </c>
      <c r="I191" s="16">
        <f>+(I192+I193+I194+I195+I196+I197)*10/55</f>
        <v>10</v>
      </c>
      <c r="J191" s="30"/>
      <c r="K191" s="157"/>
    </row>
    <row r="192" spans="6:11" ht="21">
      <c r="F192" s="27" t="s">
        <v>323</v>
      </c>
      <c r="G192" s="17" t="s">
        <v>324</v>
      </c>
      <c r="H192" s="124" t="s">
        <v>26</v>
      </c>
      <c r="I192" s="124">
        <v>10</v>
      </c>
      <c r="J192" s="30"/>
      <c r="K192" s="157"/>
    </row>
    <row r="193" spans="6:11" ht="15">
      <c r="F193" s="27" t="s">
        <v>325</v>
      </c>
      <c r="G193" s="17" t="s">
        <v>326</v>
      </c>
      <c r="H193" s="124" t="s">
        <v>26</v>
      </c>
      <c r="I193" s="124">
        <v>10</v>
      </c>
      <c r="J193" s="30"/>
      <c r="K193" s="157"/>
    </row>
    <row r="194" spans="6:11" ht="21">
      <c r="F194" s="27" t="s">
        <v>327</v>
      </c>
      <c r="G194" s="17" t="s">
        <v>328</v>
      </c>
      <c r="H194" s="124" t="s">
        <v>26</v>
      </c>
      <c r="I194" s="124">
        <v>10</v>
      </c>
      <c r="J194" s="30"/>
      <c r="K194" s="157"/>
    </row>
    <row r="195" spans="6:11" ht="21">
      <c r="F195" s="27" t="s">
        <v>329</v>
      </c>
      <c r="G195" s="17" t="s">
        <v>330</v>
      </c>
      <c r="H195" s="124" t="s">
        <v>26</v>
      </c>
      <c r="I195" s="124">
        <v>10</v>
      </c>
      <c r="J195" s="30"/>
      <c r="K195" s="157"/>
    </row>
    <row r="196" spans="6:11" ht="21">
      <c r="F196" s="27" t="s">
        <v>331</v>
      </c>
      <c r="G196" s="17" t="s">
        <v>332</v>
      </c>
      <c r="H196" s="124" t="s">
        <v>26</v>
      </c>
      <c r="I196" s="124">
        <v>10</v>
      </c>
      <c r="J196" s="30"/>
      <c r="K196" s="157"/>
    </row>
    <row r="197" spans="6:11" ht="21">
      <c r="F197" s="27" t="s">
        <v>333</v>
      </c>
      <c r="G197" s="17" t="s">
        <v>334</v>
      </c>
      <c r="H197" s="124" t="s">
        <v>14</v>
      </c>
      <c r="I197" s="124">
        <v>5</v>
      </c>
      <c r="J197" s="30"/>
      <c r="K197" s="157"/>
    </row>
    <row r="198" spans="6:11" s="11" customFormat="1" ht="15">
      <c r="F198" s="28"/>
      <c r="G198" s="29"/>
      <c r="H198" s="30"/>
      <c r="I198" s="31">
        <f>+I18</f>
        <v>100</v>
      </c>
      <c r="J198" s="30"/>
      <c r="K198" s="157"/>
    </row>
    <row r="199" spans="6:15" s="35" customFormat="1" ht="16.5">
      <c r="F199" s="32" t="s">
        <v>335</v>
      </c>
      <c r="G199" s="33"/>
      <c r="H199" s="33"/>
      <c r="I199" s="33"/>
      <c r="J199" s="30"/>
      <c r="K199" s="157"/>
      <c r="L199" s="33"/>
      <c r="M199" s="33"/>
      <c r="N199" s="33"/>
      <c r="O199" s="34"/>
    </row>
    <row r="200" spans="1:16" s="35" customFormat="1" ht="16.5">
      <c r="A200" s="36"/>
      <c r="B200" s="36"/>
      <c r="C200" s="36"/>
      <c r="D200" s="36"/>
      <c r="E200" s="36"/>
      <c r="F200" s="37"/>
      <c r="G200" s="37"/>
      <c r="H200" s="37"/>
      <c r="I200" s="37"/>
      <c r="J200" s="37"/>
      <c r="K200" s="37"/>
      <c r="L200" s="37"/>
      <c r="M200" s="37"/>
      <c r="N200" s="37"/>
      <c r="O200" s="37"/>
      <c r="P200" s="36"/>
    </row>
    <row r="201" spans="6:17" s="35" customFormat="1" ht="16.5">
      <c r="F201" s="134" t="s">
        <v>336</v>
      </c>
      <c r="G201" s="134"/>
      <c r="H201" s="134"/>
      <c r="I201" s="134"/>
      <c r="J201" s="38"/>
      <c r="K201" s="38"/>
      <c r="L201" s="39"/>
      <c r="M201" s="39"/>
      <c r="N201" s="39"/>
      <c r="O201" s="39"/>
      <c r="P201" s="36"/>
      <c r="Q201" s="36"/>
    </row>
    <row r="202" spans="6:15" s="36" customFormat="1" ht="16.5">
      <c r="F202" s="134" t="s">
        <v>337</v>
      </c>
      <c r="G202" s="134"/>
      <c r="H202" s="134"/>
      <c r="I202" s="134"/>
      <c r="J202" s="38"/>
      <c r="K202" s="38"/>
      <c r="L202" s="37"/>
      <c r="M202" s="37"/>
      <c r="N202" s="37"/>
      <c r="O202" s="37"/>
    </row>
    <row r="203" spans="6:16" s="35" customFormat="1" ht="16.5">
      <c r="F203" s="134" t="s">
        <v>338</v>
      </c>
      <c r="G203" s="134"/>
      <c r="H203" s="134"/>
      <c r="I203" s="134"/>
      <c r="J203" s="38"/>
      <c r="K203" s="38"/>
      <c r="L203" s="40"/>
      <c r="M203" s="40"/>
      <c r="N203" s="40"/>
      <c r="O203" s="40"/>
      <c r="P203" s="36"/>
    </row>
    <row r="204" spans="6:16" s="35" customFormat="1" ht="16.5">
      <c r="F204" s="134" t="s">
        <v>339</v>
      </c>
      <c r="G204" s="134"/>
      <c r="H204" s="134"/>
      <c r="I204" s="134"/>
      <c r="J204" s="38"/>
      <c r="K204" s="38"/>
      <c r="L204" s="41"/>
      <c r="M204" s="41"/>
      <c r="N204" s="41"/>
      <c r="O204" s="41"/>
      <c r="P204" s="36"/>
    </row>
    <row r="205" spans="6:17" s="49" customFormat="1" ht="15">
      <c r="F205" s="50"/>
      <c r="G205" s="51"/>
      <c r="H205" s="51"/>
      <c r="I205" s="51"/>
      <c r="J205" s="51"/>
      <c r="K205" s="51"/>
      <c r="L205" s="52"/>
      <c r="M205" s="140"/>
      <c r="N205" s="141"/>
      <c r="O205" s="141"/>
      <c r="P205" s="141"/>
      <c r="Q205" s="141"/>
    </row>
    <row r="206" spans="6:16" s="49" customFormat="1" ht="15">
      <c r="F206" s="11" t="s">
        <v>340</v>
      </c>
      <c r="G206" s="11" t="s">
        <v>341</v>
      </c>
      <c r="H206" s="53"/>
      <c r="I206" s="53"/>
      <c r="J206" s="53"/>
      <c r="K206" s="53"/>
      <c r="L206" s="53"/>
      <c r="M206" s="53"/>
      <c r="N206" s="53"/>
      <c r="O206" s="54"/>
      <c r="P206" s="55"/>
    </row>
    <row r="207" spans="6:11" s="11" customFormat="1" ht="15">
      <c r="F207" s="124" t="s">
        <v>26</v>
      </c>
      <c r="G207" s="1"/>
      <c r="H207" s="30"/>
      <c r="I207" s="56"/>
      <c r="J207" s="56"/>
      <c r="K207" s="56"/>
    </row>
    <row r="208" spans="6:7" ht="15">
      <c r="F208" s="42">
        <v>0</v>
      </c>
      <c r="G208" s="43" t="s">
        <v>342</v>
      </c>
    </row>
    <row r="209" spans="6:7" ht="15">
      <c r="F209" s="42" t="s">
        <v>343</v>
      </c>
      <c r="G209" s="44" t="s">
        <v>344</v>
      </c>
    </row>
    <row r="210" spans="6:7" ht="15">
      <c r="F210" s="42" t="s">
        <v>345</v>
      </c>
      <c r="G210" s="44" t="s">
        <v>346</v>
      </c>
    </row>
    <row r="211" spans="6:7" ht="15">
      <c r="F211" s="42" t="s">
        <v>347</v>
      </c>
      <c r="G211" s="44" t="s">
        <v>348</v>
      </c>
    </row>
    <row r="212" ht="15">
      <c r="F212" s="124" t="s">
        <v>14</v>
      </c>
    </row>
    <row r="213" spans="1:7" ht="15">
      <c r="A213" s="57"/>
      <c r="B213" s="57"/>
      <c r="C213" s="57"/>
      <c r="D213" s="57"/>
      <c r="E213" s="57"/>
      <c r="F213" s="42">
        <v>0</v>
      </c>
      <c r="G213" s="43" t="s">
        <v>342</v>
      </c>
    </row>
    <row r="214" spans="1:7" ht="15">
      <c r="A214" s="57"/>
      <c r="B214" s="57"/>
      <c r="C214" s="57"/>
      <c r="D214" s="57"/>
      <c r="E214" s="57"/>
      <c r="F214" s="42">
        <v>1</v>
      </c>
      <c r="G214" s="44" t="s">
        <v>344</v>
      </c>
    </row>
    <row r="215" spans="1:7" ht="15">
      <c r="A215" s="57"/>
      <c r="B215" s="57"/>
      <c r="C215" s="57"/>
      <c r="D215" s="57"/>
      <c r="E215" s="57"/>
      <c r="F215" s="42" t="s">
        <v>349</v>
      </c>
      <c r="G215" s="44" t="s">
        <v>346</v>
      </c>
    </row>
    <row r="216" spans="6:7" ht="15">
      <c r="F216" s="42" t="s">
        <v>350</v>
      </c>
      <c r="G216" s="44" t="s">
        <v>348</v>
      </c>
    </row>
    <row r="218" ht="15">
      <c r="G218" s="3"/>
    </row>
    <row r="220" ht="15">
      <c r="G220" s="3"/>
    </row>
    <row r="223" ht="15">
      <c r="G223" s="3"/>
    </row>
  </sheetData>
  <sheetProtection/>
  <mergeCells count="15">
    <mergeCell ref="F204:I204"/>
    <mergeCell ref="M205:Q205"/>
    <mergeCell ref="L78:P78"/>
    <mergeCell ref="L80:L81"/>
    <mergeCell ref="L87:P87"/>
    <mergeCell ref="F201:I201"/>
    <mergeCell ref="F202:I202"/>
    <mergeCell ref="F203:I203"/>
    <mergeCell ref="F1:I4"/>
    <mergeCell ref="L61:Q61"/>
    <mergeCell ref="F5:I5"/>
    <mergeCell ref="F6:I6"/>
    <mergeCell ref="G7:H7"/>
    <mergeCell ref="F16:H16"/>
    <mergeCell ref="L44:N44"/>
  </mergeCells>
  <conditionalFormatting sqref="L203:O203 N205:O205 F205:K205">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300" verticalDpi="300" orientation="portrait" paperSize="9" scale="88" r:id="rId4"/>
  <drawing r:id="rId3"/>
  <legacyDrawing r:id="rId2"/>
</worksheet>
</file>

<file path=xl/worksheets/sheet13.xml><?xml version="1.0" encoding="utf-8"?>
<worksheet xmlns="http://schemas.openxmlformats.org/spreadsheetml/2006/main" xmlns:r="http://schemas.openxmlformats.org/officeDocument/2006/relationships">
  <dimension ref="A5:K95"/>
  <sheetViews>
    <sheetView showGridLines="0" view="pageBreakPreview" zoomScaleNormal="85" zoomScaleSheetLayoutView="100" zoomScalePageLayoutView="0" workbookViewId="0" topLeftCell="A76">
      <selection activeCell="A7" sqref="A7:IV7"/>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24.7109375" style="1" customWidth="1"/>
    <col min="7" max="16384" width="11.421875" style="1" customWidth="1"/>
  </cols>
  <sheetData>
    <row r="1" ht="15"/>
    <row r="2" ht="15"/>
    <row r="3" ht="38.25" customHeight="1"/>
    <row r="4" ht="24" customHeight="1"/>
    <row r="5" spans="2:7" ht="15">
      <c r="B5" s="142" t="s">
        <v>648</v>
      </c>
      <c r="C5" s="142"/>
      <c r="D5" s="142"/>
      <c r="E5" s="142"/>
      <c r="F5" s="46"/>
      <c r="G5" s="46"/>
    </row>
    <row r="6" spans="2:7" ht="25.5" customHeight="1">
      <c r="B6" s="143" t="s">
        <v>537</v>
      </c>
      <c r="C6" s="143"/>
      <c r="D6" s="143"/>
      <c r="E6" s="143"/>
      <c r="F6" s="126"/>
      <c r="G6" s="126"/>
    </row>
    <row r="7" spans="2:7" ht="34.5" customHeight="1">
      <c r="B7" s="143" t="s">
        <v>644</v>
      </c>
      <c r="C7" s="143"/>
      <c r="D7" s="143"/>
      <c r="E7" s="143"/>
      <c r="F7" s="126"/>
      <c r="G7" s="126"/>
    </row>
    <row r="8" spans="2:5" ht="23.25" customHeight="1">
      <c r="B8" s="2"/>
      <c r="C8" s="3"/>
      <c r="D8" s="3"/>
      <c r="E8" s="3"/>
    </row>
    <row r="9" spans="2:5" ht="15" customHeight="1">
      <c r="B9" s="4" t="s">
        <v>1</v>
      </c>
      <c r="C9" s="47"/>
      <c r="D9" s="47"/>
      <c r="E9" s="47"/>
    </row>
    <row r="10" spans="2:5" ht="24.75" customHeight="1">
      <c r="B10" s="4" t="s">
        <v>2</v>
      </c>
      <c r="C10" s="47"/>
      <c r="D10" s="5"/>
      <c r="E10" s="47"/>
    </row>
    <row r="11" spans="2:5" ht="15">
      <c r="B11" s="6" t="s">
        <v>3</v>
      </c>
      <c r="C11" s="47"/>
      <c r="D11" s="47"/>
      <c r="E11" s="47"/>
    </row>
    <row r="12" spans="2:5" ht="15">
      <c r="B12" s="6" t="s">
        <v>4</v>
      </c>
      <c r="C12" s="47"/>
      <c r="D12" s="47"/>
      <c r="E12" s="47"/>
    </row>
    <row r="13" spans="2:5" ht="15">
      <c r="B13" s="6" t="s">
        <v>5</v>
      </c>
      <c r="C13" s="47"/>
      <c r="D13" s="47"/>
      <c r="E13" s="47"/>
    </row>
    <row r="14" spans="2:5" ht="64.5" customHeight="1">
      <c r="B14" s="7"/>
      <c r="C14" s="47"/>
      <c r="D14" s="47"/>
      <c r="E14" s="47"/>
    </row>
    <row r="15" spans="2:5" ht="15">
      <c r="B15" s="47"/>
      <c r="C15" s="47"/>
      <c r="D15" s="47"/>
      <c r="E15" s="47"/>
    </row>
    <row r="16" spans="2:5" ht="11.25" customHeight="1">
      <c r="B16" s="137"/>
      <c r="C16" s="137"/>
      <c r="D16" s="137"/>
      <c r="E16" s="47"/>
    </row>
    <row r="17" spans="2:5" ht="33" customHeight="1">
      <c r="B17" s="8" t="s">
        <v>6</v>
      </c>
      <c r="C17" s="8"/>
      <c r="D17" s="8" t="s">
        <v>8</v>
      </c>
      <c r="E17" s="8" t="s">
        <v>9</v>
      </c>
    </row>
    <row r="18" spans="2:5" s="11" customFormat="1" ht="24.75" customHeight="1">
      <c r="B18" s="9">
        <v>1</v>
      </c>
      <c r="C18" s="9" t="s">
        <v>10</v>
      </c>
      <c r="D18" s="8"/>
      <c r="E18" s="10">
        <f>+E19+E27+E45+E68</f>
        <v>100</v>
      </c>
    </row>
    <row r="19" spans="2:5" ht="15" customHeight="1">
      <c r="B19" s="12" t="s">
        <v>12</v>
      </c>
      <c r="C19" s="12" t="s">
        <v>13</v>
      </c>
      <c r="D19" s="125"/>
      <c r="E19" s="14">
        <f>(E20+E22+E25)*5/40</f>
        <v>5</v>
      </c>
    </row>
    <row r="20" spans="2:5" ht="15" customHeight="1">
      <c r="B20" s="15" t="s">
        <v>15</v>
      </c>
      <c r="C20" s="15" t="s">
        <v>16</v>
      </c>
      <c r="D20" s="16"/>
      <c r="E20" s="16">
        <f>+E21</f>
        <v>10</v>
      </c>
    </row>
    <row r="21" spans="2:5" ht="21">
      <c r="B21" s="17" t="s">
        <v>17</v>
      </c>
      <c r="C21" s="17" t="s">
        <v>643</v>
      </c>
      <c r="D21" s="124" t="s">
        <v>26</v>
      </c>
      <c r="E21" s="124">
        <v>10</v>
      </c>
    </row>
    <row r="22" spans="2:5" ht="15">
      <c r="B22" s="15" t="s">
        <v>24</v>
      </c>
      <c r="C22" s="15" t="s">
        <v>642</v>
      </c>
      <c r="D22" s="16"/>
      <c r="E22" s="16">
        <f>+E23+E24</f>
        <v>20</v>
      </c>
    </row>
    <row r="23" spans="2:5" ht="21">
      <c r="B23" s="17" t="s">
        <v>27</v>
      </c>
      <c r="C23" s="17" t="s">
        <v>28</v>
      </c>
      <c r="D23" s="124" t="s">
        <v>26</v>
      </c>
      <c r="E23" s="124">
        <v>10</v>
      </c>
    </row>
    <row r="24" spans="2:5" ht="28.5" customHeight="1">
      <c r="B24" s="17" t="s">
        <v>37</v>
      </c>
      <c r="C24" s="17" t="s">
        <v>641</v>
      </c>
      <c r="D24" s="124" t="s">
        <v>26</v>
      </c>
      <c r="E24" s="124">
        <v>10</v>
      </c>
    </row>
    <row r="25" spans="2:5" ht="15">
      <c r="B25" s="15" t="s">
        <v>43</v>
      </c>
      <c r="C25" s="15" t="s">
        <v>44</v>
      </c>
      <c r="D25" s="16"/>
      <c r="E25" s="16">
        <f>+E26</f>
        <v>10</v>
      </c>
    </row>
    <row r="26" spans="2:5" ht="24" customHeight="1">
      <c r="B26" s="17" t="s">
        <v>45</v>
      </c>
      <c r="C26" s="17" t="s">
        <v>640</v>
      </c>
      <c r="D26" s="124" t="s">
        <v>26</v>
      </c>
      <c r="E26" s="124">
        <v>10</v>
      </c>
    </row>
    <row r="27" spans="2:5" ht="15" customHeight="1">
      <c r="B27" s="12" t="s">
        <v>47</v>
      </c>
      <c r="C27" s="12" t="s">
        <v>48</v>
      </c>
      <c r="D27" s="125">
        <v>0</v>
      </c>
      <c r="E27" s="14">
        <f>(E28+E34+E39+E42)*30/130</f>
        <v>30</v>
      </c>
    </row>
    <row r="28" spans="2:5" ht="15">
      <c r="B28" s="15" t="s">
        <v>50</v>
      </c>
      <c r="C28" s="15" t="s">
        <v>51</v>
      </c>
      <c r="D28" s="16"/>
      <c r="E28" s="16">
        <f>SUM(E29:E33)</f>
        <v>50</v>
      </c>
    </row>
    <row r="29" spans="2:5" s="11" customFormat="1" ht="21">
      <c r="B29" s="17" t="s">
        <v>52</v>
      </c>
      <c r="C29" s="17" t="s">
        <v>639</v>
      </c>
      <c r="D29" s="124" t="s">
        <v>26</v>
      </c>
      <c r="E29" s="124">
        <v>10</v>
      </c>
    </row>
    <row r="30" spans="2:5" s="11" customFormat="1" ht="15">
      <c r="B30" s="17" t="s">
        <v>58</v>
      </c>
      <c r="C30" s="17" t="s">
        <v>59</v>
      </c>
      <c r="D30" s="124" t="s">
        <v>26</v>
      </c>
      <c r="E30" s="124">
        <v>10</v>
      </c>
    </row>
    <row r="31" spans="2:5" s="11" customFormat="1" ht="21">
      <c r="B31" s="17" t="s">
        <v>70</v>
      </c>
      <c r="C31" s="17" t="s">
        <v>638</v>
      </c>
      <c r="D31" s="124" t="s">
        <v>26</v>
      </c>
      <c r="E31" s="124">
        <v>10</v>
      </c>
    </row>
    <row r="32" spans="2:5" s="11" customFormat="1" ht="31.5">
      <c r="B32" s="17" t="s">
        <v>83</v>
      </c>
      <c r="C32" s="17" t="s">
        <v>637</v>
      </c>
      <c r="D32" s="124" t="s">
        <v>26</v>
      </c>
      <c r="E32" s="124">
        <v>10</v>
      </c>
    </row>
    <row r="33" spans="2:5" s="11" customFormat="1" ht="15">
      <c r="B33" s="17" t="s">
        <v>89</v>
      </c>
      <c r="C33" s="17" t="s">
        <v>90</v>
      </c>
      <c r="D33" s="124" t="s">
        <v>26</v>
      </c>
      <c r="E33" s="124">
        <v>10</v>
      </c>
    </row>
    <row r="34" spans="2:5" ht="15">
      <c r="B34" s="15" t="s">
        <v>91</v>
      </c>
      <c r="C34" s="15" t="s">
        <v>92</v>
      </c>
      <c r="D34" s="16"/>
      <c r="E34" s="16">
        <f>+E35+E36+E37+E38</f>
        <v>40</v>
      </c>
    </row>
    <row r="35" spans="2:5" s="11" customFormat="1" ht="21">
      <c r="B35" s="17" t="s">
        <v>93</v>
      </c>
      <c r="C35" s="17" t="s">
        <v>636</v>
      </c>
      <c r="D35" s="124" t="s">
        <v>26</v>
      </c>
      <c r="E35" s="124">
        <v>10</v>
      </c>
    </row>
    <row r="36" spans="2:5" s="11" customFormat="1" ht="21">
      <c r="B36" s="17" t="s">
        <v>635</v>
      </c>
      <c r="C36" s="17" t="s">
        <v>555</v>
      </c>
      <c r="D36" s="124" t="s">
        <v>26</v>
      </c>
      <c r="E36" s="124">
        <v>10</v>
      </c>
    </row>
    <row r="37" spans="2:5" s="11" customFormat="1" ht="21">
      <c r="B37" s="17" t="s">
        <v>634</v>
      </c>
      <c r="C37" s="17" t="s">
        <v>99</v>
      </c>
      <c r="D37" s="124" t="s">
        <v>26</v>
      </c>
      <c r="E37" s="124">
        <v>10</v>
      </c>
    </row>
    <row r="38" spans="2:5" s="11" customFormat="1" ht="21">
      <c r="B38" s="17" t="s">
        <v>633</v>
      </c>
      <c r="C38" s="17" t="s">
        <v>107</v>
      </c>
      <c r="D38" s="124" t="s">
        <v>26</v>
      </c>
      <c r="E38" s="124">
        <v>10</v>
      </c>
    </row>
    <row r="39" spans="2:5" ht="15">
      <c r="B39" s="15" t="s">
        <v>114</v>
      </c>
      <c r="C39" s="15" t="s">
        <v>115</v>
      </c>
      <c r="D39" s="16"/>
      <c r="E39" s="16">
        <f>+E40+E41</f>
        <v>20</v>
      </c>
    </row>
    <row r="40" spans="2:5" ht="21.75" customHeight="1">
      <c r="B40" s="17" t="s">
        <v>116</v>
      </c>
      <c r="C40" s="17" t="s">
        <v>117</v>
      </c>
      <c r="D40" s="124" t="s">
        <v>26</v>
      </c>
      <c r="E40" s="124">
        <v>10</v>
      </c>
    </row>
    <row r="41" spans="2:5" ht="21.75" customHeight="1">
      <c r="B41" s="17" t="s">
        <v>118</v>
      </c>
      <c r="C41" s="17" t="s">
        <v>119</v>
      </c>
      <c r="D41" s="124" t="s">
        <v>26</v>
      </c>
      <c r="E41" s="124">
        <v>10</v>
      </c>
    </row>
    <row r="42" spans="2:5" ht="15" customHeight="1">
      <c r="B42" s="15" t="s">
        <v>120</v>
      </c>
      <c r="C42" s="15" t="s">
        <v>121</v>
      </c>
      <c r="D42" s="16"/>
      <c r="E42" s="16">
        <f>+E43+E44</f>
        <v>20</v>
      </c>
    </row>
    <row r="43" spans="2:5" ht="24" customHeight="1">
      <c r="B43" s="17" t="s">
        <v>122</v>
      </c>
      <c r="C43" s="17" t="s">
        <v>123</v>
      </c>
      <c r="D43" s="124" t="s">
        <v>26</v>
      </c>
      <c r="E43" s="124">
        <v>10</v>
      </c>
    </row>
    <row r="44" spans="2:5" ht="21" customHeight="1">
      <c r="B44" s="17" t="s">
        <v>130</v>
      </c>
      <c r="C44" s="17" t="s">
        <v>131</v>
      </c>
      <c r="D44" s="124" t="s">
        <v>26</v>
      </c>
      <c r="E44" s="124">
        <v>10</v>
      </c>
    </row>
    <row r="45" spans="2:5" s="11" customFormat="1" ht="15">
      <c r="B45" s="12" t="s">
        <v>137</v>
      </c>
      <c r="C45" s="12" t="s">
        <v>138</v>
      </c>
      <c r="D45" s="125">
        <v>0</v>
      </c>
      <c r="E45" s="14">
        <f>(+E46+E51+E58+E64)*35/180</f>
        <v>35</v>
      </c>
    </row>
    <row r="46" spans="2:5" s="11" customFormat="1" ht="15">
      <c r="B46" s="15" t="s">
        <v>140</v>
      </c>
      <c r="C46" s="15" t="s">
        <v>141</v>
      </c>
      <c r="D46" s="16"/>
      <c r="E46" s="16">
        <f>+E47+E48+E49+E50</f>
        <v>40</v>
      </c>
    </row>
    <row r="47" spans="2:5" s="11" customFormat="1" ht="27" customHeight="1">
      <c r="B47" s="17" t="s">
        <v>142</v>
      </c>
      <c r="C47" s="17" t="s">
        <v>632</v>
      </c>
      <c r="D47" s="124" t="s">
        <v>26</v>
      </c>
      <c r="E47" s="124">
        <v>10</v>
      </c>
    </row>
    <row r="48" spans="2:5" s="11" customFormat="1" ht="30.75" customHeight="1">
      <c r="B48" s="17" t="s">
        <v>144</v>
      </c>
      <c r="C48" s="17" t="s">
        <v>631</v>
      </c>
      <c r="D48" s="124" t="s">
        <v>26</v>
      </c>
      <c r="E48" s="124">
        <v>10</v>
      </c>
    </row>
    <row r="49" spans="2:5" s="11" customFormat="1" ht="24.75" customHeight="1">
      <c r="B49" s="17" t="s">
        <v>151</v>
      </c>
      <c r="C49" s="17" t="s">
        <v>630</v>
      </c>
      <c r="D49" s="124" t="s">
        <v>26</v>
      </c>
      <c r="E49" s="124">
        <v>10</v>
      </c>
    </row>
    <row r="50" spans="2:5" s="11" customFormat="1" ht="26.25" customHeight="1">
      <c r="B50" s="17" t="s">
        <v>159</v>
      </c>
      <c r="C50" s="17" t="s">
        <v>629</v>
      </c>
      <c r="D50" s="124" t="s">
        <v>26</v>
      </c>
      <c r="E50" s="124">
        <v>10</v>
      </c>
    </row>
    <row r="51" spans="2:5" s="11" customFormat="1" ht="15">
      <c r="B51" s="15" t="s">
        <v>174</v>
      </c>
      <c r="C51" s="15" t="s">
        <v>175</v>
      </c>
      <c r="D51" s="16"/>
      <c r="E51" s="16">
        <f>+E52+E53+E54+E55+E56+E57</f>
        <v>60</v>
      </c>
    </row>
    <row r="52" spans="2:5" s="11" customFormat="1" ht="30.75" customHeight="1">
      <c r="B52" s="17" t="s">
        <v>176</v>
      </c>
      <c r="C52" s="17" t="s">
        <v>177</v>
      </c>
      <c r="D52" s="124" t="s">
        <v>26</v>
      </c>
      <c r="E52" s="124">
        <v>10</v>
      </c>
    </row>
    <row r="53" spans="2:5" s="11" customFormat="1" ht="31.5" customHeight="1">
      <c r="B53" s="17" t="s">
        <v>185</v>
      </c>
      <c r="C53" s="17" t="s">
        <v>628</v>
      </c>
      <c r="D53" s="124" t="s">
        <v>26</v>
      </c>
      <c r="E53" s="124">
        <v>10</v>
      </c>
    </row>
    <row r="54" spans="2:5" s="11" customFormat="1" ht="28.5" customHeight="1">
      <c r="B54" s="17" t="s">
        <v>189</v>
      </c>
      <c r="C54" s="17" t="s">
        <v>190</v>
      </c>
      <c r="D54" s="124" t="s">
        <v>26</v>
      </c>
      <c r="E54" s="124">
        <v>10</v>
      </c>
    </row>
    <row r="55" spans="2:5" s="11" customFormat="1" ht="34.5" customHeight="1">
      <c r="B55" s="17" t="s">
        <v>195</v>
      </c>
      <c r="C55" s="17" t="s">
        <v>627</v>
      </c>
      <c r="D55" s="124" t="s">
        <v>26</v>
      </c>
      <c r="E55" s="124">
        <v>10</v>
      </c>
    </row>
    <row r="56" spans="2:5" s="11" customFormat="1" ht="30.75" customHeight="1">
      <c r="B56" s="17" t="s">
        <v>202</v>
      </c>
      <c r="C56" s="17" t="s">
        <v>626</v>
      </c>
      <c r="D56" s="124" t="s">
        <v>26</v>
      </c>
      <c r="E56" s="124">
        <v>10</v>
      </c>
    </row>
    <row r="57" spans="2:5" s="11" customFormat="1" ht="22.5" customHeight="1">
      <c r="B57" s="17" t="s">
        <v>207</v>
      </c>
      <c r="C57" s="17" t="s">
        <v>625</v>
      </c>
      <c r="D57" s="124" t="s">
        <v>26</v>
      </c>
      <c r="E57" s="124">
        <v>10</v>
      </c>
    </row>
    <row r="58" spans="2:5" ht="15" customHeight="1">
      <c r="B58" s="15" t="s">
        <v>215</v>
      </c>
      <c r="C58" s="15" t="s">
        <v>216</v>
      </c>
      <c r="D58" s="16"/>
      <c r="E58" s="16">
        <f>+E59+E60+E61+E62+E63</f>
        <v>50</v>
      </c>
    </row>
    <row r="59" spans="2:5" s="11" customFormat="1" ht="30" customHeight="1">
      <c r="B59" s="17" t="s">
        <v>217</v>
      </c>
      <c r="C59" s="17" t="s">
        <v>624</v>
      </c>
      <c r="D59" s="124" t="s">
        <v>26</v>
      </c>
      <c r="E59" s="124">
        <v>10</v>
      </c>
    </row>
    <row r="60" spans="2:5" s="11" customFormat="1" ht="28.5" customHeight="1">
      <c r="B60" s="17" t="s">
        <v>225</v>
      </c>
      <c r="C60" s="17" t="s">
        <v>623</v>
      </c>
      <c r="D60" s="124" t="s">
        <v>26</v>
      </c>
      <c r="E60" s="124">
        <v>10</v>
      </c>
    </row>
    <row r="61" spans="2:5" s="11" customFormat="1" ht="27" customHeight="1">
      <c r="B61" s="17" t="s">
        <v>231</v>
      </c>
      <c r="C61" s="17" t="s">
        <v>622</v>
      </c>
      <c r="D61" s="124" t="s">
        <v>26</v>
      </c>
      <c r="E61" s="124">
        <v>10</v>
      </c>
    </row>
    <row r="62" spans="2:5" s="11" customFormat="1" ht="27.75" customHeight="1">
      <c r="B62" s="17" t="s">
        <v>238</v>
      </c>
      <c r="C62" s="17" t="s">
        <v>239</v>
      </c>
      <c r="D62" s="124" t="s">
        <v>26</v>
      </c>
      <c r="E62" s="124">
        <v>10</v>
      </c>
    </row>
    <row r="63" spans="2:5" s="11" customFormat="1" ht="29.25" customHeight="1">
      <c r="B63" s="17" t="s">
        <v>246</v>
      </c>
      <c r="C63" s="17" t="s">
        <v>247</v>
      </c>
      <c r="D63" s="124" t="s">
        <v>26</v>
      </c>
      <c r="E63" s="124">
        <v>10</v>
      </c>
    </row>
    <row r="64" spans="2:5" ht="15" customHeight="1">
      <c r="B64" s="15" t="s">
        <v>253</v>
      </c>
      <c r="C64" s="15" t="s">
        <v>254</v>
      </c>
      <c r="D64" s="16"/>
      <c r="E64" s="16">
        <f>+E65+E66+E67</f>
        <v>30</v>
      </c>
    </row>
    <row r="65" spans="2:5" s="11" customFormat="1" ht="21">
      <c r="B65" s="17" t="s">
        <v>255</v>
      </c>
      <c r="C65" s="17" t="s">
        <v>256</v>
      </c>
      <c r="D65" s="124" t="s">
        <v>26</v>
      </c>
      <c r="E65" s="124">
        <v>10</v>
      </c>
    </row>
    <row r="66" spans="2:5" s="11" customFormat="1" ht="26.25" customHeight="1">
      <c r="B66" s="17" t="s">
        <v>621</v>
      </c>
      <c r="C66" s="17" t="s">
        <v>620</v>
      </c>
      <c r="D66" s="124" t="s">
        <v>26</v>
      </c>
      <c r="E66" s="124">
        <v>10</v>
      </c>
    </row>
    <row r="67" spans="2:5" s="11" customFormat="1" ht="24.75" customHeight="1">
      <c r="B67" s="17" t="s">
        <v>619</v>
      </c>
      <c r="C67" s="17" t="s">
        <v>618</v>
      </c>
      <c r="D67" s="124" t="s">
        <v>26</v>
      </c>
      <c r="E67" s="124">
        <v>10</v>
      </c>
    </row>
    <row r="68" spans="2:5" ht="15">
      <c r="B68" s="12" t="s">
        <v>265</v>
      </c>
      <c r="C68" s="12" t="s">
        <v>266</v>
      </c>
      <c r="D68" s="125">
        <v>0</v>
      </c>
      <c r="E68" s="14">
        <f>(E69+E73+E75+E79+E82+E84)*30/130</f>
        <v>30</v>
      </c>
    </row>
    <row r="69" spans="2:5" ht="15">
      <c r="B69" s="15" t="s">
        <v>267</v>
      </c>
      <c r="C69" s="15" t="s">
        <v>268</v>
      </c>
      <c r="D69" s="16"/>
      <c r="E69" s="16">
        <f>+E70+E71+E72</f>
        <v>30</v>
      </c>
    </row>
    <row r="70" spans="2:5" s="11" customFormat="1" ht="21">
      <c r="B70" s="17" t="s">
        <v>269</v>
      </c>
      <c r="C70" s="17" t="s">
        <v>270</v>
      </c>
      <c r="D70" s="124" t="s">
        <v>26</v>
      </c>
      <c r="E70" s="124">
        <v>10</v>
      </c>
    </row>
    <row r="71" spans="2:5" s="11" customFormat="1" ht="28.5" customHeight="1">
      <c r="B71" s="17" t="s">
        <v>271</v>
      </c>
      <c r="C71" s="17" t="s">
        <v>272</v>
      </c>
      <c r="D71" s="124" t="s">
        <v>26</v>
      </c>
      <c r="E71" s="124">
        <v>10</v>
      </c>
    </row>
    <row r="72" spans="2:5" s="11" customFormat="1" ht="30" customHeight="1">
      <c r="B72" s="17" t="s">
        <v>277</v>
      </c>
      <c r="C72" s="17" t="s">
        <v>278</v>
      </c>
      <c r="D72" s="124" t="s">
        <v>26</v>
      </c>
      <c r="E72" s="124">
        <v>10</v>
      </c>
    </row>
    <row r="73" spans="2:5" ht="15">
      <c r="B73" s="15" t="s">
        <v>283</v>
      </c>
      <c r="C73" s="15" t="s">
        <v>284</v>
      </c>
      <c r="D73" s="16"/>
      <c r="E73" s="16">
        <f>+E74</f>
        <v>10</v>
      </c>
    </row>
    <row r="74" spans="2:5" s="11" customFormat="1" ht="21">
      <c r="B74" s="17" t="s">
        <v>285</v>
      </c>
      <c r="C74" s="17" t="s">
        <v>617</v>
      </c>
      <c r="D74" s="124" t="s">
        <v>26</v>
      </c>
      <c r="E74" s="124">
        <v>10</v>
      </c>
    </row>
    <row r="75" spans="2:5" s="11" customFormat="1" ht="15">
      <c r="B75" s="15" t="s">
        <v>291</v>
      </c>
      <c r="C75" s="15" t="s">
        <v>292</v>
      </c>
      <c r="D75" s="16"/>
      <c r="E75" s="16">
        <f>+E76+E77+E78</f>
        <v>30</v>
      </c>
    </row>
    <row r="76" spans="2:5" s="11" customFormat="1" ht="21.75" customHeight="1">
      <c r="B76" s="17" t="s">
        <v>293</v>
      </c>
      <c r="C76" s="17" t="s">
        <v>616</v>
      </c>
      <c r="D76" s="124" t="s">
        <v>26</v>
      </c>
      <c r="E76" s="124">
        <v>10</v>
      </c>
    </row>
    <row r="77" spans="2:5" s="11" customFormat="1" ht="30.75" customHeight="1">
      <c r="B77" s="17" t="s">
        <v>295</v>
      </c>
      <c r="C77" s="17" t="s">
        <v>615</v>
      </c>
      <c r="D77" s="124" t="s">
        <v>26</v>
      </c>
      <c r="E77" s="124">
        <v>10</v>
      </c>
    </row>
    <row r="78" spans="2:5" s="11" customFormat="1" ht="27.75" customHeight="1">
      <c r="B78" s="17" t="s">
        <v>297</v>
      </c>
      <c r="C78" s="17" t="s">
        <v>614</v>
      </c>
      <c r="D78" s="124" t="s">
        <v>26</v>
      </c>
      <c r="E78" s="124">
        <v>10</v>
      </c>
    </row>
    <row r="79" spans="2:5" ht="15">
      <c r="B79" s="15" t="s">
        <v>301</v>
      </c>
      <c r="C79" s="15" t="s">
        <v>302</v>
      </c>
      <c r="D79" s="16"/>
      <c r="E79" s="16">
        <f>+E80+E81</f>
        <v>20</v>
      </c>
    </row>
    <row r="80" spans="2:5" ht="34.5" customHeight="1">
      <c r="B80" s="17" t="s">
        <v>303</v>
      </c>
      <c r="C80" s="17" t="s">
        <v>304</v>
      </c>
      <c r="D80" s="124" t="s">
        <v>26</v>
      </c>
      <c r="E80" s="124">
        <v>10</v>
      </c>
    </row>
    <row r="81" spans="2:5" ht="26.25" customHeight="1">
      <c r="B81" s="17" t="s">
        <v>308</v>
      </c>
      <c r="C81" s="17" t="s">
        <v>309</v>
      </c>
      <c r="D81" s="124" t="s">
        <v>26</v>
      </c>
      <c r="E81" s="124">
        <v>10</v>
      </c>
    </row>
    <row r="82" spans="2:5" ht="15">
      <c r="B82" s="15" t="s">
        <v>313</v>
      </c>
      <c r="C82" s="15" t="s">
        <v>314</v>
      </c>
      <c r="D82" s="16"/>
      <c r="E82" s="16">
        <f>+E83</f>
        <v>10</v>
      </c>
    </row>
    <row r="83" spans="2:5" ht="21">
      <c r="B83" s="17" t="s">
        <v>315</v>
      </c>
      <c r="C83" s="17" t="s">
        <v>613</v>
      </c>
      <c r="D83" s="124" t="s">
        <v>26</v>
      </c>
      <c r="E83" s="124">
        <v>10</v>
      </c>
    </row>
    <row r="84" spans="2:5" ht="15">
      <c r="B84" s="15" t="s">
        <v>321</v>
      </c>
      <c r="C84" s="15" t="s">
        <v>322</v>
      </c>
      <c r="D84" s="16"/>
      <c r="E84" s="16">
        <f>+E85+E86+E87</f>
        <v>30</v>
      </c>
    </row>
    <row r="85" spans="2:5" ht="21">
      <c r="B85" s="17" t="s">
        <v>612</v>
      </c>
      <c r="C85" s="17" t="s">
        <v>611</v>
      </c>
      <c r="D85" s="124" t="s">
        <v>26</v>
      </c>
      <c r="E85" s="124">
        <v>10</v>
      </c>
    </row>
    <row r="86" spans="2:5" s="11" customFormat="1" ht="21">
      <c r="B86" s="17" t="s">
        <v>610</v>
      </c>
      <c r="C86" s="17" t="s">
        <v>609</v>
      </c>
      <c r="D86" s="124" t="s">
        <v>26</v>
      </c>
      <c r="E86" s="124">
        <v>10</v>
      </c>
    </row>
    <row r="87" spans="2:5" s="11" customFormat="1" ht="21">
      <c r="B87" s="17" t="s">
        <v>608</v>
      </c>
      <c r="C87" s="17" t="s">
        <v>607</v>
      </c>
      <c r="D87" s="124" t="s">
        <v>26</v>
      </c>
      <c r="E87" s="124">
        <v>10</v>
      </c>
    </row>
    <row r="88" spans="2:5" s="11" customFormat="1" ht="15">
      <c r="B88" s="28"/>
      <c r="C88" s="29"/>
      <c r="D88" s="30"/>
      <c r="E88" s="56"/>
    </row>
    <row r="89" spans="2:9" s="35" customFormat="1" ht="19.5" customHeight="1">
      <c r="B89" s="32" t="s">
        <v>335</v>
      </c>
      <c r="C89" s="33"/>
      <c r="D89" s="33"/>
      <c r="E89" s="33"/>
      <c r="F89" s="33"/>
      <c r="G89" s="33"/>
      <c r="H89" s="33"/>
      <c r="I89" s="34"/>
    </row>
    <row r="90" spans="1:10" s="35" customFormat="1" ht="2.25" customHeight="1">
      <c r="A90" s="36"/>
      <c r="B90" s="37"/>
      <c r="C90" s="37"/>
      <c r="D90" s="37"/>
      <c r="E90" s="37"/>
      <c r="F90" s="37"/>
      <c r="G90" s="37"/>
      <c r="H90" s="37"/>
      <c r="I90" s="37"/>
      <c r="J90" s="36"/>
    </row>
    <row r="91" spans="2:11" s="35" customFormat="1" ht="39.75" customHeight="1">
      <c r="B91" s="134" t="s">
        <v>336</v>
      </c>
      <c r="C91" s="134"/>
      <c r="D91" s="134"/>
      <c r="E91" s="134"/>
      <c r="F91" s="39"/>
      <c r="G91" s="39"/>
      <c r="H91" s="39"/>
      <c r="I91" s="39"/>
      <c r="J91" s="36"/>
      <c r="K91" s="36"/>
    </row>
    <row r="92" spans="2:9" s="36" customFormat="1" ht="29.25" customHeight="1">
      <c r="B92" s="134" t="s">
        <v>337</v>
      </c>
      <c r="C92" s="134"/>
      <c r="D92" s="134"/>
      <c r="E92" s="134"/>
      <c r="F92" s="37"/>
      <c r="G92" s="37"/>
      <c r="H92" s="37"/>
      <c r="I92" s="37"/>
    </row>
    <row r="93" spans="2:10" s="35" customFormat="1" ht="44.25" customHeight="1">
      <c r="B93" s="134" t="s">
        <v>338</v>
      </c>
      <c r="C93" s="134"/>
      <c r="D93" s="134"/>
      <c r="E93" s="134"/>
      <c r="F93" s="40"/>
      <c r="G93" s="40"/>
      <c r="H93" s="40"/>
      <c r="I93" s="40"/>
      <c r="J93" s="36"/>
    </row>
    <row r="94" spans="2:10" s="35" customFormat="1" ht="27" customHeight="1">
      <c r="B94" s="134" t="s">
        <v>339</v>
      </c>
      <c r="C94" s="134"/>
      <c r="D94" s="134"/>
      <c r="E94" s="134"/>
      <c r="F94" s="41"/>
      <c r="G94" s="41"/>
      <c r="H94" s="41"/>
      <c r="I94" s="41"/>
      <c r="J94" s="36"/>
    </row>
    <row r="95" spans="2:10" s="49" customFormat="1" ht="30.75" customHeight="1">
      <c r="B95" s="50"/>
      <c r="C95" s="51"/>
      <c r="D95" s="51"/>
      <c r="E95" s="51"/>
      <c r="F95" s="52"/>
      <c r="G95" s="123"/>
      <c r="H95" s="51"/>
      <c r="I95" s="51"/>
      <c r="J95" s="55"/>
    </row>
  </sheetData>
  <sheetProtection selectLockedCells="1" selectUnlockedCells="1"/>
  <mergeCells count="8">
    <mergeCell ref="B7:E7"/>
    <mergeCell ref="B94:E94"/>
    <mergeCell ref="B5:E5"/>
    <mergeCell ref="B6:E6"/>
    <mergeCell ref="B91:E91"/>
    <mergeCell ref="B16:D16"/>
    <mergeCell ref="B92:E92"/>
    <mergeCell ref="B93:E93"/>
  </mergeCells>
  <conditionalFormatting sqref="F93:I93 H95:I95 B95:E95">
    <cfRule type="cellIs" priority="1" dxfId="14" operator="equal" stopIfTrue="1">
      <formula>0</formula>
    </cfRule>
  </conditionalFormatting>
  <printOptions horizontalCentered="1"/>
  <pageMargins left="0.35433070866141736" right="0.31496062992125984" top="0.4330708661417323" bottom="0.31496062992125984" header="0.5905511811023623" footer="0.5118110236220472"/>
  <pageSetup horizontalDpi="600" verticalDpi="600" orientation="portrait" paperSize="9" scale="65" r:id="rId2"/>
  <rowBreaks count="1" manualBreakCount="1">
    <brk id="57" max="4" man="1"/>
  </rowBreaks>
  <colBreaks count="1" manualBreakCount="1">
    <brk id="5" max="65535" man="1"/>
  </colBreaks>
  <drawing r:id="rId1"/>
</worksheet>
</file>

<file path=xl/worksheets/sheet14.xml><?xml version="1.0" encoding="utf-8"?>
<worksheet xmlns="http://schemas.openxmlformats.org/spreadsheetml/2006/main" xmlns:r="http://schemas.openxmlformats.org/officeDocument/2006/relationships">
  <sheetPr>
    <tabColor rgb="FFFF0000"/>
  </sheetPr>
  <dimension ref="A5:K137"/>
  <sheetViews>
    <sheetView showGridLines="0" view="pageBreakPreview" zoomScaleNormal="85" zoomScaleSheetLayoutView="100" zoomScalePageLayoutView="0" workbookViewId="0" topLeftCell="A21">
      <selection activeCell="F24" sqref="F24"/>
    </sheetView>
  </sheetViews>
  <sheetFormatPr defaultColWidth="11.421875" defaultRowHeight="15"/>
  <cols>
    <col min="1" max="1" width="2.8515625" style="1" customWidth="1"/>
    <col min="2" max="2" width="9.8515625" style="1" customWidth="1"/>
    <col min="3" max="3" width="76.7109375" style="1" customWidth="1"/>
    <col min="4" max="4" width="9.28125" style="1" customWidth="1"/>
    <col min="5" max="5" width="10.8515625" style="1" customWidth="1"/>
    <col min="6" max="6" width="24.7109375" style="1" customWidth="1"/>
    <col min="7" max="16384" width="11.421875" style="1" customWidth="1"/>
  </cols>
  <sheetData>
    <row r="1" ht="22.5" customHeight="1"/>
    <row r="2" ht="24.75" customHeight="1"/>
    <row r="3" ht="24.75" customHeight="1"/>
    <row r="4" ht="22.5" customHeight="1"/>
    <row r="5" spans="2:7" ht="21" customHeight="1">
      <c r="B5" s="130" t="s">
        <v>648</v>
      </c>
      <c r="C5" s="130"/>
      <c r="D5" s="130"/>
      <c r="E5" s="130"/>
      <c r="F5" s="46"/>
      <c r="G5" s="46"/>
    </row>
    <row r="6" spans="2:7" s="186" customFormat="1" ht="24" customHeight="1">
      <c r="B6" s="143" t="s">
        <v>537</v>
      </c>
      <c r="C6" s="143"/>
      <c r="D6" s="143"/>
      <c r="E6" s="143"/>
      <c r="F6" s="128"/>
      <c r="G6" s="128"/>
    </row>
    <row r="7" spans="2:7" ht="24" customHeight="1">
      <c r="B7" s="143" t="s">
        <v>649</v>
      </c>
      <c r="C7" s="143"/>
      <c r="D7" s="143"/>
      <c r="E7" s="143"/>
      <c r="F7" s="126"/>
      <c r="G7" s="126"/>
    </row>
    <row r="8" spans="2:5" ht="23.25" customHeight="1">
      <c r="B8" s="2"/>
      <c r="C8" s="3"/>
      <c r="D8" s="3"/>
      <c r="E8" s="3"/>
    </row>
    <row r="9" spans="2:5" ht="15" customHeight="1">
      <c r="B9" s="4" t="s">
        <v>1</v>
      </c>
      <c r="C9" s="47"/>
      <c r="D9" s="47"/>
      <c r="E9" s="47"/>
    </row>
    <row r="10" spans="2:5" ht="24.75" customHeight="1">
      <c r="B10" s="4" t="s">
        <v>2</v>
      </c>
      <c r="C10" s="47"/>
      <c r="D10" s="5"/>
      <c r="E10" s="47"/>
    </row>
    <row r="11" spans="2:5" ht="15">
      <c r="B11" s="6" t="s">
        <v>3</v>
      </c>
      <c r="C11" s="47"/>
      <c r="D11" s="47"/>
      <c r="E11" s="47"/>
    </row>
    <row r="12" spans="2:5" ht="15">
      <c r="B12" s="6" t="s">
        <v>4</v>
      </c>
      <c r="C12" s="47"/>
      <c r="D12" s="47"/>
      <c r="E12" s="47"/>
    </row>
    <row r="13" spans="2:5" ht="15">
      <c r="B13" s="6" t="s">
        <v>5</v>
      </c>
      <c r="C13" s="47"/>
      <c r="D13" s="47"/>
      <c r="E13" s="47"/>
    </row>
    <row r="14" spans="2:5" ht="64.5" customHeight="1">
      <c r="B14" s="7"/>
      <c r="C14" s="47"/>
      <c r="D14" s="47"/>
      <c r="E14" s="47"/>
    </row>
    <row r="15" spans="2:5" ht="15">
      <c r="B15" s="47"/>
      <c r="C15" s="47"/>
      <c r="D15" s="47"/>
      <c r="E15" s="47"/>
    </row>
    <row r="16" spans="2:5" ht="11.25" customHeight="1">
      <c r="B16" s="137"/>
      <c r="C16" s="137"/>
      <c r="D16" s="137"/>
      <c r="E16" s="47"/>
    </row>
    <row r="17" spans="2:5" ht="33" customHeight="1">
      <c r="B17" s="8" t="s">
        <v>6</v>
      </c>
      <c r="C17" s="8"/>
      <c r="D17" s="8" t="s">
        <v>8</v>
      </c>
      <c r="E17" s="8" t="s">
        <v>9</v>
      </c>
    </row>
    <row r="18" spans="2:5" s="11" customFormat="1" ht="24.75" customHeight="1">
      <c r="B18" s="9">
        <v>1</v>
      </c>
      <c r="C18" s="9" t="s">
        <v>10</v>
      </c>
      <c r="D18" s="8"/>
      <c r="E18" s="10">
        <f>+E19+E34+E76+E91</f>
        <v>100</v>
      </c>
    </row>
    <row r="19" spans="2:5" ht="15" customHeight="1">
      <c r="B19" s="12" t="s">
        <v>12</v>
      </c>
      <c r="C19" s="12" t="s">
        <v>13</v>
      </c>
      <c r="D19" s="125"/>
      <c r="E19" s="14">
        <f>(E20+E25+E31)*5/20</f>
        <v>5</v>
      </c>
    </row>
    <row r="20" spans="2:5" ht="15" customHeight="1">
      <c r="B20" s="144" t="s">
        <v>15</v>
      </c>
      <c r="C20" s="144" t="s">
        <v>16</v>
      </c>
      <c r="D20" s="16"/>
      <c r="E20" s="145">
        <f>+E21</f>
        <v>5</v>
      </c>
    </row>
    <row r="21" spans="2:5" ht="21" customHeight="1">
      <c r="B21" s="17" t="s">
        <v>17</v>
      </c>
      <c r="C21" s="27" t="s">
        <v>650</v>
      </c>
      <c r="D21" s="124" t="s">
        <v>14</v>
      </c>
      <c r="E21" s="212">
        <f>SUM(E22:E24)</f>
        <v>5</v>
      </c>
    </row>
    <row r="22" spans="2:5" ht="26.25" customHeight="1">
      <c r="B22" s="17" t="s">
        <v>19</v>
      </c>
      <c r="C22" s="17" t="s">
        <v>743</v>
      </c>
      <c r="D22" s="124">
        <v>1</v>
      </c>
      <c r="E22" s="212">
        <v>0</v>
      </c>
    </row>
    <row r="23" spans="2:5" ht="30.75" customHeight="1">
      <c r="B23" s="17" t="s">
        <v>20</v>
      </c>
      <c r="C23" s="17" t="s">
        <v>744</v>
      </c>
      <c r="D23" s="152" t="s">
        <v>651</v>
      </c>
      <c r="E23" s="212">
        <v>0</v>
      </c>
    </row>
    <row r="24" spans="2:5" ht="25.5" customHeight="1">
      <c r="B24" s="17" t="s">
        <v>22</v>
      </c>
      <c r="C24" s="17" t="s">
        <v>745</v>
      </c>
      <c r="D24" s="152" t="s">
        <v>652</v>
      </c>
      <c r="E24" s="212">
        <v>5</v>
      </c>
    </row>
    <row r="25" spans="2:5" ht="15">
      <c r="B25" s="144" t="s">
        <v>24</v>
      </c>
      <c r="C25" s="144" t="s">
        <v>653</v>
      </c>
      <c r="D25" s="16"/>
      <c r="E25" s="213">
        <f>+E26</f>
        <v>5</v>
      </c>
    </row>
    <row r="26" spans="2:5" ht="32.25" customHeight="1">
      <c r="B26" s="27" t="s">
        <v>654</v>
      </c>
      <c r="C26" s="27" t="s">
        <v>655</v>
      </c>
      <c r="D26" s="124" t="s">
        <v>14</v>
      </c>
      <c r="E26" s="214">
        <f>SUM(E27:E29)</f>
        <v>5</v>
      </c>
    </row>
    <row r="27" spans="2:5" ht="15">
      <c r="B27" s="27" t="s">
        <v>29</v>
      </c>
      <c r="C27" s="27" t="s">
        <v>656</v>
      </c>
      <c r="D27" s="124">
        <v>1</v>
      </c>
      <c r="E27" s="212">
        <v>0</v>
      </c>
    </row>
    <row r="28" spans="2:5" ht="15">
      <c r="B28" s="27" t="s">
        <v>32</v>
      </c>
      <c r="C28" s="27" t="s">
        <v>657</v>
      </c>
      <c r="D28" s="152" t="s">
        <v>651</v>
      </c>
      <c r="E28" s="212">
        <v>0</v>
      </c>
    </row>
    <row r="29" spans="2:5" ht="27" customHeight="1">
      <c r="B29" s="27" t="s">
        <v>35</v>
      </c>
      <c r="C29" s="27" t="s">
        <v>658</v>
      </c>
      <c r="D29" s="152" t="s">
        <v>652</v>
      </c>
      <c r="E29" s="212">
        <v>5</v>
      </c>
    </row>
    <row r="30" spans="2:5" ht="28.5" customHeight="1" hidden="1">
      <c r="B30" s="27" t="s">
        <v>37</v>
      </c>
      <c r="C30" s="27" t="s">
        <v>659</v>
      </c>
      <c r="D30" s="124" t="s">
        <v>26</v>
      </c>
      <c r="E30" s="212">
        <v>0</v>
      </c>
    </row>
    <row r="31" spans="2:5" ht="15">
      <c r="B31" s="15" t="s">
        <v>43</v>
      </c>
      <c r="C31" s="15" t="s">
        <v>44</v>
      </c>
      <c r="D31" s="16"/>
      <c r="E31" s="215">
        <f>(E32+E33)*10/20</f>
        <v>10</v>
      </c>
    </row>
    <row r="32" spans="2:5" ht="19.5" customHeight="1">
      <c r="B32" s="27" t="s">
        <v>45</v>
      </c>
      <c r="C32" s="27" t="s">
        <v>660</v>
      </c>
      <c r="D32" s="124" t="s">
        <v>26</v>
      </c>
      <c r="E32" s="212">
        <v>10</v>
      </c>
    </row>
    <row r="33" spans="2:5" ht="33" customHeight="1">
      <c r="B33" s="27" t="s">
        <v>661</v>
      </c>
      <c r="C33" s="27" t="s">
        <v>662</v>
      </c>
      <c r="D33" s="124" t="s">
        <v>26</v>
      </c>
      <c r="E33" s="212">
        <v>10</v>
      </c>
    </row>
    <row r="34" spans="2:5" ht="15" customHeight="1">
      <c r="B34" s="12" t="s">
        <v>47</v>
      </c>
      <c r="C34" s="12" t="s">
        <v>48</v>
      </c>
      <c r="D34" s="125"/>
      <c r="E34" s="216">
        <f>(E35+E53+E67)*30/30</f>
        <v>30</v>
      </c>
    </row>
    <row r="35" spans="2:5" ht="15">
      <c r="B35" s="15" t="s">
        <v>50</v>
      </c>
      <c r="C35" s="15" t="s">
        <v>663</v>
      </c>
      <c r="D35" s="16"/>
      <c r="E35" s="213">
        <f>(E36+E46+E50)*10/25</f>
        <v>10</v>
      </c>
    </row>
    <row r="36" spans="2:5" ht="17.25" customHeight="1">
      <c r="B36" s="153" t="s">
        <v>476</v>
      </c>
      <c r="C36" s="153" t="s">
        <v>664</v>
      </c>
      <c r="D36" s="154" t="s">
        <v>26</v>
      </c>
      <c r="E36" s="217">
        <f>(E37+E41)*10/10</f>
        <v>10</v>
      </c>
    </row>
    <row r="37" spans="2:5" ht="25.5" customHeight="1">
      <c r="B37" s="153" t="s">
        <v>54</v>
      </c>
      <c r="C37" s="153" t="s">
        <v>665</v>
      </c>
      <c r="D37" s="155" t="s">
        <v>14</v>
      </c>
      <c r="E37" s="217">
        <f>SUM(E38:E40)</f>
        <v>5</v>
      </c>
    </row>
    <row r="38" spans="2:5" ht="18" customHeight="1">
      <c r="B38" s="27" t="s">
        <v>666</v>
      </c>
      <c r="C38" s="147" t="s">
        <v>667</v>
      </c>
      <c r="D38" s="152" t="s">
        <v>668</v>
      </c>
      <c r="E38" s="218">
        <v>0</v>
      </c>
    </row>
    <row r="39" spans="2:5" ht="15.75" customHeight="1">
      <c r="B39" s="27" t="s">
        <v>669</v>
      </c>
      <c r="C39" s="147" t="s">
        <v>670</v>
      </c>
      <c r="D39" s="152" t="s">
        <v>651</v>
      </c>
      <c r="E39" s="218">
        <v>0</v>
      </c>
    </row>
    <row r="40" spans="2:5" ht="15.75" customHeight="1">
      <c r="B40" s="27" t="s">
        <v>671</v>
      </c>
      <c r="C40" s="147" t="s">
        <v>672</v>
      </c>
      <c r="D40" s="152" t="s">
        <v>652</v>
      </c>
      <c r="E40" s="218">
        <v>5</v>
      </c>
    </row>
    <row r="41" spans="2:5" ht="20.25" customHeight="1">
      <c r="B41" s="153" t="s">
        <v>56</v>
      </c>
      <c r="C41" s="153" t="s">
        <v>673</v>
      </c>
      <c r="D41" s="155" t="s">
        <v>14</v>
      </c>
      <c r="E41" s="217">
        <f>+E45</f>
        <v>5</v>
      </c>
    </row>
    <row r="42" spans="2:5" ht="20.25" customHeight="1">
      <c r="B42" s="27" t="s">
        <v>674</v>
      </c>
      <c r="C42" s="147" t="s">
        <v>675</v>
      </c>
      <c r="D42" s="146">
        <v>0</v>
      </c>
      <c r="E42" s="155"/>
    </row>
    <row r="43" spans="2:5" ht="20.25" customHeight="1">
      <c r="B43" s="27" t="s">
        <v>676</v>
      </c>
      <c r="C43" s="147" t="s">
        <v>677</v>
      </c>
      <c r="D43" s="146">
        <v>1</v>
      </c>
      <c r="E43" s="155"/>
    </row>
    <row r="44" spans="2:5" ht="33" customHeight="1">
      <c r="B44" s="27" t="s">
        <v>678</v>
      </c>
      <c r="C44" s="147" t="s">
        <v>679</v>
      </c>
      <c r="D44" s="146" t="s">
        <v>651</v>
      </c>
      <c r="E44" s="155"/>
    </row>
    <row r="45" spans="2:5" ht="39.75" customHeight="1">
      <c r="B45" s="27" t="s">
        <v>680</v>
      </c>
      <c r="C45" s="147" t="s">
        <v>681</v>
      </c>
      <c r="D45" s="146" t="s">
        <v>652</v>
      </c>
      <c r="E45" s="146">
        <v>5</v>
      </c>
    </row>
    <row r="46" spans="2:5" s="11" customFormat="1" ht="39" customHeight="1">
      <c r="B46" s="153" t="s">
        <v>682</v>
      </c>
      <c r="C46" s="153" t="s">
        <v>683</v>
      </c>
      <c r="D46" s="154" t="s">
        <v>14</v>
      </c>
      <c r="E46" s="155">
        <f>SUM(E47:E49)</f>
        <v>5</v>
      </c>
    </row>
    <row r="47" spans="2:5" s="11" customFormat="1" ht="23.25" customHeight="1">
      <c r="B47" s="27" t="s">
        <v>60</v>
      </c>
      <c r="C47" s="27" t="s">
        <v>684</v>
      </c>
      <c r="D47" s="146">
        <v>1</v>
      </c>
      <c r="E47" s="146">
        <v>0</v>
      </c>
    </row>
    <row r="48" spans="2:5" s="11" customFormat="1" ht="30" customHeight="1">
      <c r="B48" s="27" t="s">
        <v>62</v>
      </c>
      <c r="C48" s="27" t="s">
        <v>685</v>
      </c>
      <c r="D48" s="152" t="s">
        <v>21</v>
      </c>
      <c r="E48" s="146">
        <v>0</v>
      </c>
    </row>
    <row r="49" spans="2:5" s="11" customFormat="1" ht="34.5" customHeight="1">
      <c r="B49" s="27" t="s">
        <v>65</v>
      </c>
      <c r="C49" s="27" t="s">
        <v>686</v>
      </c>
      <c r="D49" s="152" t="s">
        <v>23</v>
      </c>
      <c r="E49" s="146">
        <v>5</v>
      </c>
    </row>
    <row r="50" spans="2:5" s="11" customFormat="1" ht="21.75" customHeight="1">
      <c r="B50" s="153" t="s">
        <v>687</v>
      </c>
      <c r="C50" s="153" t="s">
        <v>688</v>
      </c>
      <c r="D50" s="154" t="s">
        <v>26</v>
      </c>
      <c r="E50" s="155">
        <f>SUM(E51:E52)</f>
        <v>10</v>
      </c>
    </row>
    <row r="51" spans="2:5" s="11" customFormat="1" ht="37.5" customHeight="1">
      <c r="B51" s="27" t="s">
        <v>72</v>
      </c>
      <c r="C51" s="27" t="s">
        <v>689</v>
      </c>
      <c r="D51" s="124" t="s">
        <v>14</v>
      </c>
      <c r="E51" s="146">
        <v>5</v>
      </c>
    </row>
    <row r="52" spans="2:5" s="11" customFormat="1" ht="33.75" customHeight="1">
      <c r="B52" s="27" t="s">
        <v>74</v>
      </c>
      <c r="C52" s="27" t="s">
        <v>690</v>
      </c>
      <c r="D52" s="124" t="s">
        <v>14</v>
      </c>
      <c r="E52" s="146">
        <v>5</v>
      </c>
    </row>
    <row r="53" spans="2:5" ht="15">
      <c r="B53" s="15" t="s">
        <v>91</v>
      </c>
      <c r="C53" s="15" t="s">
        <v>92</v>
      </c>
      <c r="D53" s="16"/>
      <c r="E53" s="145">
        <f>(E54+E57+E62)*10/25</f>
        <v>10</v>
      </c>
    </row>
    <row r="54" spans="2:5" s="11" customFormat="1" ht="21.75" customHeight="1">
      <c r="B54" s="153" t="s">
        <v>93</v>
      </c>
      <c r="C54" s="153" t="s">
        <v>691</v>
      </c>
      <c r="D54" s="154" t="s">
        <v>26</v>
      </c>
      <c r="E54" s="155">
        <f>SUM(E55:E56)</f>
        <v>10</v>
      </c>
    </row>
    <row r="55" spans="2:5" s="11" customFormat="1" ht="25.5" customHeight="1">
      <c r="B55" s="27"/>
      <c r="C55" s="17" t="s">
        <v>746</v>
      </c>
      <c r="D55" s="124">
        <v>0</v>
      </c>
      <c r="E55" s="124"/>
    </row>
    <row r="56" spans="2:5" s="11" customFormat="1" ht="25.5" customHeight="1">
      <c r="B56" s="27"/>
      <c r="C56" s="17" t="s">
        <v>747</v>
      </c>
      <c r="D56" s="124" t="s">
        <v>692</v>
      </c>
      <c r="E56" s="124">
        <v>10</v>
      </c>
    </row>
    <row r="57" spans="2:5" s="11" customFormat="1" ht="21.75" customHeight="1">
      <c r="B57" s="153" t="s">
        <v>634</v>
      </c>
      <c r="C57" s="153" t="s">
        <v>99</v>
      </c>
      <c r="D57" s="154" t="s">
        <v>26</v>
      </c>
      <c r="E57" s="155">
        <f>SUM(E58:E61)</f>
        <v>10</v>
      </c>
    </row>
    <row r="58" spans="2:5" s="11" customFormat="1" ht="15">
      <c r="B58" s="27"/>
      <c r="C58" s="17" t="s">
        <v>748</v>
      </c>
      <c r="D58" s="124">
        <v>0</v>
      </c>
      <c r="E58" s="124"/>
    </row>
    <row r="59" spans="2:5" s="11" customFormat="1" ht="21">
      <c r="B59" s="27"/>
      <c r="C59" s="27" t="s">
        <v>749</v>
      </c>
      <c r="D59" s="124" t="s">
        <v>693</v>
      </c>
      <c r="E59" s="124"/>
    </row>
    <row r="60" spans="2:5" s="11" customFormat="1" ht="21">
      <c r="B60" s="27"/>
      <c r="C60" s="27" t="s">
        <v>750</v>
      </c>
      <c r="D60" s="124" t="s">
        <v>694</v>
      </c>
      <c r="E60" s="124"/>
    </row>
    <row r="61" spans="2:5" s="11" customFormat="1" ht="21">
      <c r="B61" s="27"/>
      <c r="C61" s="27" t="s">
        <v>751</v>
      </c>
      <c r="D61" s="124" t="s">
        <v>695</v>
      </c>
      <c r="E61" s="124">
        <v>10</v>
      </c>
    </row>
    <row r="62" spans="2:5" s="11" customFormat="1" ht="21.75" customHeight="1">
      <c r="B62" s="153" t="s">
        <v>633</v>
      </c>
      <c r="C62" s="153" t="s">
        <v>107</v>
      </c>
      <c r="D62" s="154" t="s">
        <v>14</v>
      </c>
      <c r="E62" s="155">
        <f>SUM(E63:E66)</f>
        <v>5</v>
      </c>
    </row>
    <row r="63" spans="2:5" s="11" customFormat="1" ht="15">
      <c r="B63" s="27"/>
      <c r="C63" s="27" t="s">
        <v>752</v>
      </c>
      <c r="D63" s="146">
        <v>0</v>
      </c>
      <c r="E63" s="124"/>
    </row>
    <row r="64" spans="2:5" s="11" customFormat="1" ht="15">
      <c r="B64" s="27"/>
      <c r="C64" s="27" t="s">
        <v>753</v>
      </c>
      <c r="D64" s="146">
        <v>1</v>
      </c>
      <c r="E64" s="146"/>
    </row>
    <row r="65" spans="2:5" s="11" customFormat="1" ht="21">
      <c r="B65" s="27"/>
      <c r="C65" s="27" t="s">
        <v>754</v>
      </c>
      <c r="D65" s="146" t="s">
        <v>651</v>
      </c>
      <c r="E65" s="146"/>
    </row>
    <row r="66" spans="2:5" s="11" customFormat="1" ht="21">
      <c r="B66" s="27"/>
      <c r="C66" s="27" t="s">
        <v>755</v>
      </c>
      <c r="D66" s="146" t="s">
        <v>652</v>
      </c>
      <c r="E66" s="124">
        <v>5</v>
      </c>
    </row>
    <row r="67" spans="2:5" ht="15">
      <c r="B67" s="15" t="s">
        <v>114</v>
      </c>
      <c r="C67" s="15" t="s">
        <v>696</v>
      </c>
      <c r="D67" s="16"/>
      <c r="E67" s="145">
        <f>(E68+E71)*10/20</f>
        <v>10</v>
      </c>
    </row>
    <row r="68" spans="2:5" ht="21.75" customHeight="1">
      <c r="B68" s="153" t="s">
        <v>116</v>
      </c>
      <c r="C68" s="153" t="s">
        <v>117</v>
      </c>
      <c r="D68" s="154" t="s">
        <v>26</v>
      </c>
      <c r="E68" s="154">
        <f>+(E69+E70)*10/15</f>
        <v>10</v>
      </c>
    </row>
    <row r="69" spans="2:5" ht="17.25" customHeight="1">
      <c r="B69" s="27"/>
      <c r="C69" s="27" t="s">
        <v>117</v>
      </c>
      <c r="D69" s="146" t="s">
        <v>14</v>
      </c>
      <c r="E69" s="146">
        <v>5</v>
      </c>
    </row>
    <row r="70" spans="2:5" ht="17.25" customHeight="1">
      <c r="B70" s="27"/>
      <c r="C70" s="27" t="s">
        <v>119</v>
      </c>
      <c r="D70" s="146" t="s">
        <v>26</v>
      </c>
      <c r="E70" s="146">
        <v>10</v>
      </c>
    </row>
    <row r="71" spans="2:5" ht="34.5" customHeight="1">
      <c r="B71" s="153" t="s">
        <v>697</v>
      </c>
      <c r="C71" s="153" t="s">
        <v>698</v>
      </c>
      <c r="D71" s="154" t="s">
        <v>26</v>
      </c>
      <c r="E71" s="155">
        <f>SUM(E72:E75)</f>
        <v>10</v>
      </c>
    </row>
    <row r="72" spans="2:5" ht="18" customHeight="1">
      <c r="B72" s="27"/>
      <c r="C72" s="17" t="s">
        <v>699</v>
      </c>
      <c r="D72" s="124">
        <v>0</v>
      </c>
      <c r="E72" s="124"/>
    </row>
    <row r="73" spans="2:5" ht="22.5" customHeight="1">
      <c r="B73" s="27"/>
      <c r="C73" s="17" t="s">
        <v>756</v>
      </c>
      <c r="D73" s="124" t="s">
        <v>693</v>
      </c>
      <c r="E73" s="124"/>
    </row>
    <row r="74" spans="2:5" ht="22.5" customHeight="1">
      <c r="B74" s="27"/>
      <c r="C74" s="17" t="s">
        <v>757</v>
      </c>
      <c r="D74" s="124" t="s">
        <v>694</v>
      </c>
      <c r="E74" s="124"/>
    </row>
    <row r="75" spans="2:5" ht="22.5" customHeight="1">
      <c r="B75" s="27"/>
      <c r="C75" s="27" t="s">
        <v>700</v>
      </c>
      <c r="D75" s="124" t="s">
        <v>695</v>
      </c>
      <c r="E75" s="124">
        <v>10</v>
      </c>
    </row>
    <row r="76" spans="2:5" s="11" customFormat="1" ht="15">
      <c r="B76" s="12" t="s">
        <v>137</v>
      </c>
      <c r="C76" s="12" t="s">
        <v>138</v>
      </c>
      <c r="D76" s="125"/>
      <c r="E76" s="14">
        <f>(+E77+E78+E83+E87)*35/35</f>
        <v>35</v>
      </c>
    </row>
    <row r="77" spans="2:5" s="11" customFormat="1" ht="15">
      <c r="B77" s="15" t="s">
        <v>701</v>
      </c>
      <c r="C77" s="15" t="s">
        <v>702</v>
      </c>
      <c r="D77" s="16" t="s">
        <v>14</v>
      </c>
      <c r="E77" s="16">
        <v>5</v>
      </c>
    </row>
    <row r="78" spans="2:5" s="11" customFormat="1" ht="15">
      <c r="B78" s="15" t="s">
        <v>174</v>
      </c>
      <c r="C78" s="15" t="s">
        <v>141</v>
      </c>
      <c r="D78" s="16" t="s">
        <v>26</v>
      </c>
      <c r="E78" s="16">
        <f>(E79+E80+E81+E82)*10/30</f>
        <v>10</v>
      </c>
    </row>
    <row r="79" spans="2:5" s="11" customFormat="1" ht="27" customHeight="1">
      <c r="B79" s="27" t="s">
        <v>142</v>
      </c>
      <c r="C79" s="27" t="s">
        <v>703</v>
      </c>
      <c r="D79" s="124" t="s">
        <v>26</v>
      </c>
      <c r="E79" s="124">
        <v>10</v>
      </c>
    </row>
    <row r="80" spans="2:5" s="11" customFormat="1" ht="48.75" customHeight="1">
      <c r="B80" s="27" t="s">
        <v>144</v>
      </c>
      <c r="C80" s="27" t="s">
        <v>704</v>
      </c>
      <c r="D80" s="124" t="s">
        <v>26</v>
      </c>
      <c r="E80" s="124">
        <v>10</v>
      </c>
    </row>
    <row r="81" spans="2:5" s="11" customFormat="1" ht="19.5" customHeight="1">
      <c r="B81" s="27" t="s">
        <v>151</v>
      </c>
      <c r="C81" s="27" t="s">
        <v>705</v>
      </c>
      <c r="D81" s="124" t="s">
        <v>14</v>
      </c>
      <c r="E81" s="124">
        <v>5</v>
      </c>
    </row>
    <row r="82" spans="2:5" s="11" customFormat="1" ht="26.25" customHeight="1">
      <c r="B82" s="27" t="s">
        <v>159</v>
      </c>
      <c r="C82" s="27" t="s">
        <v>706</v>
      </c>
      <c r="D82" s="124" t="s">
        <v>14</v>
      </c>
      <c r="E82" s="124">
        <v>5</v>
      </c>
    </row>
    <row r="83" spans="2:5" s="11" customFormat="1" ht="17.25" customHeight="1">
      <c r="B83" s="15" t="s">
        <v>174</v>
      </c>
      <c r="C83" s="15" t="s">
        <v>707</v>
      </c>
      <c r="D83" s="16" t="s">
        <v>26</v>
      </c>
      <c r="E83" s="16">
        <f>(E84+E85+E86)*10/20</f>
        <v>10</v>
      </c>
    </row>
    <row r="84" spans="2:5" s="11" customFormat="1" ht="24" customHeight="1">
      <c r="B84" s="17" t="s">
        <v>176</v>
      </c>
      <c r="C84" s="27" t="s">
        <v>708</v>
      </c>
      <c r="D84" s="124" t="s">
        <v>14</v>
      </c>
      <c r="E84" s="124">
        <v>5</v>
      </c>
    </row>
    <row r="85" spans="2:5" s="11" customFormat="1" ht="45.75" customHeight="1">
      <c r="B85" s="17" t="s">
        <v>185</v>
      </c>
      <c r="C85" s="27" t="s">
        <v>709</v>
      </c>
      <c r="D85" s="124" t="s">
        <v>26</v>
      </c>
      <c r="E85" s="124">
        <v>10</v>
      </c>
    </row>
    <row r="86" spans="2:5" s="11" customFormat="1" ht="41.25" customHeight="1">
      <c r="B86" s="17" t="s">
        <v>189</v>
      </c>
      <c r="C86" s="27" t="s">
        <v>710</v>
      </c>
      <c r="D86" s="124" t="s">
        <v>14</v>
      </c>
      <c r="E86" s="124">
        <v>5</v>
      </c>
    </row>
    <row r="87" spans="2:5" ht="15" customHeight="1">
      <c r="B87" s="15" t="s">
        <v>215</v>
      </c>
      <c r="C87" s="15" t="s">
        <v>711</v>
      </c>
      <c r="D87" s="16" t="s">
        <v>26</v>
      </c>
      <c r="E87" s="16">
        <f>(E88+E89+E90)*10/25</f>
        <v>10</v>
      </c>
    </row>
    <row r="88" spans="2:5" s="11" customFormat="1" ht="39" customHeight="1">
      <c r="B88" s="27" t="s">
        <v>217</v>
      </c>
      <c r="C88" s="27" t="s">
        <v>712</v>
      </c>
      <c r="D88" s="124" t="s">
        <v>26</v>
      </c>
      <c r="E88" s="124">
        <v>10</v>
      </c>
    </row>
    <row r="89" spans="2:5" s="11" customFormat="1" ht="37.5" customHeight="1">
      <c r="B89" s="27" t="s">
        <v>225</v>
      </c>
      <c r="C89" s="148" t="s">
        <v>713</v>
      </c>
      <c r="D89" s="124" t="s">
        <v>14</v>
      </c>
      <c r="E89" s="124">
        <v>5</v>
      </c>
    </row>
    <row r="90" spans="2:5" s="11" customFormat="1" ht="47.25" customHeight="1">
      <c r="B90" s="27" t="s">
        <v>231</v>
      </c>
      <c r="C90" s="27" t="s">
        <v>714</v>
      </c>
      <c r="D90" s="124" t="s">
        <v>26</v>
      </c>
      <c r="E90" s="124">
        <v>10</v>
      </c>
    </row>
    <row r="91" spans="2:5" ht="15">
      <c r="B91" s="12" t="s">
        <v>265</v>
      </c>
      <c r="C91" s="12" t="s">
        <v>715</v>
      </c>
      <c r="D91" s="125">
        <v>0</v>
      </c>
      <c r="E91" s="14">
        <f>(E92+E101+E104+E109+E111+E115)*30/55</f>
        <v>30</v>
      </c>
    </row>
    <row r="92" spans="2:5" ht="15">
      <c r="B92" s="15" t="s">
        <v>267</v>
      </c>
      <c r="C92" s="15" t="s">
        <v>268</v>
      </c>
      <c r="D92" s="16" t="s">
        <v>26</v>
      </c>
      <c r="E92" s="145">
        <f>(E93+E98+E99+E100)*10/25</f>
        <v>10</v>
      </c>
    </row>
    <row r="93" spans="2:5" s="11" customFormat="1" ht="27" customHeight="1">
      <c r="B93" s="17" t="s">
        <v>716</v>
      </c>
      <c r="C93" s="27" t="s">
        <v>717</v>
      </c>
      <c r="D93" s="124" t="s">
        <v>26</v>
      </c>
      <c r="E93" s="124">
        <f>SUM(E94:E97)</f>
        <v>10</v>
      </c>
    </row>
    <row r="94" spans="2:5" s="11" customFormat="1" ht="18" customHeight="1">
      <c r="B94" s="17"/>
      <c r="C94" s="156" t="s">
        <v>258</v>
      </c>
      <c r="D94" s="124">
        <v>0</v>
      </c>
      <c r="E94" s="124"/>
    </row>
    <row r="95" spans="2:5" s="11" customFormat="1" ht="26.25" customHeight="1">
      <c r="B95" s="17"/>
      <c r="C95" s="156" t="s">
        <v>718</v>
      </c>
      <c r="D95" s="124" t="s">
        <v>693</v>
      </c>
      <c r="E95" s="124"/>
    </row>
    <row r="96" spans="2:5" s="11" customFormat="1" ht="32.25" customHeight="1">
      <c r="B96" s="17"/>
      <c r="C96" s="156" t="s">
        <v>719</v>
      </c>
      <c r="D96" s="124" t="s">
        <v>104</v>
      </c>
      <c r="E96" s="124"/>
    </row>
    <row r="97" spans="2:5" s="11" customFormat="1" ht="43.5" customHeight="1">
      <c r="B97" s="17"/>
      <c r="C97" s="156" t="s">
        <v>720</v>
      </c>
      <c r="D97" s="124" t="s">
        <v>82</v>
      </c>
      <c r="E97" s="124">
        <v>10</v>
      </c>
    </row>
    <row r="98" spans="2:5" s="11" customFormat="1" ht="32.25" customHeight="1">
      <c r="B98" s="17" t="s">
        <v>277</v>
      </c>
      <c r="C98" s="148" t="s">
        <v>721</v>
      </c>
      <c r="D98" s="124" t="s">
        <v>14</v>
      </c>
      <c r="E98" s="124">
        <v>5</v>
      </c>
    </row>
    <row r="99" spans="2:5" s="11" customFormat="1" ht="30" customHeight="1">
      <c r="B99" s="17" t="s">
        <v>722</v>
      </c>
      <c r="C99" s="27" t="s">
        <v>278</v>
      </c>
      <c r="D99" s="124" t="s">
        <v>14</v>
      </c>
      <c r="E99" s="124">
        <v>5</v>
      </c>
    </row>
    <row r="100" spans="2:5" s="11" customFormat="1" ht="20.25" customHeight="1">
      <c r="B100" s="17" t="s">
        <v>723</v>
      </c>
      <c r="C100" s="27" t="s">
        <v>724</v>
      </c>
      <c r="D100" s="124" t="s">
        <v>14</v>
      </c>
      <c r="E100" s="124">
        <v>5</v>
      </c>
    </row>
    <row r="101" spans="2:7" ht="15">
      <c r="B101" s="15" t="s">
        <v>283</v>
      </c>
      <c r="C101" s="15" t="s">
        <v>284</v>
      </c>
      <c r="D101" s="16" t="s">
        <v>26</v>
      </c>
      <c r="E101" s="16">
        <f>SUM(E102:E103)</f>
        <v>10</v>
      </c>
      <c r="F101" s="11"/>
      <c r="G101" s="11"/>
    </row>
    <row r="102" spans="2:5" s="11" customFormat="1" ht="24" customHeight="1">
      <c r="B102" s="17" t="s">
        <v>285</v>
      </c>
      <c r="C102" s="148" t="s">
        <v>725</v>
      </c>
      <c r="D102" s="124" t="s">
        <v>726</v>
      </c>
      <c r="E102" s="124">
        <v>5</v>
      </c>
    </row>
    <row r="103" spans="2:5" s="11" customFormat="1" ht="27.75" customHeight="1">
      <c r="B103" s="17" t="s">
        <v>727</v>
      </c>
      <c r="C103" s="148" t="s">
        <v>728</v>
      </c>
      <c r="D103" s="124" t="s">
        <v>726</v>
      </c>
      <c r="E103" s="124">
        <v>5</v>
      </c>
    </row>
    <row r="104" spans="2:5" s="11" customFormat="1" ht="15">
      <c r="B104" s="15" t="s">
        <v>291</v>
      </c>
      <c r="C104" s="15" t="s">
        <v>292</v>
      </c>
      <c r="D104" s="16" t="s">
        <v>26</v>
      </c>
      <c r="E104" s="16">
        <f>(E105+E106+E107+E108)*10/30</f>
        <v>10</v>
      </c>
    </row>
    <row r="105" spans="2:5" s="11" customFormat="1" ht="21.75" customHeight="1">
      <c r="B105" s="17" t="s">
        <v>293</v>
      </c>
      <c r="C105" s="148" t="s">
        <v>294</v>
      </c>
      <c r="D105" s="124" t="s">
        <v>14</v>
      </c>
      <c r="E105" s="124">
        <v>10</v>
      </c>
    </row>
    <row r="106" spans="2:5" s="11" customFormat="1" ht="21.75" customHeight="1">
      <c r="B106" s="17" t="s">
        <v>297</v>
      </c>
      <c r="C106" s="148" t="s">
        <v>729</v>
      </c>
      <c r="D106" s="124" t="s">
        <v>14</v>
      </c>
      <c r="E106" s="124">
        <v>5</v>
      </c>
    </row>
    <row r="107" spans="2:5" s="11" customFormat="1" ht="36.75" customHeight="1">
      <c r="B107" s="17" t="s">
        <v>730</v>
      </c>
      <c r="C107" s="148" t="s">
        <v>731</v>
      </c>
      <c r="D107" s="124" t="s">
        <v>26</v>
      </c>
      <c r="E107" s="124">
        <v>10</v>
      </c>
    </row>
    <row r="108" spans="2:5" s="11" customFormat="1" ht="36.75" customHeight="1">
      <c r="B108" s="17" t="s">
        <v>732</v>
      </c>
      <c r="C108" s="148" t="s">
        <v>733</v>
      </c>
      <c r="D108" s="124" t="s">
        <v>14</v>
      </c>
      <c r="E108" s="124">
        <v>5</v>
      </c>
    </row>
    <row r="109" spans="2:5" ht="15">
      <c r="B109" s="15" t="s">
        <v>301</v>
      </c>
      <c r="C109" s="15" t="s">
        <v>302</v>
      </c>
      <c r="D109" s="16" t="s">
        <v>14</v>
      </c>
      <c r="E109" s="16">
        <f>+E110</f>
        <v>5</v>
      </c>
    </row>
    <row r="110" spans="2:5" ht="34.5" customHeight="1">
      <c r="B110" s="17" t="s">
        <v>303</v>
      </c>
      <c r="C110" s="27" t="s">
        <v>734</v>
      </c>
      <c r="D110" s="124" t="s">
        <v>14</v>
      </c>
      <c r="E110" s="124">
        <v>5</v>
      </c>
    </row>
    <row r="111" spans="2:5" ht="15">
      <c r="B111" s="15" t="s">
        <v>313</v>
      </c>
      <c r="C111" s="15" t="s">
        <v>735</v>
      </c>
      <c r="D111" s="16" t="s">
        <v>26</v>
      </c>
      <c r="E111" s="16">
        <f>(E112+E113+E114)*10/15</f>
        <v>10</v>
      </c>
    </row>
    <row r="112" spans="2:5" ht="29.25" customHeight="1">
      <c r="B112" s="27" t="s">
        <v>736</v>
      </c>
      <c r="C112" s="27" t="s">
        <v>737</v>
      </c>
      <c r="D112" s="124" t="s">
        <v>14</v>
      </c>
      <c r="E112" s="124">
        <v>5</v>
      </c>
    </row>
    <row r="113" spans="2:5" ht="45" customHeight="1">
      <c r="B113" s="27" t="s">
        <v>738</v>
      </c>
      <c r="C113" s="27" t="s">
        <v>739</v>
      </c>
      <c r="D113" s="124" t="s">
        <v>14</v>
      </c>
      <c r="E113" s="124">
        <v>5</v>
      </c>
    </row>
    <row r="114" spans="2:5" ht="28.5" customHeight="1">
      <c r="B114" s="27" t="s">
        <v>740</v>
      </c>
      <c r="C114" s="148" t="s">
        <v>741</v>
      </c>
      <c r="D114" s="124" t="s">
        <v>14</v>
      </c>
      <c r="E114" s="124">
        <v>5</v>
      </c>
    </row>
    <row r="115" spans="2:5" ht="15">
      <c r="B115" s="15" t="s">
        <v>321</v>
      </c>
      <c r="C115" s="15" t="s">
        <v>322</v>
      </c>
      <c r="D115" s="16" t="s">
        <v>26</v>
      </c>
      <c r="E115" s="16">
        <f>(E116+E117+E118)*10/15</f>
        <v>10</v>
      </c>
    </row>
    <row r="116" spans="2:5" ht="21">
      <c r="B116" s="17" t="s">
        <v>612</v>
      </c>
      <c r="C116" s="17" t="s">
        <v>742</v>
      </c>
      <c r="D116" s="124" t="s">
        <v>14</v>
      </c>
      <c r="E116" s="124">
        <v>5</v>
      </c>
    </row>
    <row r="117" spans="2:5" s="11" customFormat="1" ht="15">
      <c r="B117" s="17" t="s">
        <v>610</v>
      </c>
      <c r="C117" s="17" t="s">
        <v>609</v>
      </c>
      <c r="D117" s="124" t="s">
        <v>14</v>
      </c>
      <c r="E117" s="124">
        <v>5</v>
      </c>
    </row>
    <row r="118" spans="2:5" s="11" customFormat="1" ht="21">
      <c r="B118" s="17" t="s">
        <v>608</v>
      </c>
      <c r="C118" s="17" t="s">
        <v>607</v>
      </c>
      <c r="D118" s="124" t="s">
        <v>14</v>
      </c>
      <c r="E118" s="124">
        <v>5</v>
      </c>
    </row>
    <row r="119" spans="2:5" s="11" customFormat="1" ht="15">
      <c r="B119" s="28"/>
      <c r="C119" s="29"/>
      <c r="D119" s="30"/>
      <c r="E119" s="56"/>
    </row>
    <row r="120" spans="2:9" s="35" customFormat="1" ht="19.5" customHeight="1">
      <c r="B120" s="32" t="s">
        <v>335</v>
      </c>
      <c r="C120" s="33"/>
      <c r="D120" s="33"/>
      <c r="E120" s="33"/>
      <c r="F120" s="33"/>
      <c r="G120" s="33"/>
      <c r="H120" s="33"/>
      <c r="I120" s="34"/>
    </row>
    <row r="121" spans="1:10" s="35" customFormat="1" ht="2.25" customHeight="1">
      <c r="A121" s="36"/>
      <c r="B121" s="37"/>
      <c r="C121" s="37"/>
      <c r="D121" s="37"/>
      <c r="E121" s="37"/>
      <c r="F121" s="37"/>
      <c r="G121" s="37"/>
      <c r="H121" s="37"/>
      <c r="I121" s="37"/>
      <c r="J121" s="36"/>
    </row>
    <row r="122" spans="2:11" s="35" customFormat="1" ht="39.75" customHeight="1">
      <c r="B122" s="149" t="s">
        <v>336</v>
      </c>
      <c r="C122" s="150"/>
      <c r="D122" s="150"/>
      <c r="E122" s="151"/>
      <c r="F122" s="39"/>
      <c r="G122" s="39"/>
      <c r="H122" s="39"/>
      <c r="I122" s="39"/>
      <c r="J122" s="36"/>
      <c r="K122" s="36"/>
    </row>
    <row r="123" spans="2:9" s="36" customFormat="1" ht="29.25" customHeight="1">
      <c r="B123" s="149" t="s">
        <v>337</v>
      </c>
      <c r="C123" s="150"/>
      <c r="D123" s="150"/>
      <c r="E123" s="151"/>
      <c r="F123" s="37"/>
      <c r="G123" s="37"/>
      <c r="H123" s="37"/>
      <c r="I123" s="37"/>
    </row>
    <row r="124" spans="2:10" s="35" customFormat="1" ht="44.25" customHeight="1">
      <c r="B124" s="149" t="s">
        <v>338</v>
      </c>
      <c r="C124" s="150"/>
      <c r="D124" s="150"/>
      <c r="E124" s="151"/>
      <c r="F124" s="40"/>
      <c r="G124" s="40"/>
      <c r="H124" s="40"/>
      <c r="I124" s="40"/>
      <c r="J124" s="36"/>
    </row>
    <row r="125" spans="2:10" s="35" customFormat="1" ht="27" customHeight="1">
      <c r="B125" s="149" t="s">
        <v>339</v>
      </c>
      <c r="C125" s="150"/>
      <c r="D125" s="150"/>
      <c r="E125" s="151"/>
      <c r="F125" s="41"/>
      <c r="G125" s="41"/>
      <c r="H125" s="41"/>
      <c r="I125" s="41"/>
      <c r="J125" s="36"/>
    </row>
    <row r="126" spans="2:10" s="49" customFormat="1" ht="30.75" customHeight="1">
      <c r="B126" s="50"/>
      <c r="C126" s="51"/>
      <c r="D126" s="51"/>
      <c r="E126" s="51"/>
      <c r="F126" s="52"/>
      <c r="G126" s="123"/>
      <c r="H126" s="51"/>
      <c r="I126" s="51"/>
      <c r="J126" s="55"/>
    </row>
    <row r="127" spans="2:3" ht="15">
      <c r="B127" s="11" t="s">
        <v>340</v>
      </c>
      <c r="C127" s="11" t="s">
        <v>341</v>
      </c>
    </row>
    <row r="128" ht="15">
      <c r="B128" s="124" t="s">
        <v>26</v>
      </c>
    </row>
    <row r="129" spans="2:3" ht="15">
      <c r="B129" s="42">
        <v>0</v>
      </c>
      <c r="C129" s="43" t="s">
        <v>342</v>
      </c>
    </row>
    <row r="130" spans="2:3" ht="15">
      <c r="B130" s="42" t="s">
        <v>343</v>
      </c>
      <c r="C130" s="44" t="s">
        <v>344</v>
      </c>
    </row>
    <row r="131" spans="2:3" ht="15">
      <c r="B131" s="42" t="s">
        <v>345</v>
      </c>
      <c r="C131" s="44" t="s">
        <v>346</v>
      </c>
    </row>
    <row r="132" spans="2:3" ht="15">
      <c r="B132" s="42" t="s">
        <v>347</v>
      </c>
      <c r="C132" s="44" t="s">
        <v>348</v>
      </c>
    </row>
    <row r="133" ht="15">
      <c r="B133" s="124" t="s">
        <v>14</v>
      </c>
    </row>
    <row r="134" spans="2:3" ht="15">
      <c r="B134" s="42">
        <v>0</v>
      </c>
      <c r="C134" s="43" t="s">
        <v>342</v>
      </c>
    </row>
    <row r="135" spans="2:3" ht="15">
      <c r="B135" s="42">
        <v>1</v>
      </c>
      <c r="C135" s="44" t="s">
        <v>344</v>
      </c>
    </row>
    <row r="136" spans="2:3" ht="15">
      <c r="B136" s="42" t="s">
        <v>349</v>
      </c>
      <c r="C136" s="44" t="s">
        <v>346</v>
      </c>
    </row>
    <row r="137" spans="2:3" ht="15">
      <c r="B137" s="42" t="s">
        <v>350</v>
      </c>
      <c r="C137" s="44" t="s">
        <v>348</v>
      </c>
    </row>
  </sheetData>
  <sheetProtection selectLockedCells="1" selectUnlockedCells="1"/>
  <mergeCells count="8">
    <mergeCell ref="B124:E124"/>
    <mergeCell ref="B125:E125"/>
    <mergeCell ref="B5:E5"/>
    <mergeCell ref="B6:E6"/>
    <mergeCell ref="B7:E7"/>
    <mergeCell ref="B16:D16"/>
    <mergeCell ref="B122:E122"/>
    <mergeCell ref="B123:E123"/>
  </mergeCells>
  <conditionalFormatting sqref="F124:I124 H126:I126 B126:E126">
    <cfRule type="cellIs" priority="2" dxfId="14" operator="equal" stopIfTrue="1">
      <formula>0</formula>
    </cfRule>
  </conditionalFormatting>
  <conditionalFormatting sqref="B133:C133">
    <cfRule type="cellIs" priority="1" dxfId="14" operator="equal" stopIfTrue="1">
      <formula>0</formula>
    </cfRule>
  </conditionalFormatting>
  <printOptions horizontalCentered="1"/>
  <pageMargins left="0.35433070866141736" right="0.31496062992125984" top="0.4330708661417323" bottom="0.31496062992125984" header="0.5905511811023623" footer="0.5118110236220472"/>
  <pageSetup horizontalDpi="600" verticalDpi="600" orientation="portrait" paperSize="9" scale="65" r:id="rId2"/>
  <rowBreaks count="1" manualBreakCount="1">
    <brk id="86" max="4" man="1"/>
  </rowBreaks>
  <colBreaks count="1" manualBreakCount="1">
    <brk id="5" max="65535" man="1"/>
  </colBreaks>
  <drawing r:id="rId1"/>
</worksheet>
</file>

<file path=xl/worksheets/sheet2.xml><?xml version="1.0" encoding="utf-8"?>
<worksheet xmlns="http://schemas.openxmlformats.org/spreadsheetml/2006/main" xmlns:r="http://schemas.openxmlformats.org/officeDocument/2006/relationships">
  <dimension ref="A1:N209"/>
  <sheetViews>
    <sheetView view="pageBreakPreview" zoomScaleSheetLayoutView="100" zoomScalePageLayoutView="0" workbookViewId="0" topLeftCell="A175">
      <selection activeCell="E181" sqref="E181:E182"/>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36.421875" style="1" customWidth="1"/>
    <col min="7" max="7" width="6.8515625" style="1" customWidth="1"/>
    <col min="8" max="8" width="11.421875" style="1" hidden="1" customWidth="1"/>
    <col min="9" max="11" width="0" style="1" hidden="1" customWidth="1"/>
    <col min="12" max="16384" width="11.421875" style="1" customWidth="1"/>
  </cols>
  <sheetData>
    <row r="1" spans="2:5" ht="15">
      <c r="B1" s="203"/>
      <c r="C1" s="203"/>
      <c r="D1" s="203"/>
      <c r="E1" s="203"/>
    </row>
    <row r="2" spans="2:5" ht="15">
      <c r="B2" s="203"/>
      <c r="C2" s="203"/>
      <c r="D2" s="203"/>
      <c r="E2" s="203"/>
    </row>
    <row r="3" spans="2:5" ht="15">
      <c r="B3" s="203"/>
      <c r="C3" s="203"/>
      <c r="D3" s="203"/>
      <c r="E3" s="203"/>
    </row>
    <row r="4" spans="2:5" ht="44.25" customHeight="1">
      <c r="B4" s="203"/>
      <c r="C4" s="203"/>
      <c r="D4" s="203"/>
      <c r="E4" s="203"/>
    </row>
    <row r="5" spans="2:7" ht="18.75" customHeight="1">
      <c r="B5" s="200" t="s">
        <v>648</v>
      </c>
      <c r="C5" s="200"/>
      <c r="D5" s="200"/>
      <c r="E5" s="200"/>
      <c r="F5" s="46"/>
      <c r="G5" s="46"/>
    </row>
    <row r="6" spans="2:7" ht="15">
      <c r="B6" s="201" t="s">
        <v>537</v>
      </c>
      <c r="C6" s="201"/>
      <c r="D6" s="201"/>
      <c r="E6" s="201"/>
      <c r="F6" s="126"/>
      <c r="G6" s="126"/>
    </row>
    <row r="7" spans="2:7" ht="15">
      <c r="B7" s="202"/>
      <c r="C7" s="201" t="s">
        <v>0</v>
      </c>
      <c r="D7" s="201"/>
      <c r="E7" s="202"/>
      <c r="F7" s="126"/>
      <c r="G7" s="126"/>
    </row>
    <row r="8" spans="2:7" ht="24.75" customHeight="1">
      <c r="B8" s="191"/>
      <c r="C8" s="192"/>
      <c r="D8" s="192"/>
      <c r="E8" s="192"/>
      <c r="F8" s="3"/>
      <c r="G8" s="3"/>
    </row>
    <row r="9" spans="2:7" ht="18" customHeight="1">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+E19+E35+E82+E150</f>
        <v>100</v>
      </c>
      <c r="F18" s="47"/>
      <c r="G18" s="47"/>
    </row>
    <row r="19" spans="2:7" ht="15">
      <c r="B19" s="12" t="s">
        <v>12</v>
      </c>
      <c r="C19" s="12" t="s">
        <v>13</v>
      </c>
      <c r="D19" s="13" t="s">
        <v>14</v>
      </c>
      <c r="E19" s="14">
        <f>(E20+E25+E33)*5/20</f>
        <v>5</v>
      </c>
      <c r="F19" s="47"/>
      <c r="G19" s="47"/>
    </row>
    <row r="20" spans="2:7" ht="15">
      <c r="B20" s="15" t="s">
        <v>15</v>
      </c>
      <c r="C20" s="15" t="s">
        <v>16</v>
      </c>
      <c r="D20" s="16" t="s">
        <v>14</v>
      </c>
      <c r="E20" s="16">
        <f>+E21</f>
        <v>5</v>
      </c>
      <c r="F20" s="47"/>
      <c r="G20" s="47"/>
    </row>
    <row r="21" spans="2:7" ht="21">
      <c r="B21" s="17" t="s">
        <v>17</v>
      </c>
      <c r="C21" s="17" t="s">
        <v>18</v>
      </c>
      <c r="D21" s="146" t="s">
        <v>14</v>
      </c>
      <c r="E21" s="124">
        <f>SUM(E22:E24)</f>
        <v>5</v>
      </c>
      <c r="F21" s="30"/>
      <c r="G21" s="157"/>
    </row>
    <row r="22" spans="2:7" ht="31.5">
      <c r="B22" s="17" t="s">
        <v>19</v>
      </c>
      <c r="C22" s="17" t="s">
        <v>758</v>
      </c>
      <c r="D22" s="124">
        <v>1</v>
      </c>
      <c r="E22" s="124">
        <v>0</v>
      </c>
      <c r="F22" s="30"/>
      <c r="G22" s="157"/>
    </row>
    <row r="23" spans="2:7" ht="31.5">
      <c r="B23" s="17" t="s">
        <v>20</v>
      </c>
      <c r="C23" s="17" t="s">
        <v>759</v>
      </c>
      <c r="D23" s="152" t="s">
        <v>21</v>
      </c>
      <c r="E23" s="124">
        <v>0</v>
      </c>
      <c r="F23" s="30"/>
      <c r="G23" s="157"/>
    </row>
    <row r="24" spans="2:7" ht="31.5">
      <c r="B24" s="17" t="s">
        <v>22</v>
      </c>
      <c r="C24" s="17" t="s">
        <v>760</v>
      </c>
      <c r="D24" s="152" t="s">
        <v>23</v>
      </c>
      <c r="E24" s="152">
        <v>5</v>
      </c>
      <c r="F24" s="30"/>
      <c r="G24" s="157"/>
    </row>
    <row r="25" spans="2:7" ht="15">
      <c r="B25" s="15" t="s">
        <v>24</v>
      </c>
      <c r="C25" s="15" t="s">
        <v>25</v>
      </c>
      <c r="D25" s="16" t="s">
        <v>26</v>
      </c>
      <c r="E25" s="16">
        <f>(E26+E30)*10/20</f>
        <v>10</v>
      </c>
      <c r="F25" s="30"/>
      <c r="G25" s="30"/>
    </row>
    <row r="26" spans="2:7" ht="21">
      <c r="B26" s="17" t="s">
        <v>27</v>
      </c>
      <c r="C26" s="17" t="s">
        <v>28</v>
      </c>
      <c r="D26" s="124" t="s">
        <v>26</v>
      </c>
      <c r="E26" s="124">
        <f>SUM(E27:E29)</f>
        <v>10</v>
      </c>
      <c r="F26" s="30"/>
      <c r="G26" s="157"/>
    </row>
    <row r="27" spans="2:7" ht="15">
      <c r="B27" s="17" t="s">
        <v>29</v>
      </c>
      <c r="C27" s="17" t="s">
        <v>30</v>
      </c>
      <c r="D27" s="124" t="s">
        <v>31</v>
      </c>
      <c r="E27" s="124">
        <v>0</v>
      </c>
      <c r="F27" s="30"/>
      <c r="G27" s="157"/>
    </row>
    <row r="28" spans="2:7" ht="21">
      <c r="B28" s="17" t="s">
        <v>32</v>
      </c>
      <c r="C28" s="17" t="s">
        <v>33</v>
      </c>
      <c r="D28" s="124" t="s">
        <v>34</v>
      </c>
      <c r="E28" s="124">
        <v>0</v>
      </c>
      <c r="F28" s="30"/>
      <c r="G28" s="157"/>
    </row>
    <row r="29" spans="2:7" ht="21">
      <c r="B29" s="17" t="s">
        <v>35</v>
      </c>
      <c r="C29" s="17" t="s">
        <v>761</v>
      </c>
      <c r="D29" s="124" t="s">
        <v>36</v>
      </c>
      <c r="E29" s="124">
        <v>10</v>
      </c>
      <c r="F29" s="30"/>
      <c r="G29" s="157"/>
    </row>
    <row r="30" spans="2:7" ht="21">
      <c r="B30" s="17" t="s">
        <v>37</v>
      </c>
      <c r="C30" s="27" t="s">
        <v>762</v>
      </c>
      <c r="D30" s="124" t="s">
        <v>26</v>
      </c>
      <c r="E30" s="124">
        <f>SUM(E31:E32)</f>
        <v>10</v>
      </c>
      <c r="F30" s="30"/>
      <c r="G30" s="157"/>
    </row>
    <row r="31" spans="2:8" ht="15">
      <c r="B31" s="17" t="s">
        <v>38</v>
      </c>
      <c r="C31" s="17" t="s">
        <v>39</v>
      </c>
      <c r="D31" s="124" t="s">
        <v>40</v>
      </c>
      <c r="E31" s="124">
        <v>0</v>
      </c>
      <c r="F31" s="30"/>
      <c r="G31" s="157"/>
      <c r="H31" s="18"/>
    </row>
    <row r="32" spans="2:7" ht="21">
      <c r="B32" s="17" t="s">
        <v>41</v>
      </c>
      <c r="C32" s="17" t="s">
        <v>763</v>
      </c>
      <c r="D32" s="124" t="s">
        <v>42</v>
      </c>
      <c r="E32" s="124">
        <v>10</v>
      </c>
      <c r="F32" s="30"/>
      <c r="G32" s="157"/>
    </row>
    <row r="33" spans="2:7" ht="15">
      <c r="B33" s="15" t="s">
        <v>43</v>
      </c>
      <c r="C33" s="15" t="s">
        <v>44</v>
      </c>
      <c r="D33" s="16" t="s">
        <v>14</v>
      </c>
      <c r="E33" s="16">
        <f>+E34</f>
        <v>5</v>
      </c>
      <c r="F33" s="30"/>
      <c r="G33" s="157"/>
    </row>
    <row r="34" spans="2:7" ht="42">
      <c r="B34" s="17" t="s">
        <v>45</v>
      </c>
      <c r="C34" s="17" t="s">
        <v>46</v>
      </c>
      <c r="D34" s="124" t="s">
        <v>14</v>
      </c>
      <c r="E34" s="124">
        <v>5</v>
      </c>
      <c r="F34" s="30"/>
      <c r="G34" s="157"/>
    </row>
    <row r="35" spans="2:7" ht="15">
      <c r="B35" s="12" t="s">
        <v>47</v>
      </c>
      <c r="C35" s="12" t="s">
        <v>48</v>
      </c>
      <c r="D35" s="13" t="s">
        <v>49</v>
      </c>
      <c r="E35" s="14">
        <f>(E36+E56+E70+E73)*30/40</f>
        <v>30</v>
      </c>
      <c r="F35" s="30"/>
      <c r="G35" s="157"/>
    </row>
    <row r="36" spans="2:7" ht="15">
      <c r="B36" s="15" t="s">
        <v>50</v>
      </c>
      <c r="C36" s="15" t="s">
        <v>51</v>
      </c>
      <c r="D36" s="16" t="s">
        <v>26</v>
      </c>
      <c r="E36" s="16">
        <f>+(E37+E41+E46+E51+E55)*10/45</f>
        <v>10</v>
      </c>
      <c r="F36" s="30"/>
      <c r="G36" s="157"/>
    </row>
    <row r="37" spans="2:7" s="11" customFormat="1" ht="21">
      <c r="B37" s="17" t="s">
        <v>52</v>
      </c>
      <c r="C37" s="17" t="s">
        <v>53</v>
      </c>
      <c r="D37" s="124" t="s">
        <v>26</v>
      </c>
      <c r="E37" s="124">
        <f>SUM(E38:E40)</f>
        <v>10</v>
      </c>
      <c r="F37" s="30"/>
      <c r="G37" s="157"/>
    </row>
    <row r="38" spans="2:7" s="11" customFormat="1" ht="15">
      <c r="B38" s="17" t="s">
        <v>54</v>
      </c>
      <c r="C38" s="17" t="s">
        <v>764</v>
      </c>
      <c r="D38" s="124">
        <v>0</v>
      </c>
      <c r="E38" s="124">
        <v>0</v>
      </c>
      <c r="F38" s="30"/>
      <c r="G38" s="157"/>
    </row>
    <row r="39" spans="2:7" s="11" customFormat="1" ht="15">
      <c r="B39" s="17" t="s">
        <v>55</v>
      </c>
      <c r="C39" s="17" t="s">
        <v>765</v>
      </c>
      <c r="D39" s="146" t="s">
        <v>31</v>
      </c>
      <c r="E39" s="124">
        <v>0</v>
      </c>
      <c r="F39" s="30"/>
      <c r="G39" s="157"/>
    </row>
    <row r="40" spans="2:7" s="11" customFormat="1" ht="31.5">
      <c r="B40" s="17" t="s">
        <v>56</v>
      </c>
      <c r="C40" s="17" t="s">
        <v>766</v>
      </c>
      <c r="D40" s="146" t="s">
        <v>57</v>
      </c>
      <c r="E40" s="124">
        <v>10</v>
      </c>
      <c r="F40" s="30"/>
      <c r="G40" s="157"/>
    </row>
    <row r="41" spans="2:7" s="11" customFormat="1" ht="15">
      <c r="B41" s="17" t="s">
        <v>58</v>
      </c>
      <c r="C41" s="17" t="s">
        <v>59</v>
      </c>
      <c r="D41" s="124" t="s">
        <v>26</v>
      </c>
      <c r="E41" s="124">
        <f>SUM(E42:E45)</f>
        <v>10</v>
      </c>
      <c r="F41" s="30"/>
      <c r="G41" s="157"/>
    </row>
    <row r="42" spans="2:7" s="11" customFormat="1" ht="21">
      <c r="B42" s="17" t="s">
        <v>60</v>
      </c>
      <c r="C42" s="17" t="s">
        <v>61</v>
      </c>
      <c r="D42" s="124">
        <v>0</v>
      </c>
      <c r="E42" s="124">
        <v>0</v>
      </c>
      <c r="F42" s="29"/>
      <c r="G42" s="157"/>
    </row>
    <row r="43" spans="2:7" s="11" customFormat="1" ht="15">
      <c r="B43" s="17" t="s">
        <v>62</v>
      </c>
      <c r="C43" s="17" t="s">
        <v>63</v>
      </c>
      <c r="D43" s="124" t="s">
        <v>64</v>
      </c>
      <c r="E43" s="124">
        <v>0</v>
      </c>
      <c r="F43" s="29"/>
      <c r="G43" s="157"/>
    </row>
    <row r="44" spans="2:7" s="11" customFormat="1" ht="21">
      <c r="B44" s="17" t="s">
        <v>65</v>
      </c>
      <c r="C44" s="17" t="s">
        <v>66</v>
      </c>
      <c r="D44" s="124" t="s">
        <v>67</v>
      </c>
      <c r="E44" s="124">
        <v>0</v>
      </c>
      <c r="F44" s="29"/>
      <c r="G44" s="157"/>
    </row>
    <row r="45" spans="2:10" s="11" customFormat="1" ht="21">
      <c r="B45" s="17" t="s">
        <v>68</v>
      </c>
      <c r="C45" s="17" t="s">
        <v>69</v>
      </c>
      <c r="D45" s="124" t="s">
        <v>36</v>
      </c>
      <c r="E45" s="124">
        <v>10</v>
      </c>
      <c r="F45" s="29"/>
      <c r="G45" s="157"/>
      <c r="H45" s="158"/>
      <c r="I45" s="159"/>
      <c r="J45" s="159"/>
    </row>
    <row r="46" spans="2:7" s="11" customFormat="1" ht="21">
      <c r="B46" s="17" t="s">
        <v>70</v>
      </c>
      <c r="C46" s="17" t="s">
        <v>71</v>
      </c>
      <c r="D46" s="124" t="s">
        <v>26</v>
      </c>
      <c r="E46" s="124">
        <f>SUM(E47:E50)</f>
        <v>10</v>
      </c>
      <c r="F46" s="30"/>
      <c r="G46" s="157"/>
    </row>
    <row r="47" spans="2:7" s="11" customFormat="1" ht="15">
      <c r="B47" s="17" t="s">
        <v>72</v>
      </c>
      <c r="C47" s="17" t="s">
        <v>73</v>
      </c>
      <c r="D47" s="124">
        <v>0</v>
      </c>
      <c r="E47" s="124">
        <v>0</v>
      </c>
      <c r="F47" s="30"/>
      <c r="G47" s="157"/>
    </row>
    <row r="48" spans="2:7" s="11" customFormat="1" ht="15">
      <c r="B48" s="17" t="s">
        <v>74</v>
      </c>
      <c r="C48" s="17" t="s">
        <v>75</v>
      </c>
      <c r="D48" s="124" t="s">
        <v>76</v>
      </c>
      <c r="E48" s="124">
        <v>0</v>
      </c>
      <c r="F48" s="30"/>
      <c r="G48" s="157"/>
    </row>
    <row r="49" spans="2:7" s="11" customFormat="1" ht="15">
      <c r="B49" s="17" t="s">
        <v>77</v>
      </c>
      <c r="C49" s="17" t="s">
        <v>78</v>
      </c>
      <c r="D49" s="124" t="s">
        <v>79</v>
      </c>
      <c r="E49" s="124">
        <v>0</v>
      </c>
      <c r="F49" s="30"/>
      <c r="G49" s="157"/>
    </row>
    <row r="50" spans="2:7" s="11" customFormat="1" ht="21">
      <c r="B50" s="17" t="s">
        <v>80</v>
      </c>
      <c r="C50" s="17" t="s">
        <v>81</v>
      </c>
      <c r="D50" s="124" t="s">
        <v>82</v>
      </c>
      <c r="E50" s="124">
        <v>10</v>
      </c>
      <c r="F50" s="30"/>
      <c r="G50" s="157"/>
    </row>
    <row r="51" spans="2:7" s="11" customFormat="1" ht="21">
      <c r="B51" s="17" t="s">
        <v>83</v>
      </c>
      <c r="C51" s="27" t="s">
        <v>84</v>
      </c>
      <c r="D51" s="124" t="s">
        <v>26</v>
      </c>
      <c r="E51" s="124">
        <f>SUM(E52:E54)</f>
        <v>10</v>
      </c>
      <c r="F51" s="30"/>
      <c r="G51" s="157"/>
    </row>
    <row r="52" spans="2:7" s="11" customFormat="1" ht="15">
      <c r="B52" s="17" t="s">
        <v>85</v>
      </c>
      <c r="C52" s="27" t="s">
        <v>767</v>
      </c>
      <c r="D52" s="124">
        <v>0</v>
      </c>
      <c r="E52" s="124">
        <v>0</v>
      </c>
      <c r="F52" s="30"/>
      <c r="G52" s="157"/>
    </row>
    <row r="53" spans="2:7" s="11" customFormat="1" ht="15">
      <c r="B53" s="17" t="s">
        <v>86</v>
      </c>
      <c r="C53" s="17" t="s">
        <v>352</v>
      </c>
      <c r="D53" s="124" t="s">
        <v>76</v>
      </c>
      <c r="E53" s="124">
        <v>0</v>
      </c>
      <c r="F53" s="30"/>
      <c r="G53" s="157"/>
    </row>
    <row r="54" spans="2:7" s="11" customFormat="1" ht="21">
      <c r="B54" s="17" t="s">
        <v>87</v>
      </c>
      <c r="C54" s="17" t="s">
        <v>88</v>
      </c>
      <c r="D54" s="124" t="s">
        <v>42</v>
      </c>
      <c r="E54" s="124">
        <v>10</v>
      </c>
      <c r="F54" s="30"/>
      <c r="G54" s="157"/>
    </row>
    <row r="55" spans="2:8" s="11" customFormat="1" ht="15">
      <c r="B55" s="17" t="s">
        <v>89</v>
      </c>
      <c r="C55" s="27" t="s">
        <v>90</v>
      </c>
      <c r="D55" s="124" t="s">
        <v>14</v>
      </c>
      <c r="E55" s="124">
        <v>5</v>
      </c>
      <c r="F55" s="30"/>
      <c r="G55" s="157"/>
      <c r="H55" s="19"/>
    </row>
    <row r="56" spans="2:7" ht="15">
      <c r="B56" s="15" t="s">
        <v>91</v>
      </c>
      <c r="C56" s="15" t="s">
        <v>92</v>
      </c>
      <c r="D56" s="16" t="s">
        <v>26</v>
      </c>
      <c r="E56" s="16">
        <f>+(E57+E60+E65)*10/25</f>
        <v>10</v>
      </c>
      <c r="F56" s="30"/>
      <c r="G56" s="157"/>
    </row>
    <row r="57" spans="2:7" s="11" customFormat="1" ht="21">
      <c r="B57" s="17" t="s">
        <v>93</v>
      </c>
      <c r="C57" s="17" t="s">
        <v>94</v>
      </c>
      <c r="D57" s="124" t="s">
        <v>26</v>
      </c>
      <c r="E57" s="124">
        <f>SUM(E58:E59)</f>
        <v>10</v>
      </c>
      <c r="F57" s="30"/>
      <c r="G57" s="157"/>
    </row>
    <row r="58" spans="2:7" s="11" customFormat="1" ht="31.5">
      <c r="B58" s="17" t="s">
        <v>95</v>
      </c>
      <c r="C58" s="17" t="s">
        <v>768</v>
      </c>
      <c r="D58" s="124">
        <v>0</v>
      </c>
      <c r="E58" s="124">
        <v>0</v>
      </c>
      <c r="F58" s="30"/>
      <c r="G58" s="157"/>
    </row>
    <row r="59" spans="2:13" s="11" customFormat="1" ht="15">
      <c r="B59" s="17" t="s">
        <v>96</v>
      </c>
      <c r="C59" s="17" t="s">
        <v>97</v>
      </c>
      <c r="D59" s="124" t="s">
        <v>36</v>
      </c>
      <c r="E59" s="124">
        <v>10</v>
      </c>
      <c r="F59" s="30"/>
      <c r="G59" s="157"/>
      <c r="H59" s="141"/>
      <c r="I59" s="141"/>
      <c r="J59" s="141"/>
      <c r="K59" s="141"/>
      <c r="L59" s="141"/>
      <c r="M59" s="141"/>
    </row>
    <row r="60" spans="2:7" s="11" customFormat="1" ht="15">
      <c r="B60" s="17" t="s">
        <v>98</v>
      </c>
      <c r="C60" s="17" t="s">
        <v>99</v>
      </c>
      <c r="D60" s="124" t="s">
        <v>26</v>
      </c>
      <c r="E60" s="124">
        <f>SUM(E61:E64)</f>
        <v>10</v>
      </c>
      <c r="F60" s="30"/>
      <c r="G60" s="157"/>
    </row>
    <row r="61" spans="2:7" s="11" customFormat="1" ht="15">
      <c r="B61" s="17" t="s">
        <v>100</v>
      </c>
      <c r="C61" s="17" t="s">
        <v>748</v>
      </c>
      <c r="D61" s="124">
        <v>0</v>
      </c>
      <c r="E61" s="124">
        <v>0</v>
      </c>
      <c r="F61" s="30"/>
      <c r="G61" s="157"/>
    </row>
    <row r="62" spans="2:7" s="11" customFormat="1" ht="21">
      <c r="B62" s="17" t="s">
        <v>101</v>
      </c>
      <c r="C62" s="27" t="s">
        <v>749</v>
      </c>
      <c r="D62" s="124" t="s">
        <v>102</v>
      </c>
      <c r="E62" s="124">
        <v>0</v>
      </c>
      <c r="F62" s="29"/>
      <c r="G62" s="157"/>
    </row>
    <row r="63" spans="2:7" s="11" customFormat="1" ht="21">
      <c r="B63" s="17" t="s">
        <v>103</v>
      </c>
      <c r="C63" s="27" t="s">
        <v>750</v>
      </c>
      <c r="D63" s="124" t="s">
        <v>104</v>
      </c>
      <c r="E63" s="124">
        <v>0</v>
      </c>
      <c r="F63" s="29"/>
      <c r="G63" s="157"/>
    </row>
    <row r="64" spans="2:7" s="11" customFormat="1" ht="21">
      <c r="B64" s="17" t="s">
        <v>105</v>
      </c>
      <c r="C64" s="27" t="s">
        <v>751</v>
      </c>
      <c r="D64" s="124" t="s">
        <v>82</v>
      </c>
      <c r="E64" s="124">
        <v>10</v>
      </c>
      <c r="F64" s="29"/>
      <c r="G64" s="157"/>
    </row>
    <row r="65" spans="2:7" s="11" customFormat="1" ht="21">
      <c r="B65" s="17" t="s">
        <v>106</v>
      </c>
      <c r="C65" s="17" t="s">
        <v>107</v>
      </c>
      <c r="D65" s="124" t="s">
        <v>108</v>
      </c>
      <c r="E65" s="124">
        <f>SUM(E66:E69)</f>
        <v>5</v>
      </c>
      <c r="F65" s="30"/>
      <c r="G65" s="157"/>
    </row>
    <row r="66" spans="2:7" s="11" customFormat="1" ht="15">
      <c r="B66" s="17" t="s">
        <v>109</v>
      </c>
      <c r="C66" s="27" t="s">
        <v>752</v>
      </c>
      <c r="D66" s="146">
        <v>0</v>
      </c>
      <c r="E66" s="124">
        <v>0</v>
      </c>
      <c r="F66" s="30"/>
      <c r="G66" s="157"/>
    </row>
    <row r="67" spans="2:10" s="11" customFormat="1" ht="15">
      <c r="B67" s="17" t="s">
        <v>110</v>
      </c>
      <c r="C67" s="27" t="s">
        <v>753</v>
      </c>
      <c r="D67" s="146" t="s">
        <v>64</v>
      </c>
      <c r="E67" s="124">
        <v>0</v>
      </c>
      <c r="F67" s="30"/>
      <c r="G67" s="157"/>
      <c r="H67" s="20"/>
      <c r="I67" s="20"/>
      <c r="J67" s="20"/>
    </row>
    <row r="68" spans="2:10" s="11" customFormat="1" ht="21">
      <c r="B68" s="17" t="s">
        <v>111</v>
      </c>
      <c r="C68" s="27" t="s">
        <v>754</v>
      </c>
      <c r="D68" s="146" t="s">
        <v>112</v>
      </c>
      <c r="E68" s="124">
        <v>0</v>
      </c>
      <c r="F68" s="30"/>
      <c r="G68" s="157"/>
      <c r="H68" s="20"/>
      <c r="I68" s="20"/>
      <c r="J68" s="20"/>
    </row>
    <row r="69" spans="2:7" s="11" customFormat="1" ht="21">
      <c r="B69" s="17" t="s">
        <v>113</v>
      </c>
      <c r="C69" s="27" t="s">
        <v>755</v>
      </c>
      <c r="D69" s="146">
        <v>5</v>
      </c>
      <c r="E69" s="124">
        <v>5</v>
      </c>
      <c r="F69" s="30"/>
      <c r="G69" s="157"/>
    </row>
    <row r="70" spans="2:7" ht="15">
      <c r="B70" s="15" t="s">
        <v>114</v>
      </c>
      <c r="C70" s="15" t="s">
        <v>115</v>
      </c>
      <c r="D70" s="16" t="s">
        <v>26</v>
      </c>
      <c r="E70" s="16">
        <f>+(E71+E72)*10/15</f>
        <v>10</v>
      </c>
      <c r="F70" s="30"/>
      <c r="G70" s="157"/>
    </row>
    <row r="71" spans="2:7" ht="21">
      <c r="B71" s="17" t="s">
        <v>116</v>
      </c>
      <c r="C71" s="17" t="s">
        <v>117</v>
      </c>
      <c r="D71" s="124" t="s">
        <v>14</v>
      </c>
      <c r="E71" s="124">
        <v>5</v>
      </c>
      <c r="F71" s="30"/>
      <c r="G71" s="157"/>
    </row>
    <row r="72" spans="2:7" ht="21">
      <c r="B72" s="17" t="s">
        <v>118</v>
      </c>
      <c r="C72" s="17" t="s">
        <v>119</v>
      </c>
      <c r="D72" s="124" t="s">
        <v>26</v>
      </c>
      <c r="E72" s="124">
        <v>10</v>
      </c>
      <c r="F72" s="30"/>
      <c r="G72" s="157"/>
    </row>
    <row r="73" spans="2:7" ht="15">
      <c r="B73" s="15" t="s">
        <v>120</v>
      </c>
      <c r="C73" s="15" t="s">
        <v>121</v>
      </c>
      <c r="D73" s="16" t="s">
        <v>26</v>
      </c>
      <c r="E73" s="16">
        <f>+(E74+E78)*10/15</f>
        <v>10</v>
      </c>
      <c r="F73" s="30"/>
      <c r="G73" s="157"/>
    </row>
    <row r="74" spans="2:12" ht="21">
      <c r="B74" s="17" t="s">
        <v>122</v>
      </c>
      <c r="C74" s="17" t="s">
        <v>123</v>
      </c>
      <c r="D74" s="124" t="s">
        <v>26</v>
      </c>
      <c r="E74" s="124">
        <f>SUM(E75:E77)</f>
        <v>10</v>
      </c>
      <c r="F74" s="30"/>
      <c r="G74" s="157"/>
      <c r="H74" s="141"/>
      <c r="I74" s="141"/>
      <c r="J74" s="141"/>
      <c r="K74" s="141"/>
      <c r="L74" s="141"/>
    </row>
    <row r="75" spans="2:12" ht="15">
      <c r="B75" s="17" t="s">
        <v>124</v>
      </c>
      <c r="C75" s="17" t="s">
        <v>125</v>
      </c>
      <c r="D75" s="124">
        <v>0</v>
      </c>
      <c r="E75" s="124">
        <v>0</v>
      </c>
      <c r="F75" s="30"/>
      <c r="G75" s="157"/>
      <c r="H75" s="160"/>
      <c r="I75" s="29"/>
      <c r="J75" s="29"/>
      <c r="K75" s="29"/>
      <c r="L75" s="29"/>
    </row>
    <row r="76" spans="2:12" ht="21">
      <c r="B76" s="17" t="s">
        <v>126</v>
      </c>
      <c r="C76" s="17" t="s">
        <v>127</v>
      </c>
      <c r="D76" s="124" t="s">
        <v>67</v>
      </c>
      <c r="E76" s="124">
        <v>0</v>
      </c>
      <c r="F76" s="30"/>
      <c r="G76" s="157"/>
      <c r="H76" s="159"/>
      <c r="I76" s="29"/>
      <c r="J76" s="29"/>
      <c r="K76" s="29"/>
      <c r="L76" s="29"/>
    </row>
    <row r="77" spans="2:12" ht="21">
      <c r="B77" s="17" t="s">
        <v>128</v>
      </c>
      <c r="C77" s="17" t="s">
        <v>129</v>
      </c>
      <c r="D77" s="124">
        <v>10</v>
      </c>
      <c r="E77" s="124">
        <v>10</v>
      </c>
      <c r="G77" s="157"/>
      <c r="H77" s="159"/>
      <c r="I77" s="29"/>
      <c r="J77" s="29"/>
      <c r="K77" s="29"/>
      <c r="L77" s="29"/>
    </row>
    <row r="78" spans="2:12" ht="21">
      <c r="B78" s="17" t="s">
        <v>130</v>
      </c>
      <c r="C78" s="17" t="s">
        <v>131</v>
      </c>
      <c r="D78" s="124" t="s">
        <v>14</v>
      </c>
      <c r="E78" s="124">
        <f>SUM(E79:E81)</f>
        <v>5</v>
      </c>
      <c r="F78" s="30"/>
      <c r="G78" s="157"/>
      <c r="H78" s="21"/>
      <c r="I78" s="21"/>
      <c r="J78" s="21"/>
      <c r="K78" s="21"/>
      <c r="L78" s="21"/>
    </row>
    <row r="79" spans="2:7" ht="21">
      <c r="B79" s="17" t="s">
        <v>132</v>
      </c>
      <c r="C79" s="27" t="s">
        <v>351</v>
      </c>
      <c r="D79" s="124" t="s">
        <v>14</v>
      </c>
      <c r="E79" s="124">
        <v>0</v>
      </c>
      <c r="F79" s="30"/>
      <c r="G79" s="157"/>
    </row>
    <row r="80" spans="2:7" ht="31.5">
      <c r="B80" s="17" t="s">
        <v>133</v>
      </c>
      <c r="C80" s="27" t="s">
        <v>134</v>
      </c>
      <c r="D80" s="124">
        <v>0</v>
      </c>
      <c r="E80" s="124">
        <v>0</v>
      </c>
      <c r="F80" s="30"/>
      <c r="G80" s="157"/>
    </row>
    <row r="81" spans="2:7" ht="30.75" customHeight="1">
      <c r="B81" s="17" t="s">
        <v>135</v>
      </c>
      <c r="C81" s="27" t="s">
        <v>136</v>
      </c>
      <c r="D81" s="124" t="s">
        <v>76</v>
      </c>
      <c r="E81" s="124">
        <v>5</v>
      </c>
      <c r="F81" s="161"/>
      <c r="G81" s="157"/>
    </row>
    <row r="82" spans="2:7" s="11" customFormat="1" ht="15">
      <c r="B82" s="12" t="s">
        <v>137</v>
      </c>
      <c r="C82" s="12" t="s">
        <v>138</v>
      </c>
      <c r="D82" s="13" t="s">
        <v>139</v>
      </c>
      <c r="E82" s="14">
        <f>(E83+E100)*35/20</f>
        <v>35</v>
      </c>
      <c r="F82" s="30"/>
      <c r="G82" s="157"/>
    </row>
    <row r="83" spans="2:14" s="11" customFormat="1" ht="27" customHeight="1">
      <c r="B83" s="15" t="s">
        <v>140</v>
      </c>
      <c r="C83" s="15" t="s">
        <v>141</v>
      </c>
      <c r="D83" s="16" t="s">
        <v>26</v>
      </c>
      <c r="E83" s="16">
        <f>+(E84+E85+E88+E92+E96)*10/45</f>
        <v>10</v>
      </c>
      <c r="F83" s="30"/>
      <c r="G83" s="157"/>
      <c r="H83" s="135"/>
      <c r="I83" s="136"/>
      <c r="J83" s="136"/>
      <c r="K83" s="136"/>
      <c r="L83" s="136"/>
      <c r="M83" s="22"/>
      <c r="N83" s="22"/>
    </row>
    <row r="84" spans="2:14" s="11" customFormat="1" ht="20.25" customHeight="1">
      <c r="B84" s="17" t="s">
        <v>142</v>
      </c>
      <c r="C84" s="17" t="s">
        <v>143</v>
      </c>
      <c r="D84" s="124" t="s">
        <v>14</v>
      </c>
      <c r="E84" s="124">
        <v>5</v>
      </c>
      <c r="F84" s="30"/>
      <c r="G84" s="157"/>
      <c r="H84" s="127"/>
      <c r="I84" s="127"/>
      <c r="J84" s="127"/>
      <c r="K84" s="127"/>
      <c r="L84" s="127"/>
      <c r="M84" s="22"/>
      <c r="N84" s="22"/>
    </row>
    <row r="85" spans="2:7" s="11" customFormat="1" ht="29.25" customHeight="1">
      <c r="B85" s="17" t="s">
        <v>144</v>
      </c>
      <c r="C85" s="17" t="s">
        <v>145</v>
      </c>
      <c r="D85" s="124" t="s">
        <v>26</v>
      </c>
      <c r="E85" s="124">
        <f>SUM(E86:E87)</f>
        <v>10</v>
      </c>
      <c r="F85" s="30"/>
      <c r="G85" s="157"/>
    </row>
    <row r="86" spans="2:7" s="11" customFormat="1" ht="24" customHeight="1">
      <c r="B86" s="17" t="s">
        <v>146</v>
      </c>
      <c r="C86" s="27" t="s">
        <v>147</v>
      </c>
      <c r="D86" s="124">
        <v>0</v>
      </c>
      <c r="E86" s="124">
        <v>0</v>
      </c>
      <c r="F86" s="30"/>
      <c r="G86" s="157"/>
    </row>
    <row r="87" spans="2:7" s="11" customFormat="1" ht="17.25" customHeight="1">
      <c r="B87" s="17" t="s">
        <v>148</v>
      </c>
      <c r="C87" s="27" t="s">
        <v>149</v>
      </c>
      <c r="D87" s="124" t="s">
        <v>150</v>
      </c>
      <c r="E87" s="124">
        <v>10</v>
      </c>
      <c r="G87" s="157"/>
    </row>
    <row r="88" spans="2:7" s="11" customFormat="1" ht="17.25" customHeight="1">
      <c r="B88" s="17" t="s">
        <v>151</v>
      </c>
      <c r="C88" s="27" t="s">
        <v>152</v>
      </c>
      <c r="D88" s="124" t="s">
        <v>26</v>
      </c>
      <c r="E88" s="124">
        <f>SUM(E89:E91)</f>
        <v>10</v>
      </c>
      <c r="F88" s="30"/>
      <c r="G88" s="157"/>
    </row>
    <row r="89" spans="2:7" s="11" customFormat="1" ht="16.5" customHeight="1">
      <c r="B89" s="17" t="s">
        <v>153</v>
      </c>
      <c r="C89" s="17" t="s">
        <v>769</v>
      </c>
      <c r="D89" s="124">
        <v>0</v>
      </c>
      <c r="E89" s="124">
        <v>0</v>
      </c>
      <c r="F89" s="30"/>
      <c r="G89" s="157"/>
    </row>
    <row r="90" spans="2:7" s="11" customFormat="1" ht="16.5" customHeight="1">
      <c r="B90" s="17" t="s">
        <v>154</v>
      </c>
      <c r="C90" s="17" t="s">
        <v>155</v>
      </c>
      <c r="D90" s="124" t="s">
        <v>156</v>
      </c>
      <c r="E90" s="124">
        <v>0</v>
      </c>
      <c r="F90" s="30"/>
      <c r="G90" s="157"/>
    </row>
    <row r="91" spans="2:7" s="11" customFormat="1" ht="16.5" customHeight="1">
      <c r="B91" s="17" t="s">
        <v>157</v>
      </c>
      <c r="C91" s="17" t="s">
        <v>158</v>
      </c>
      <c r="D91" s="124" t="s">
        <v>42</v>
      </c>
      <c r="E91" s="124">
        <v>10</v>
      </c>
      <c r="F91" s="30"/>
      <c r="G91" s="157"/>
    </row>
    <row r="92" spans="2:7" s="11" customFormat="1" ht="27" customHeight="1">
      <c r="B92" s="17" t="s">
        <v>159</v>
      </c>
      <c r="C92" s="27" t="s">
        <v>160</v>
      </c>
      <c r="D92" s="124" t="s">
        <v>26</v>
      </c>
      <c r="E92" s="124">
        <f>SUM(E93:E95)</f>
        <v>10</v>
      </c>
      <c r="F92" s="30"/>
      <c r="G92" s="157"/>
    </row>
    <row r="93" spans="2:7" s="11" customFormat="1" ht="27.75" customHeight="1">
      <c r="B93" s="17" t="s">
        <v>161</v>
      </c>
      <c r="C93" s="27" t="s">
        <v>770</v>
      </c>
      <c r="D93" s="124">
        <v>0</v>
      </c>
      <c r="E93" s="124">
        <v>0</v>
      </c>
      <c r="F93" s="30"/>
      <c r="G93" s="157"/>
    </row>
    <row r="94" spans="2:7" s="11" customFormat="1" ht="33" customHeight="1">
      <c r="B94" s="17" t="s">
        <v>162</v>
      </c>
      <c r="C94" s="27" t="s">
        <v>163</v>
      </c>
      <c r="D94" s="124" t="s">
        <v>34</v>
      </c>
      <c r="E94" s="124">
        <v>0</v>
      </c>
      <c r="F94" s="30"/>
      <c r="G94" s="157"/>
    </row>
    <row r="95" spans="2:7" s="11" customFormat="1" ht="24" customHeight="1">
      <c r="B95" s="17" t="s">
        <v>164</v>
      </c>
      <c r="C95" s="27" t="s">
        <v>165</v>
      </c>
      <c r="D95" s="124" t="s">
        <v>36</v>
      </c>
      <c r="E95" s="124">
        <v>10</v>
      </c>
      <c r="F95" s="30"/>
      <c r="G95" s="157"/>
    </row>
    <row r="96" spans="2:7" s="11" customFormat="1" ht="27" customHeight="1">
      <c r="B96" s="17" t="s">
        <v>166</v>
      </c>
      <c r="C96" s="27" t="s">
        <v>167</v>
      </c>
      <c r="D96" s="124" t="s">
        <v>26</v>
      </c>
      <c r="E96" s="124">
        <f>SUM(E97:E99)</f>
        <v>10</v>
      </c>
      <c r="F96" s="30"/>
      <c r="G96" s="157"/>
    </row>
    <row r="97" spans="2:7" s="11" customFormat="1" ht="16.5" customHeight="1">
      <c r="B97" s="17" t="s">
        <v>168</v>
      </c>
      <c r="C97" s="162" t="s">
        <v>169</v>
      </c>
      <c r="D97" s="124">
        <v>0</v>
      </c>
      <c r="E97" s="124">
        <v>0</v>
      </c>
      <c r="F97" s="30"/>
      <c r="G97" s="157"/>
    </row>
    <row r="98" spans="2:7" s="11" customFormat="1" ht="16.5" customHeight="1">
      <c r="B98" s="17" t="s">
        <v>170</v>
      </c>
      <c r="C98" s="162" t="s">
        <v>171</v>
      </c>
      <c r="D98" s="124" t="s">
        <v>34</v>
      </c>
      <c r="E98" s="124">
        <v>0</v>
      </c>
      <c r="F98" s="30"/>
      <c r="G98" s="157"/>
    </row>
    <row r="99" spans="2:7" s="11" customFormat="1" ht="16.5" customHeight="1">
      <c r="B99" s="17" t="s">
        <v>172</v>
      </c>
      <c r="C99" s="162" t="s">
        <v>173</v>
      </c>
      <c r="D99" s="124" t="s">
        <v>36</v>
      </c>
      <c r="E99" s="124">
        <v>10</v>
      </c>
      <c r="F99" s="30"/>
      <c r="G99" s="157"/>
    </row>
    <row r="100" spans="2:7" s="11" customFormat="1" ht="15">
      <c r="B100" s="15" t="s">
        <v>174</v>
      </c>
      <c r="C100" s="15" t="s">
        <v>175</v>
      </c>
      <c r="D100" s="16" t="s">
        <v>26</v>
      </c>
      <c r="E100" s="16">
        <f>+(E101+E105+E108+E111+E114+E117)*10/50</f>
        <v>10</v>
      </c>
      <c r="F100" s="30"/>
      <c r="G100" s="157"/>
    </row>
    <row r="101" spans="2:7" s="11" customFormat="1" ht="30.75" customHeight="1">
      <c r="B101" s="17" t="s">
        <v>176</v>
      </c>
      <c r="C101" s="17" t="s">
        <v>177</v>
      </c>
      <c r="D101" s="124" t="s">
        <v>26</v>
      </c>
      <c r="E101" s="124">
        <f>SUM(E102:E104)</f>
        <v>10</v>
      </c>
      <c r="F101" s="30"/>
      <c r="G101" s="157"/>
    </row>
    <row r="102" spans="2:7" s="11" customFormat="1" ht="17.25" customHeight="1">
      <c r="B102" s="17" t="s">
        <v>178</v>
      </c>
      <c r="C102" s="17" t="s">
        <v>179</v>
      </c>
      <c r="D102" s="124">
        <v>0</v>
      </c>
      <c r="E102" s="124">
        <v>0</v>
      </c>
      <c r="F102" s="30"/>
      <c r="G102" s="157"/>
    </row>
    <row r="103" spans="2:7" s="11" customFormat="1" ht="24" customHeight="1">
      <c r="B103" s="17" t="s">
        <v>180</v>
      </c>
      <c r="C103" s="17" t="s">
        <v>181</v>
      </c>
      <c r="D103" s="146" t="s">
        <v>182</v>
      </c>
      <c r="E103" s="124">
        <v>0</v>
      </c>
      <c r="F103" s="30"/>
      <c r="G103" s="157"/>
    </row>
    <row r="104" spans="2:7" s="11" customFormat="1" ht="25.5" customHeight="1">
      <c r="B104" s="17" t="s">
        <v>183</v>
      </c>
      <c r="C104" s="17" t="s">
        <v>184</v>
      </c>
      <c r="D104" s="146" t="s">
        <v>82</v>
      </c>
      <c r="E104" s="124">
        <v>10</v>
      </c>
      <c r="F104" s="30"/>
      <c r="G104" s="157"/>
    </row>
    <row r="105" spans="2:7" s="11" customFormat="1" ht="31.5" customHeight="1">
      <c r="B105" s="17" t="s">
        <v>185</v>
      </c>
      <c r="C105" s="17" t="s">
        <v>186</v>
      </c>
      <c r="D105" s="124" t="s">
        <v>26</v>
      </c>
      <c r="E105" s="124">
        <f>SUM(E106:E107)</f>
        <v>10</v>
      </c>
      <c r="F105" s="30"/>
      <c r="G105" s="157"/>
    </row>
    <row r="106" spans="2:7" s="11" customFormat="1" ht="24" customHeight="1">
      <c r="B106" s="17" t="s">
        <v>187</v>
      </c>
      <c r="C106" s="17" t="s">
        <v>771</v>
      </c>
      <c r="D106" s="124">
        <v>0</v>
      </c>
      <c r="E106" s="124">
        <v>0</v>
      </c>
      <c r="F106" s="30"/>
      <c r="G106" s="157"/>
    </row>
    <row r="107" spans="2:7" s="11" customFormat="1" ht="24" customHeight="1">
      <c r="B107" s="17" t="s">
        <v>188</v>
      </c>
      <c r="C107" s="17" t="s">
        <v>772</v>
      </c>
      <c r="D107" s="146" t="s">
        <v>42</v>
      </c>
      <c r="E107" s="124">
        <v>10</v>
      </c>
      <c r="F107" s="30"/>
      <c r="G107" s="157"/>
    </row>
    <row r="108" spans="2:7" s="11" customFormat="1" ht="28.5" customHeight="1">
      <c r="B108" s="17" t="s">
        <v>189</v>
      </c>
      <c r="C108" s="17" t="s">
        <v>190</v>
      </c>
      <c r="D108" s="124" t="s">
        <v>26</v>
      </c>
      <c r="E108" s="124">
        <f>SUM(E109:E110)</f>
        <v>10</v>
      </c>
      <c r="F108" s="30"/>
      <c r="G108" s="157"/>
    </row>
    <row r="109" spans="2:7" s="11" customFormat="1" ht="21.75" customHeight="1">
      <c r="B109" s="17" t="s">
        <v>191</v>
      </c>
      <c r="C109" s="17" t="s">
        <v>192</v>
      </c>
      <c r="D109" s="124">
        <v>0</v>
      </c>
      <c r="E109" s="124">
        <v>0</v>
      </c>
      <c r="F109" s="30"/>
      <c r="G109" s="157"/>
    </row>
    <row r="110" spans="2:7" s="11" customFormat="1" ht="24" customHeight="1">
      <c r="B110" s="17" t="s">
        <v>193</v>
      </c>
      <c r="C110" s="17" t="s">
        <v>194</v>
      </c>
      <c r="D110" s="146" t="s">
        <v>150</v>
      </c>
      <c r="E110" s="124">
        <v>10</v>
      </c>
      <c r="F110" s="29"/>
      <c r="G110" s="157"/>
    </row>
    <row r="111" spans="2:7" s="11" customFormat="1" ht="27.75" customHeight="1">
      <c r="B111" s="17" t="s">
        <v>195</v>
      </c>
      <c r="C111" s="27" t="s">
        <v>196</v>
      </c>
      <c r="D111" s="124" t="s">
        <v>14</v>
      </c>
      <c r="E111" s="124">
        <f>SUM(E112:E113)</f>
        <v>5</v>
      </c>
      <c r="F111" s="23"/>
      <c r="G111" s="157"/>
    </row>
    <row r="112" spans="2:7" s="11" customFormat="1" ht="34.5" customHeight="1">
      <c r="B112" s="17" t="s">
        <v>197</v>
      </c>
      <c r="C112" s="27" t="s">
        <v>198</v>
      </c>
      <c r="D112" s="124">
        <v>0</v>
      </c>
      <c r="E112" s="124">
        <v>0</v>
      </c>
      <c r="F112" s="30"/>
      <c r="G112" s="157"/>
    </row>
    <row r="113" spans="2:7" s="11" customFormat="1" ht="21">
      <c r="B113" s="17" t="s">
        <v>199</v>
      </c>
      <c r="C113" s="27" t="s">
        <v>200</v>
      </c>
      <c r="D113" s="124" t="s">
        <v>201</v>
      </c>
      <c r="E113" s="124">
        <v>5</v>
      </c>
      <c r="F113" s="30"/>
      <c r="G113" s="157"/>
    </row>
    <row r="114" spans="2:7" s="11" customFormat="1" ht="21">
      <c r="B114" s="17" t="s">
        <v>202</v>
      </c>
      <c r="C114" s="27" t="s">
        <v>203</v>
      </c>
      <c r="D114" s="124" t="s">
        <v>14</v>
      </c>
      <c r="E114" s="124">
        <f>SUM(E115:E116)</f>
        <v>5</v>
      </c>
      <c r="F114" s="30"/>
      <c r="G114" s="157"/>
    </row>
    <row r="115" spans="2:7" s="11" customFormat="1" ht="21">
      <c r="B115" s="17" t="s">
        <v>204</v>
      </c>
      <c r="C115" s="17" t="s">
        <v>773</v>
      </c>
      <c r="D115" s="124">
        <v>0</v>
      </c>
      <c r="E115" s="124">
        <v>0</v>
      </c>
      <c r="F115" s="23"/>
      <c r="G115" s="157"/>
    </row>
    <row r="116" spans="2:7" s="11" customFormat="1" ht="21">
      <c r="B116" s="17" t="s">
        <v>205</v>
      </c>
      <c r="C116" s="17" t="s">
        <v>206</v>
      </c>
      <c r="D116" s="124" t="s">
        <v>201</v>
      </c>
      <c r="E116" s="124">
        <v>5</v>
      </c>
      <c r="F116" s="30"/>
      <c r="G116" s="157"/>
    </row>
    <row r="117" spans="2:7" s="11" customFormat="1" ht="15">
      <c r="B117" s="17" t="s">
        <v>207</v>
      </c>
      <c r="C117" s="27" t="s">
        <v>208</v>
      </c>
      <c r="D117" s="124" t="s">
        <v>26</v>
      </c>
      <c r="E117" s="124">
        <f>SUM(E118:E120)</f>
        <v>10</v>
      </c>
      <c r="F117" s="29"/>
      <c r="G117" s="157"/>
    </row>
    <row r="118" spans="2:7" s="11" customFormat="1" ht="15">
      <c r="B118" s="17" t="s">
        <v>209</v>
      </c>
      <c r="C118" s="17" t="s">
        <v>210</v>
      </c>
      <c r="D118" s="124" t="s">
        <v>156</v>
      </c>
      <c r="E118" s="124">
        <v>0</v>
      </c>
      <c r="F118" s="23"/>
      <c r="G118" s="157"/>
    </row>
    <row r="119" spans="2:7" s="11" customFormat="1" ht="15">
      <c r="B119" s="17" t="s">
        <v>211</v>
      </c>
      <c r="C119" s="17" t="s">
        <v>212</v>
      </c>
      <c r="D119" s="124" t="s">
        <v>213</v>
      </c>
      <c r="E119" s="124">
        <v>0</v>
      </c>
      <c r="F119" s="30"/>
      <c r="G119" s="157"/>
    </row>
    <row r="120" spans="2:7" s="11" customFormat="1" ht="21">
      <c r="B120" s="17" t="s">
        <v>214</v>
      </c>
      <c r="C120" s="17" t="s">
        <v>774</v>
      </c>
      <c r="D120" s="124" t="s">
        <v>82</v>
      </c>
      <c r="E120" s="124">
        <v>10</v>
      </c>
      <c r="F120" s="30"/>
      <c r="G120" s="157"/>
    </row>
    <row r="121" spans="2:7" ht="15">
      <c r="B121" s="15" t="s">
        <v>215</v>
      </c>
      <c r="C121" s="15" t="s">
        <v>216</v>
      </c>
      <c r="D121" s="16" t="s">
        <v>26</v>
      </c>
      <c r="E121" s="16">
        <f>+(E122+E127+E131+E135+E139)*10/50</f>
        <v>10</v>
      </c>
      <c r="F121" s="30"/>
      <c r="G121" s="157"/>
    </row>
    <row r="122" spans="2:7" s="11" customFormat="1" ht="21">
      <c r="B122" s="17" t="s">
        <v>217</v>
      </c>
      <c r="C122" s="17" t="s">
        <v>218</v>
      </c>
      <c r="D122" s="124" t="s">
        <v>26</v>
      </c>
      <c r="E122" s="124">
        <f>SUM(E123:E126)</f>
        <v>10</v>
      </c>
      <c r="F122" s="30"/>
      <c r="G122" s="157"/>
    </row>
    <row r="123" spans="2:7" s="11" customFormat="1" ht="21">
      <c r="B123" s="17" t="s">
        <v>219</v>
      </c>
      <c r="C123" s="17" t="s">
        <v>220</v>
      </c>
      <c r="D123" s="124">
        <v>0</v>
      </c>
      <c r="E123" s="124">
        <v>0</v>
      </c>
      <c r="F123" s="30"/>
      <c r="G123" s="157"/>
    </row>
    <row r="124" spans="2:7" s="11" customFormat="1" ht="21">
      <c r="B124" s="17" t="s">
        <v>221</v>
      </c>
      <c r="C124" s="17" t="s">
        <v>222</v>
      </c>
      <c r="D124" s="124" t="s">
        <v>23</v>
      </c>
      <c r="E124" s="124">
        <v>0</v>
      </c>
      <c r="F124" s="30"/>
      <c r="G124" s="157"/>
    </row>
    <row r="125" spans="2:7" s="11" customFormat="1" ht="21">
      <c r="B125" s="17" t="s">
        <v>223</v>
      </c>
      <c r="C125" s="17" t="s">
        <v>775</v>
      </c>
      <c r="D125" s="124" t="s">
        <v>79</v>
      </c>
      <c r="E125" s="124">
        <v>0</v>
      </c>
      <c r="F125" s="30"/>
      <c r="G125" s="157"/>
    </row>
    <row r="126" spans="2:7" s="11" customFormat="1" ht="42">
      <c r="B126" s="17" t="s">
        <v>224</v>
      </c>
      <c r="C126" s="17" t="s">
        <v>776</v>
      </c>
      <c r="D126" s="124" t="s">
        <v>82</v>
      </c>
      <c r="E126" s="124">
        <v>10</v>
      </c>
      <c r="F126" s="30"/>
      <c r="G126" s="157"/>
    </row>
    <row r="127" spans="2:7" s="11" customFormat="1" ht="21">
      <c r="B127" s="17" t="s">
        <v>225</v>
      </c>
      <c r="C127" s="17" t="s">
        <v>226</v>
      </c>
      <c r="D127" s="124" t="s">
        <v>26</v>
      </c>
      <c r="E127" s="124">
        <f>SUM(E128:E130)</f>
        <v>10</v>
      </c>
      <c r="F127" s="23"/>
      <c r="G127" s="157"/>
    </row>
    <row r="128" spans="2:7" s="11" customFormat="1" ht="21">
      <c r="B128" s="17" t="s">
        <v>227</v>
      </c>
      <c r="C128" s="17" t="s">
        <v>777</v>
      </c>
      <c r="D128" s="124">
        <v>0</v>
      </c>
      <c r="E128" s="124">
        <v>0</v>
      </c>
      <c r="F128" s="30"/>
      <c r="G128" s="157"/>
    </row>
    <row r="129" spans="2:7" s="11" customFormat="1" ht="31.5">
      <c r="B129" s="17" t="s">
        <v>228</v>
      </c>
      <c r="C129" s="17" t="s">
        <v>229</v>
      </c>
      <c r="D129" s="124" t="s">
        <v>104</v>
      </c>
      <c r="E129" s="124">
        <v>0</v>
      </c>
      <c r="F129" s="30"/>
      <c r="G129" s="157"/>
    </row>
    <row r="130" spans="2:7" s="11" customFormat="1" ht="31.5">
      <c r="B130" s="17" t="s">
        <v>230</v>
      </c>
      <c r="C130" s="17" t="s">
        <v>778</v>
      </c>
      <c r="D130" s="124" t="s">
        <v>82</v>
      </c>
      <c r="E130" s="124">
        <v>10</v>
      </c>
      <c r="F130" s="30"/>
      <c r="G130" s="157"/>
    </row>
    <row r="131" spans="2:7" s="11" customFormat="1" ht="21">
      <c r="B131" s="17" t="s">
        <v>231</v>
      </c>
      <c r="C131" s="17" t="s">
        <v>232</v>
      </c>
      <c r="D131" s="124" t="s">
        <v>26</v>
      </c>
      <c r="E131" s="124">
        <f>SUM(E132:E134)</f>
        <v>10</v>
      </c>
      <c r="F131" s="30"/>
      <c r="G131" s="157"/>
    </row>
    <row r="132" spans="2:7" s="11" customFormat="1" ht="21">
      <c r="B132" s="17" t="s">
        <v>233</v>
      </c>
      <c r="C132" s="27" t="s">
        <v>779</v>
      </c>
      <c r="D132" s="124">
        <v>0</v>
      </c>
      <c r="E132" s="124">
        <v>0</v>
      </c>
      <c r="F132" s="30"/>
      <c r="G132" s="157"/>
    </row>
    <row r="133" spans="2:7" s="11" customFormat="1" ht="21">
      <c r="B133" s="17" t="s">
        <v>234</v>
      </c>
      <c r="C133" s="27" t="s">
        <v>780</v>
      </c>
      <c r="D133" s="124" t="s">
        <v>235</v>
      </c>
      <c r="E133" s="124">
        <v>0</v>
      </c>
      <c r="F133" s="23"/>
      <c r="G133" s="157"/>
    </row>
    <row r="134" spans="2:7" s="11" customFormat="1" ht="21">
      <c r="B134" s="17" t="s">
        <v>236</v>
      </c>
      <c r="C134" s="27" t="s">
        <v>781</v>
      </c>
      <c r="D134" s="124" t="s">
        <v>237</v>
      </c>
      <c r="E134" s="124">
        <v>10</v>
      </c>
      <c r="F134" s="30"/>
      <c r="G134" s="157"/>
    </row>
    <row r="135" spans="2:7" s="11" customFormat="1" ht="21">
      <c r="B135" s="17" t="s">
        <v>238</v>
      </c>
      <c r="C135" s="17" t="s">
        <v>239</v>
      </c>
      <c r="D135" s="124" t="s">
        <v>26</v>
      </c>
      <c r="E135" s="124">
        <f>SUM(E136:E138)</f>
        <v>10</v>
      </c>
      <c r="F135" s="30"/>
      <c r="G135" s="157"/>
    </row>
    <row r="136" spans="2:7" s="11" customFormat="1" ht="21">
      <c r="B136" s="17" t="s">
        <v>240</v>
      </c>
      <c r="C136" s="17" t="s">
        <v>782</v>
      </c>
      <c r="D136" s="124">
        <v>0</v>
      </c>
      <c r="E136" s="124">
        <v>0</v>
      </c>
      <c r="F136" s="30"/>
      <c r="G136" s="157"/>
    </row>
    <row r="137" spans="2:7" s="11" customFormat="1" ht="21">
      <c r="B137" s="17" t="s">
        <v>241</v>
      </c>
      <c r="C137" s="17" t="s">
        <v>242</v>
      </c>
      <c r="D137" s="124" t="s">
        <v>243</v>
      </c>
      <c r="E137" s="124">
        <v>0</v>
      </c>
      <c r="F137" s="30"/>
      <c r="G137" s="157"/>
    </row>
    <row r="138" spans="2:7" s="11" customFormat="1" ht="21">
      <c r="B138" s="17" t="s">
        <v>244</v>
      </c>
      <c r="C138" s="17" t="s">
        <v>245</v>
      </c>
      <c r="D138" s="124" t="s">
        <v>36</v>
      </c>
      <c r="E138" s="124">
        <v>10</v>
      </c>
      <c r="F138" s="30"/>
      <c r="G138" s="157"/>
    </row>
    <row r="139" spans="2:7" s="11" customFormat="1" ht="21">
      <c r="B139" s="17" t="s">
        <v>246</v>
      </c>
      <c r="C139" s="27" t="s">
        <v>247</v>
      </c>
      <c r="D139" s="124" t="s">
        <v>26</v>
      </c>
      <c r="E139" s="124">
        <f>SUM(E140:E143)</f>
        <v>10</v>
      </c>
      <c r="F139" s="30"/>
      <c r="G139" s="157"/>
    </row>
    <row r="140" spans="2:7" s="11" customFormat="1" ht="21">
      <c r="B140" s="17" t="s">
        <v>248</v>
      </c>
      <c r="C140" s="17" t="s">
        <v>249</v>
      </c>
      <c r="D140" s="124" t="s">
        <v>26</v>
      </c>
      <c r="E140" s="124">
        <v>0</v>
      </c>
      <c r="F140" s="30"/>
      <c r="G140" s="157"/>
    </row>
    <row r="141" spans="2:7" s="11" customFormat="1" ht="21">
      <c r="B141" s="17" t="s">
        <v>250</v>
      </c>
      <c r="C141" s="17" t="s">
        <v>783</v>
      </c>
      <c r="D141" s="124">
        <v>0</v>
      </c>
      <c r="E141" s="124">
        <v>0</v>
      </c>
      <c r="F141" s="30"/>
      <c r="G141" s="157"/>
    </row>
    <row r="142" spans="2:7" s="11" customFormat="1" ht="21">
      <c r="B142" s="17" t="s">
        <v>251</v>
      </c>
      <c r="C142" s="17" t="s">
        <v>784</v>
      </c>
      <c r="D142" s="124" t="s">
        <v>243</v>
      </c>
      <c r="E142" s="124">
        <v>0</v>
      </c>
      <c r="F142" s="30"/>
      <c r="G142" s="157"/>
    </row>
    <row r="143" spans="2:7" s="11" customFormat="1" ht="21">
      <c r="B143" s="17" t="s">
        <v>252</v>
      </c>
      <c r="C143" s="17" t="s">
        <v>785</v>
      </c>
      <c r="D143" s="124" t="s">
        <v>36</v>
      </c>
      <c r="E143" s="124">
        <v>10</v>
      </c>
      <c r="F143" s="30"/>
      <c r="G143" s="157"/>
    </row>
    <row r="144" spans="2:7" ht="15">
      <c r="B144" s="15" t="s">
        <v>253</v>
      </c>
      <c r="C144" s="15" t="s">
        <v>254</v>
      </c>
      <c r="D144" s="16" t="s">
        <v>26</v>
      </c>
      <c r="E144" s="16">
        <f>+E145</f>
        <v>10</v>
      </c>
      <c r="F144" s="30"/>
      <c r="G144" s="157"/>
    </row>
    <row r="145" spans="2:7" s="11" customFormat="1" ht="15">
      <c r="B145" s="17" t="s">
        <v>255</v>
      </c>
      <c r="C145" s="17" t="s">
        <v>256</v>
      </c>
      <c r="D145" s="124" t="s">
        <v>26</v>
      </c>
      <c r="E145" s="124">
        <f>SUM(E146:E149)</f>
        <v>10</v>
      </c>
      <c r="F145" s="30"/>
      <c r="G145" s="157"/>
    </row>
    <row r="146" spans="2:7" s="11" customFormat="1" ht="15">
      <c r="B146" s="17" t="s">
        <v>257</v>
      </c>
      <c r="C146" s="17" t="s">
        <v>258</v>
      </c>
      <c r="D146" s="124">
        <v>0</v>
      </c>
      <c r="E146" s="124">
        <v>0</v>
      </c>
      <c r="F146" s="30"/>
      <c r="G146" s="157"/>
    </row>
    <row r="147" spans="2:7" s="11" customFormat="1" ht="15">
      <c r="B147" s="17" t="s">
        <v>259</v>
      </c>
      <c r="C147" s="17" t="s">
        <v>260</v>
      </c>
      <c r="D147" s="124" t="s">
        <v>156</v>
      </c>
      <c r="E147" s="124">
        <v>0</v>
      </c>
      <c r="F147" s="30"/>
      <c r="G147" s="157"/>
    </row>
    <row r="148" spans="2:7" s="11" customFormat="1" ht="15">
      <c r="B148" s="17" t="s">
        <v>261</v>
      </c>
      <c r="C148" s="17" t="s">
        <v>262</v>
      </c>
      <c r="D148" s="124" t="s">
        <v>213</v>
      </c>
      <c r="E148" s="124">
        <v>0</v>
      </c>
      <c r="F148" s="30"/>
      <c r="G148" s="157"/>
    </row>
    <row r="149" spans="2:7" s="11" customFormat="1" ht="21">
      <c r="B149" s="17" t="s">
        <v>263</v>
      </c>
      <c r="C149" s="17" t="s">
        <v>264</v>
      </c>
      <c r="D149" s="124" t="s">
        <v>82</v>
      </c>
      <c r="E149" s="124">
        <v>10</v>
      </c>
      <c r="F149" s="30"/>
      <c r="G149" s="157"/>
    </row>
    <row r="150" spans="2:8" ht="15">
      <c r="B150" s="12" t="s">
        <v>265</v>
      </c>
      <c r="C150" s="12" t="s">
        <v>266</v>
      </c>
      <c r="D150" s="13" t="s">
        <v>49</v>
      </c>
      <c r="E150" s="14">
        <f>+(E151+E159+E164+E170+E179+E184)*30/50</f>
        <v>30</v>
      </c>
      <c r="F150" s="30"/>
      <c r="G150" s="157"/>
      <c r="H150" s="24"/>
    </row>
    <row r="151" spans="2:7" ht="15">
      <c r="B151" s="15" t="s">
        <v>267</v>
      </c>
      <c r="C151" s="15" t="s">
        <v>268</v>
      </c>
      <c r="D151" s="16" t="s">
        <v>26</v>
      </c>
      <c r="E151" s="16">
        <f>+(E152+E153+E156)*10/25</f>
        <v>10</v>
      </c>
      <c r="F151" s="30"/>
      <c r="G151" s="157"/>
    </row>
    <row r="152" spans="2:7" s="11" customFormat="1" ht="21">
      <c r="B152" s="17" t="s">
        <v>269</v>
      </c>
      <c r="C152" s="17" t="s">
        <v>270</v>
      </c>
      <c r="D152" s="124" t="s">
        <v>14</v>
      </c>
      <c r="E152" s="124">
        <v>5</v>
      </c>
      <c r="F152" s="30"/>
      <c r="G152" s="157"/>
    </row>
    <row r="153" spans="2:7" s="11" customFormat="1" ht="21">
      <c r="B153" s="17" t="s">
        <v>271</v>
      </c>
      <c r="C153" s="17" t="s">
        <v>272</v>
      </c>
      <c r="D153" s="124" t="s">
        <v>26</v>
      </c>
      <c r="E153" s="124">
        <f>SUM(E154:E155)</f>
        <v>10</v>
      </c>
      <c r="F153" s="30"/>
      <c r="G153" s="157"/>
    </row>
    <row r="154" spans="2:7" s="11" customFormat="1" ht="21">
      <c r="B154" s="17" t="s">
        <v>273</v>
      </c>
      <c r="C154" s="27" t="s">
        <v>274</v>
      </c>
      <c r="D154" s="124">
        <v>0</v>
      </c>
      <c r="E154" s="124">
        <v>0</v>
      </c>
      <c r="F154" s="30"/>
      <c r="G154" s="157"/>
    </row>
    <row r="155" spans="2:7" s="11" customFormat="1" ht="21">
      <c r="B155" s="17" t="s">
        <v>275</v>
      </c>
      <c r="C155" s="27" t="s">
        <v>276</v>
      </c>
      <c r="D155" s="124" t="s">
        <v>57</v>
      </c>
      <c r="E155" s="124">
        <v>10</v>
      </c>
      <c r="F155" s="30"/>
      <c r="G155" s="157"/>
    </row>
    <row r="156" spans="2:7" s="11" customFormat="1" ht="21">
      <c r="B156" s="17" t="s">
        <v>277</v>
      </c>
      <c r="C156" s="17" t="s">
        <v>278</v>
      </c>
      <c r="D156" s="124" t="s">
        <v>26</v>
      </c>
      <c r="E156" s="124">
        <f>SUM(E157:E158)</f>
        <v>10</v>
      </c>
      <c r="F156" s="30"/>
      <c r="G156" s="157"/>
    </row>
    <row r="157" spans="2:7" s="11" customFormat="1" ht="21">
      <c r="B157" s="17" t="s">
        <v>279</v>
      </c>
      <c r="C157" s="17" t="s">
        <v>280</v>
      </c>
      <c r="D157" s="124">
        <v>0</v>
      </c>
      <c r="E157" s="124">
        <v>0</v>
      </c>
      <c r="F157" s="30"/>
      <c r="G157" s="157"/>
    </row>
    <row r="158" spans="2:7" s="11" customFormat="1" ht="21">
      <c r="B158" s="17" t="s">
        <v>281</v>
      </c>
      <c r="C158" s="17" t="s">
        <v>282</v>
      </c>
      <c r="D158" s="124" t="s">
        <v>57</v>
      </c>
      <c r="E158" s="124">
        <v>10</v>
      </c>
      <c r="F158" s="30"/>
      <c r="G158" s="157"/>
    </row>
    <row r="159" spans="2:7" ht="15">
      <c r="B159" s="15" t="s">
        <v>283</v>
      </c>
      <c r="C159" s="15" t="s">
        <v>284</v>
      </c>
      <c r="D159" s="16" t="s">
        <v>14</v>
      </c>
      <c r="E159" s="25">
        <f>+E160</f>
        <v>5</v>
      </c>
      <c r="F159" s="30"/>
      <c r="G159" s="157"/>
    </row>
    <row r="160" spans="2:7" s="11" customFormat="1" ht="15">
      <c r="B160" s="17" t="s">
        <v>285</v>
      </c>
      <c r="C160" s="17" t="s">
        <v>286</v>
      </c>
      <c r="D160" s="124" t="s">
        <v>14</v>
      </c>
      <c r="E160" s="124">
        <f>SUM(E161:E163)</f>
        <v>5</v>
      </c>
      <c r="F160" s="30"/>
      <c r="G160" s="157"/>
    </row>
    <row r="161" spans="2:7" s="11" customFormat="1" ht="24.75" customHeight="1">
      <c r="B161" s="17" t="s">
        <v>287</v>
      </c>
      <c r="C161" s="17" t="s">
        <v>786</v>
      </c>
      <c r="D161" s="124">
        <v>0</v>
      </c>
      <c r="E161" s="124">
        <v>0</v>
      </c>
      <c r="F161" s="30"/>
      <c r="G161" s="157"/>
    </row>
    <row r="162" spans="2:7" s="11" customFormat="1" ht="27" customHeight="1">
      <c r="B162" s="17" t="s">
        <v>288</v>
      </c>
      <c r="C162" s="17" t="s">
        <v>289</v>
      </c>
      <c r="D162" s="124" t="s">
        <v>112</v>
      </c>
      <c r="E162" s="124">
        <v>0</v>
      </c>
      <c r="F162" s="30"/>
      <c r="G162" s="157"/>
    </row>
    <row r="163" spans="2:7" s="11" customFormat="1" ht="37.5" customHeight="1">
      <c r="B163" s="17" t="s">
        <v>290</v>
      </c>
      <c r="C163" s="17" t="s">
        <v>787</v>
      </c>
      <c r="D163" s="124">
        <v>5</v>
      </c>
      <c r="E163" s="124">
        <v>5</v>
      </c>
      <c r="F163" s="30"/>
      <c r="G163" s="157"/>
    </row>
    <row r="164" spans="2:7" s="11" customFormat="1" ht="15">
      <c r="B164" s="15" t="s">
        <v>291</v>
      </c>
      <c r="C164" s="15" t="s">
        <v>292</v>
      </c>
      <c r="D164" s="16" t="s">
        <v>26</v>
      </c>
      <c r="E164" s="16">
        <f>+(E165+E166+E167)*10/25</f>
        <v>10</v>
      </c>
      <c r="F164" s="30"/>
      <c r="G164" s="157"/>
    </row>
    <row r="165" spans="2:7" s="11" customFormat="1" ht="21.75" customHeight="1">
      <c r="B165" s="17" t="s">
        <v>293</v>
      </c>
      <c r="C165" s="17" t="s">
        <v>294</v>
      </c>
      <c r="D165" s="124" t="s">
        <v>26</v>
      </c>
      <c r="E165" s="124">
        <v>10</v>
      </c>
      <c r="F165" s="30"/>
      <c r="G165" s="157"/>
    </row>
    <row r="166" spans="2:7" s="11" customFormat="1" ht="21.75" customHeight="1">
      <c r="B166" s="17" t="s">
        <v>295</v>
      </c>
      <c r="C166" s="17" t="s">
        <v>296</v>
      </c>
      <c r="D166" s="124" t="s">
        <v>14</v>
      </c>
      <c r="E166" s="124">
        <v>5</v>
      </c>
      <c r="F166" s="30"/>
      <c r="G166" s="157"/>
    </row>
    <row r="167" spans="2:8" s="11" customFormat="1" ht="27.75" customHeight="1">
      <c r="B167" s="17" t="s">
        <v>297</v>
      </c>
      <c r="C167" s="27" t="s">
        <v>298</v>
      </c>
      <c r="D167" s="124" t="s">
        <v>26</v>
      </c>
      <c r="E167" s="124">
        <f>SUM(E168:E169)</f>
        <v>10</v>
      </c>
      <c r="G167" s="157"/>
      <c r="H167" s="26"/>
    </row>
    <row r="168" spans="2:7" s="11" customFormat="1" ht="48.75" customHeight="1">
      <c r="B168" s="17" t="s">
        <v>299</v>
      </c>
      <c r="C168" s="17" t="s">
        <v>788</v>
      </c>
      <c r="D168" s="124">
        <v>0</v>
      </c>
      <c r="E168" s="124">
        <v>0</v>
      </c>
      <c r="F168" s="30"/>
      <c r="G168" s="157"/>
    </row>
    <row r="169" spans="2:8" s="11" customFormat="1" ht="48" customHeight="1">
      <c r="B169" s="17" t="s">
        <v>300</v>
      </c>
      <c r="C169" s="17" t="s">
        <v>789</v>
      </c>
      <c r="D169" s="124" t="s">
        <v>36</v>
      </c>
      <c r="E169" s="124">
        <v>10</v>
      </c>
      <c r="F169" s="30"/>
      <c r="G169" s="157"/>
      <c r="H169" s="163"/>
    </row>
    <row r="170" spans="2:7" ht="15">
      <c r="B170" s="15" t="s">
        <v>301</v>
      </c>
      <c r="C170" s="15" t="s">
        <v>302</v>
      </c>
      <c r="D170" s="16" t="s">
        <v>26</v>
      </c>
      <c r="E170" s="16">
        <f>+(E171+E175)*10/20</f>
        <v>10</v>
      </c>
      <c r="F170" s="30"/>
      <c r="G170" s="157"/>
    </row>
    <row r="171" spans="2:7" ht="28.5" customHeight="1">
      <c r="B171" s="17" t="s">
        <v>303</v>
      </c>
      <c r="C171" s="17" t="s">
        <v>304</v>
      </c>
      <c r="D171" s="124" t="s">
        <v>26</v>
      </c>
      <c r="E171" s="124">
        <f>SUM(E172:E174)</f>
        <v>10</v>
      </c>
      <c r="F171" s="30"/>
      <c r="G171" s="157"/>
    </row>
    <row r="172" spans="2:7" ht="21" customHeight="1">
      <c r="B172" s="17" t="s">
        <v>305</v>
      </c>
      <c r="C172" s="17" t="s">
        <v>790</v>
      </c>
      <c r="D172" s="124">
        <v>0</v>
      </c>
      <c r="E172" s="124">
        <v>0</v>
      </c>
      <c r="F172" s="30"/>
      <c r="G172" s="157"/>
    </row>
    <row r="173" spans="2:7" ht="27.75" customHeight="1">
      <c r="B173" s="17" t="s">
        <v>306</v>
      </c>
      <c r="C173" s="17" t="s">
        <v>791</v>
      </c>
      <c r="D173" s="124" t="s">
        <v>156</v>
      </c>
      <c r="E173" s="124">
        <v>0</v>
      </c>
      <c r="F173" s="30"/>
      <c r="G173" s="157"/>
    </row>
    <row r="174" spans="2:7" ht="25.5" customHeight="1">
      <c r="B174" s="17" t="s">
        <v>307</v>
      </c>
      <c r="C174" s="17" t="s">
        <v>792</v>
      </c>
      <c r="D174" s="124" t="s">
        <v>36</v>
      </c>
      <c r="E174" s="124">
        <v>10</v>
      </c>
      <c r="F174" s="30"/>
      <c r="G174" s="157"/>
    </row>
    <row r="175" spans="2:7" ht="26.25" customHeight="1">
      <c r="B175" s="17" t="s">
        <v>308</v>
      </c>
      <c r="C175" s="17" t="s">
        <v>309</v>
      </c>
      <c r="D175" s="124" t="s">
        <v>26</v>
      </c>
      <c r="E175" s="124">
        <f>SUM(E176:E178)</f>
        <v>10</v>
      </c>
      <c r="F175" s="30"/>
      <c r="G175" s="157"/>
    </row>
    <row r="176" spans="2:7" ht="16.5" customHeight="1">
      <c r="B176" s="17" t="s">
        <v>310</v>
      </c>
      <c r="C176" s="17" t="s">
        <v>793</v>
      </c>
      <c r="D176" s="124">
        <v>0</v>
      </c>
      <c r="E176" s="124">
        <v>0</v>
      </c>
      <c r="F176" s="30"/>
      <c r="G176" s="157"/>
    </row>
    <row r="177" spans="2:7" ht="15">
      <c r="B177" s="17" t="s">
        <v>311</v>
      </c>
      <c r="C177" s="17" t="s">
        <v>794</v>
      </c>
      <c r="D177" s="124" t="s">
        <v>156</v>
      </c>
      <c r="E177" s="124">
        <v>0</v>
      </c>
      <c r="F177" s="30"/>
      <c r="G177" s="157"/>
    </row>
    <row r="178" spans="2:7" ht="15">
      <c r="B178" s="17" t="s">
        <v>312</v>
      </c>
      <c r="C178" s="17" t="s">
        <v>795</v>
      </c>
      <c r="D178" s="124" t="s">
        <v>36</v>
      </c>
      <c r="E178" s="124">
        <v>10</v>
      </c>
      <c r="F178" s="21"/>
      <c r="G178" s="157"/>
    </row>
    <row r="179" spans="2:7" ht="15">
      <c r="B179" s="15" t="s">
        <v>313</v>
      </c>
      <c r="C179" s="15" t="s">
        <v>314</v>
      </c>
      <c r="D179" s="16" t="s">
        <v>14</v>
      </c>
      <c r="E179" s="16">
        <f>+E180</f>
        <v>5</v>
      </c>
      <c r="F179" s="30"/>
      <c r="G179" s="157"/>
    </row>
    <row r="180" spans="2:7" ht="21">
      <c r="B180" s="17" t="s">
        <v>315</v>
      </c>
      <c r="C180" s="27" t="s">
        <v>316</v>
      </c>
      <c r="D180" s="124" t="s">
        <v>14</v>
      </c>
      <c r="E180" s="124">
        <f>SUM(E181:E183)</f>
        <v>5</v>
      </c>
      <c r="F180" s="30"/>
      <c r="G180" s="157"/>
    </row>
    <row r="181" spans="2:7" ht="21">
      <c r="B181" s="17" t="s">
        <v>317</v>
      </c>
      <c r="C181" s="17" t="s">
        <v>796</v>
      </c>
      <c r="D181" s="124">
        <v>0</v>
      </c>
      <c r="E181" s="124">
        <v>0</v>
      </c>
      <c r="F181" s="30"/>
      <c r="G181" s="157"/>
    </row>
    <row r="182" spans="2:7" ht="21">
      <c r="B182" s="17" t="s">
        <v>318</v>
      </c>
      <c r="C182" s="17" t="s">
        <v>319</v>
      </c>
      <c r="D182" s="124" t="s">
        <v>21</v>
      </c>
      <c r="E182" s="124">
        <v>0</v>
      </c>
      <c r="G182" s="157"/>
    </row>
    <row r="183" spans="2:7" ht="31.5">
      <c r="B183" s="17" t="s">
        <v>320</v>
      </c>
      <c r="C183" s="17" t="s">
        <v>797</v>
      </c>
      <c r="D183" s="124" t="s">
        <v>23</v>
      </c>
      <c r="E183" s="124">
        <v>5</v>
      </c>
      <c r="F183" s="30"/>
      <c r="G183" s="157"/>
    </row>
    <row r="184" spans="2:7" ht="15">
      <c r="B184" s="15" t="s">
        <v>321</v>
      </c>
      <c r="C184" s="15" t="s">
        <v>322</v>
      </c>
      <c r="D184" s="16" t="s">
        <v>26</v>
      </c>
      <c r="E184" s="16">
        <f>+(E185+E186+E187+E188+E189+E190)*10/55</f>
        <v>10</v>
      </c>
      <c r="F184" s="30"/>
      <c r="G184" s="157"/>
    </row>
    <row r="185" spans="2:7" ht="21">
      <c r="B185" s="27" t="s">
        <v>323</v>
      </c>
      <c r="C185" s="17" t="s">
        <v>324</v>
      </c>
      <c r="D185" s="124" t="s">
        <v>26</v>
      </c>
      <c r="E185" s="124">
        <v>10</v>
      </c>
      <c r="F185" s="159"/>
      <c r="G185" s="157"/>
    </row>
    <row r="186" spans="2:7" ht="15">
      <c r="B186" s="27" t="s">
        <v>325</v>
      </c>
      <c r="C186" s="17" t="s">
        <v>326</v>
      </c>
      <c r="D186" s="124" t="s">
        <v>26</v>
      </c>
      <c r="E186" s="124">
        <v>10</v>
      </c>
      <c r="F186" s="164"/>
      <c r="G186" s="157"/>
    </row>
    <row r="187" spans="2:7" ht="21">
      <c r="B187" s="27" t="s">
        <v>327</v>
      </c>
      <c r="C187" s="17" t="s">
        <v>328</v>
      </c>
      <c r="D187" s="124" t="s">
        <v>26</v>
      </c>
      <c r="E187" s="124">
        <v>10</v>
      </c>
      <c r="F187" s="164"/>
      <c r="G187" s="157"/>
    </row>
    <row r="188" spans="2:7" ht="21">
      <c r="B188" s="27" t="s">
        <v>329</v>
      </c>
      <c r="C188" s="17" t="s">
        <v>330</v>
      </c>
      <c r="D188" s="124" t="s">
        <v>26</v>
      </c>
      <c r="E188" s="124">
        <v>10</v>
      </c>
      <c r="F188" s="164"/>
      <c r="G188" s="157"/>
    </row>
    <row r="189" spans="2:7" ht="21">
      <c r="B189" s="27" t="s">
        <v>331</v>
      </c>
      <c r="C189" s="17" t="s">
        <v>332</v>
      </c>
      <c r="D189" s="124" t="s">
        <v>26</v>
      </c>
      <c r="E189" s="124">
        <v>10</v>
      </c>
      <c r="F189" s="164"/>
      <c r="G189" s="157"/>
    </row>
    <row r="190" spans="2:7" ht="21">
      <c r="B190" s="27" t="s">
        <v>333</v>
      </c>
      <c r="C190" s="17" t="s">
        <v>334</v>
      </c>
      <c r="D190" s="124" t="s">
        <v>14</v>
      </c>
      <c r="E190" s="124">
        <v>5</v>
      </c>
      <c r="F190" s="30"/>
      <c r="G190" s="157"/>
    </row>
    <row r="191" spans="2:7" s="11" customFormat="1" ht="15">
      <c r="B191" s="28"/>
      <c r="C191" s="29"/>
      <c r="D191" s="30"/>
      <c r="E191" s="31">
        <f>+E18</f>
        <v>100</v>
      </c>
      <c r="F191" s="30"/>
      <c r="G191" s="157"/>
    </row>
    <row r="192" spans="2:11" s="35" customFormat="1" ht="16.5">
      <c r="B192" s="32" t="s">
        <v>335</v>
      </c>
      <c r="C192" s="33"/>
      <c r="D192" s="33"/>
      <c r="E192" s="33"/>
      <c r="F192" s="30"/>
      <c r="G192" s="157"/>
      <c r="H192" s="33"/>
      <c r="I192" s="33"/>
      <c r="J192" s="33"/>
      <c r="K192" s="34"/>
    </row>
    <row r="193" spans="1:12" s="35" customFormat="1" ht="16.5">
      <c r="A193" s="36"/>
      <c r="B193" s="37"/>
      <c r="C193" s="37"/>
      <c r="D193" s="37"/>
      <c r="E193" s="37"/>
      <c r="F193" s="37"/>
      <c r="G193" s="37"/>
      <c r="H193" s="37"/>
      <c r="I193" s="37"/>
      <c r="J193" s="37"/>
      <c r="K193" s="37"/>
      <c r="L193" s="36"/>
    </row>
    <row r="194" spans="2:13" s="35" customFormat="1" ht="16.5">
      <c r="B194" s="134" t="s">
        <v>336</v>
      </c>
      <c r="C194" s="134"/>
      <c r="D194" s="134"/>
      <c r="E194" s="134"/>
      <c r="F194" s="38"/>
      <c r="G194" s="38"/>
      <c r="H194" s="39"/>
      <c r="I194" s="39"/>
      <c r="J194" s="39"/>
      <c r="K194" s="39"/>
      <c r="L194" s="36"/>
      <c r="M194" s="36"/>
    </row>
    <row r="195" spans="2:11" s="36" customFormat="1" ht="16.5">
      <c r="B195" s="134" t="s">
        <v>337</v>
      </c>
      <c r="C195" s="134"/>
      <c r="D195" s="134"/>
      <c r="E195" s="134"/>
      <c r="F195" s="38"/>
      <c r="G195" s="38"/>
      <c r="H195" s="37"/>
      <c r="I195" s="37"/>
      <c r="J195" s="37"/>
      <c r="K195" s="37"/>
    </row>
    <row r="196" spans="2:12" s="35" customFormat="1" ht="16.5">
      <c r="B196" s="134" t="s">
        <v>338</v>
      </c>
      <c r="C196" s="134"/>
      <c r="D196" s="134"/>
      <c r="E196" s="134"/>
      <c r="F196" s="38"/>
      <c r="G196" s="38"/>
      <c r="H196" s="40"/>
      <c r="I196" s="40"/>
      <c r="J196" s="40"/>
      <c r="K196" s="40"/>
      <c r="L196" s="36"/>
    </row>
    <row r="197" spans="2:12" s="35" customFormat="1" ht="16.5">
      <c r="B197" s="134" t="s">
        <v>339</v>
      </c>
      <c r="C197" s="134"/>
      <c r="D197" s="134"/>
      <c r="E197" s="134"/>
      <c r="F197" s="38"/>
      <c r="G197" s="38"/>
      <c r="H197" s="41"/>
      <c r="I197" s="41"/>
      <c r="J197" s="41"/>
      <c r="K197" s="41"/>
      <c r="L197" s="36"/>
    </row>
    <row r="198" spans="2:12" s="35" customFormat="1" ht="16.5">
      <c r="B198" s="38"/>
      <c r="C198" s="38"/>
      <c r="D198" s="38"/>
      <c r="E198" s="38"/>
      <c r="F198" s="38"/>
      <c r="G198" s="38"/>
      <c r="H198" s="41"/>
      <c r="I198" s="41"/>
      <c r="J198" s="41"/>
      <c r="K198" s="41"/>
      <c r="L198" s="36"/>
    </row>
    <row r="199" spans="2:3" ht="15">
      <c r="B199" s="11" t="s">
        <v>340</v>
      </c>
      <c r="C199" s="11" t="s">
        <v>341</v>
      </c>
    </row>
    <row r="200" ht="15">
      <c r="B200" s="124" t="s">
        <v>26</v>
      </c>
    </row>
    <row r="201" spans="2:8" ht="15">
      <c r="B201" s="42">
        <v>0</v>
      </c>
      <c r="C201" s="43" t="s">
        <v>342</v>
      </c>
      <c r="D201" s="44"/>
      <c r="E201" s="44"/>
      <c r="F201" s="44"/>
      <c r="G201" s="44"/>
      <c r="H201" s="45"/>
    </row>
    <row r="202" spans="2:8" ht="15">
      <c r="B202" s="42" t="s">
        <v>343</v>
      </c>
      <c r="C202" s="44" t="s">
        <v>344</v>
      </c>
      <c r="D202" s="44"/>
      <c r="E202" s="44"/>
      <c r="F202" s="44"/>
      <c r="G202" s="44"/>
      <c r="H202" s="45"/>
    </row>
    <row r="203" spans="2:8" ht="15">
      <c r="B203" s="42" t="s">
        <v>345</v>
      </c>
      <c r="C203" s="44" t="s">
        <v>346</v>
      </c>
      <c r="D203" s="44"/>
      <c r="E203" s="44"/>
      <c r="F203" s="44"/>
      <c r="G203" s="44"/>
      <c r="H203" s="45"/>
    </row>
    <row r="204" spans="2:8" ht="15">
      <c r="B204" s="42" t="s">
        <v>347</v>
      </c>
      <c r="C204" s="44" t="s">
        <v>348</v>
      </c>
      <c r="D204" s="44"/>
      <c r="E204" s="44"/>
      <c r="F204" s="44"/>
      <c r="G204" s="44"/>
      <c r="H204" s="45"/>
    </row>
    <row r="205" spans="2:8" ht="15">
      <c r="B205" s="124" t="s">
        <v>14</v>
      </c>
      <c r="D205" s="11"/>
      <c r="E205" s="11"/>
      <c r="F205" s="11"/>
      <c r="G205" s="11"/>
      <c r="H205" s="11"/>
    </row>
    <row r="206" spans="2:3" ht="15">
      <c r="B206" s="42">
        <v>0</v>
      </c>
      <c r="C206" s="43" t="s">
        <v>342</v>
      </c>
    </row>
    <row r="207" spans="2:3" ht="15">
      <c r="B207" s="42">
        <v>1</v>
      </c>
      <c r="C207" s="44" t="s">
        <v>344</v>
      </c>
    </row>
    <row r="208" spans="2:3" ht="15">
      <c r="B208" s="42" t="s">
        <v>349</v>
      </c>
      <c r="C208" s="44" t="s">
        <v>346</v>
      </c>
    </row>
    <row r="209" spans="2:3" ht="15">
      <c r="B209" s="42" t="s">
        <v>350</v>
      </c>
      <c r="C209" s="44" t="s">
        <v>348</v>
      </c>
    </row>
  </sheetData>
  <sheetProtection/>
  <mergeCells count="14">
    <mergeCell ref="H59:M59"/>
    <mergeCell ref="B5:E5"/>
    <mergeCell ref="B6:E6"/>
    <mergeCell ref="C7:D7"/>
    <mergeCell ref="B16:D16"/>
    <mergeCell ref="H45:J45"/>
    <mergeCell ref="B196:E196"/>
    <mergeCell ref="B197:E197"/>
    <mergeCell ref="H74:L74"/>
    <mergeCell ref="H76:H77"/>
    <mergeCell ref="H83:L83"/>
    <mergeCell ref="F185:F189"/>
    <mergeCell ref="B194:E194"/>
    <mergeCell ref="B195:E195"/>
  </mergeCells>
  <conditionalFormatting sqref="H196:K196">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3.xml><?xml version="1.0" encoding="utf-8"?>
<worksheet xmlns="http://schemas.openxmlformats.org/spreadsheetml/2006/main" xmlns:r="http://schemas.openxmlformats.org/officeDocument/2006/relationships">
  <dimension ref="A1:Q199"/>
  <sheetViews>
    <sheetView view="pageBreakPreview" zoomScaleSheetLayoutView="100" zoomScalePageLayoutView="0" workbookViewId="0" topLeftCell="A172">
      <selection activeCell="E171" sqref="E171:E172"/>
    </sheetView>
  </sheetViews>
  <sheetFormatPr defaultColWidth="11.421875" defaultRowHeight="15"/>
  <cols>
    <col min="1" max="1" width="2.8515625" style="1" customWidth="1"/>
    <col min="2" max="2" width="9.8515625" style="1" customWidth="1"/>
    <col min="3" max="3" width="68.28125" style="1" customWidth="1"/>
    <col min="4" max="4" width="9.28125" style="1" customWidth="1"/>
    <col min="5" max="5" width="11.140625" style="1" customWidth="1"/>
    <col min="6" max="6" width="20.7109375" style="59" customWidth="1"/>
    <col min="7" max="7" width="21.7109375" style="59" customWidth="1"/>
    <col min="8" max="8" width="11.421875" style="59" hidden="1" customWidth="1"/>
    <col min="9" max="10" width="0" style="59" hidden="1" customWidth="1"/>
    <col min="11" max="11" width="24.7109375" style="59" customWidth="1"/>
    <col min="12" max="12" width="21.140625" style="1" customWidth="1"/>
    <col min="13" max="16384" width="11.421875" style="1" customWidth="1"/>
  </cols>
  <sheetData>
    <row r="1" spans="2:5" ht="15">
      <c r="B1" s="203"/>
      <c r="C1" s="203"/>
      <c r="D1" s="203"/>
      <c r="E1" s="203"/>
    </row>
    <row r="2" spans="2:5" ht="15">
      <c r="B2" s="203"/>
      <c r="C2" s="203"/>
      <c r="D2" s="203"/>
      <c r="E2" s="203"/>
    </row>
    <row r="3" spans="2:5" ht="15">
      <c r="B3" s="203"/>
      <c r="C3" s="203"/>
      <c r="D3" s="203"/>
      <c r="E3" s="203"/>
    </row>
    <row r="4" spans="2:5" ht="51" customHeight="1">
      <c r="B4" s="203"/>
      <c r="C4" s="203"/>
      <c r="D4" s="203"/>
      <c r="E4" s="203"/>
    </row>
    <row r="5" spans="2:7" ht="20.25" customHeight="1">
      <c r="B5" s="200" t="s">
        <v>648</v>
      </c>
      <c r="C5" s="200"/>
      <c r="D5" s="200"/>
      <c r="E5" s="200"/>
      <c r="F5" s="58"/>
      <c r="G5" s="58"/>
    </row>
    <row r="6" spans="2:7" ht="15">
      <c r="B6" s="201" t="s">
        <v>537</v>
      </c>
      <c r="C6" s="201"/>
      <c r="D6" s="201"/>
      <c r="E6" s="201"/>
      <c r="F6" s="60"/>
      <c r="G6" s="60"/>
    </row>
    <row r="7" spans="2:7" ht="15">
      <c r="B7" s="202"/>
      <c r="C7" s="201" t="s">
        <v>353</v>
      </c>
      <c r="D7" s="201"/>
      <c r="E7" s="202"/>
      <c r="F7" s="60"/>
      <c r="G7" s="60"/>
    </row>
    <row r="8" spans="2:7" ht="19.5" customHeight="1">
      <c r="B8" s="191"/>
      <c r="C8" s="192"/>
      <c r="D8" s="192"/>
      <c r="E8" s="192"/>
      <c r="F8" s="61"/>
      <c r="G8" s="61"/>
    </row>
    <row r="9" spans="2:7" ht="15">
      <c r="B9" s="193" t="s">
        <v>1</v>
      </c>
      <c r="C9" s="194"/>
      <c r="D9" s="194"/>
      <c r="E9" s="194"/>
      <c r="F9" s="62"/>
      <c r="G9" s="62"/>
    </row>
    <row r="10" spans="2:7" ht="15">
      <c r="B10" s="193" t="s">
        <v>2</v>
      </c>
      <c r="C10" s="194"/>
      <c r="D10" s="195"/>
      <c r="E10" s="194"/>
      <c r="F10" s="62"/>
      <c r="G10" s="62"/>
    </row>
    <row r="11" spans="2:7" ht="15">
      <c r="B11" s="196" t="s">
        <v>3</v>
      </c>
      <c r="C11" s="194"/>
      <c r="D11" s="194"/>
      <c r="E11" s="194"/>
      <c r="F11" s="62"/>
      <c r="G11" s="62"/>
    </row>
    <row r="12" spans="2:7" ht="15">
      <c r="B12" s="196" t="s">
        <v>4</v>
      </c>
      <c r="C12" s="194"/>
      <c r="D12" s="194"/>
      <c r="E12" s="194"/>
      <c r="F12" s="62"/>
      <c r="G12" s="62"/>
    </row>
    <row r="13" spans="2:7" ht="15">
      <c r="B13" s="196" t="s">
        <v>5</v>
      </c>
      <c r="C13" s="194"/>
      <c r="D13" s="194"/>
      <c r="E13" s="194"/>
      <c r="F13" s="62"/>
      <c r="G13" s="62"/>
    </row>
    <row r="14" spans="2:7" ht="15">
      <c r="B14" s="197"/>
      <c r="C14" s="194"/>
      <c r="D14" s="194"/>
      <c r="E14" s="194"/>
      <c r="F14" s="62"/>
      <c r="G14" s="62"/>
    </row>
    <row r="15" spans="2:7" ht="15">
      <c r="B15" s="194"/>
      <c r="C15" s="194"/>
      <c r="D15" s="194"/>
      <c r="E15" s="194"/>
      <c r="F15" s="62"/>
      <c r="G15" s="62"/>
    </row>
    <row r="16" spans="2:7" ht="15">
      <c r="B16" s="198"/>
      <c r="C16" s="198"/>
      <c r="D16" s="198"/>
      <c r="E16" s="194"/>
      <c r="F16" s="62"/>
      <c r="G16" s="62"/>
    </row>
    <row r="17" spans="2:7" ht="15">
      <c r="B17" s="8" t="s">
        <v>6</v>
      </c>
      <c r="C17" s="8" t="s">
        <v>7</v>
      </c>
      <c r="D17" s="8" t="s">
        <v>8</v>
      </c>
      <c r="E17" s="8" t="s">
        <v>9</v>
      </c>
      <c r="F17" s="62"/>
      <c r="G17" s="62"/>
    </row>
    <row r="18" spans="2:11" s="11" customFormat="1" ht="15">
      <c r="B18" s="9">
        <v>1</v>
      </c>
      <c r="C18" s="9" t="s">
        <v>10</v>
      </c>
      <c r="D18" s="8" t="s">
        <v>11</v>
      </c>
      <c r="E18" s="10">
        <f>+E19+E34+E76+E139</f>
        <v>100</v>
      </c>
      <c r="F18" s="62"/>
      <c r="G18" s="62"/>
      <c r="H18" s="63"/>
      <c r="I18" s="63"/>
      <c r="J18" s="63"/>
      <c r="K18" s="63"/>
    </row>
    <row r="19" spans="2:7" ht="15">
      <c r="B19" s="12" t="s">
        <v>12</v>
      </c>
      <c r="C19" s="12" t="s">
        <v>13</v>
      </c>
      <c r="D19" s="13" t="s">
        <v>14</v>
      </c>
      <c r="E19" s="14">
        <f>(E20+E25+E32)*5/20</f>
        <v>5</v>
      </c>
      <c r="F19" s="62"/>
      <c r="G19" s="62"/>
    </row>
    <row r="20" spans="2:7" ht="15">
      <c r="B20" s="15" t="s">
        <v>15</v>
      </c>
      <c r="C20" s="15" t="s">
        <v>16</v>
      </c>
      <c r="D20" s="16" t="s">
        <v>14</v>
      </c>
      <c r="E20" s="16">
        <f>+E21</f>
        <v>5</v>
      </c>
      <c r="F20" s="62"/>
      <c r="G20" s="62"/>
    </row>
    <row r="21" spans="2:7" ht="21">
      <c r="B21" s="15" t="s">
        <v>17</v>
      </c>
      <c r="C21" s="15" t="s">
        <v>18</v>
      </c>
      <c r="D21" s="16" t="s">
        <v>14</v>
      </c>
      <c r="E21" s="16">
        <f>SUM(E22:E24)</f>
        <v>5</v>
      </c>
      <c r="F21" s="165"/>
      <c r="G21" s="166"/>
    </row>
    <row r="22" spans="2:7" ht="21">
      <c r="B22" s="17" t="s">
        <v>19</v>
      </c>
      <c r="C22" s="17" t="s">
        <v>798</v>
      </c>
      <c r="D22" s="124">
        <v>1</v>
      </c>
      <c r="E22" s="124">
        <v>0</v>
      </c>
      <c r="F22" s="165"/>
      <c r="G22" s="166"/>
    </row>
    <row r="23" spans="2:7" ht="21">
      <c r="B23" s="17" t="s">
        <v>20</v>
      </c>
      <c r="C23" s="17" t="s">
        <v>799</v>
      </c>
      <c r="D23" s="152" t="s">
        <v>21</v>
      </c>
      <c r="E23" s="124">
        <v>0</v>
      </c>
      <c r="F23" s="165"/>
      <c r="G23" s="166"/>
    </row>
    <row r="24" spans="2:7" ht="21">
      <c r="B24" s="17" t="s">
        <v>22</v>
      </c>
      <c r="C24" s="17" t="s">
        <v>800</v>
      </c>
      <c r="D24" s="152" t="s">
        <v>23</v>
      </c>
      <c r="E24" s="124">
        <v>5</v>
      </c>
      <c r="F24" s="165"/>
      <c r="G24" s="166"/>
    </row>
    <row r="25" spans="2:7" ht="15">
      <c r="B25" s="15" t="s">
        <v>24</v>
      </c>
      <c r="C25" s="15" t="s">
        <v>25</v>
      </c>
      <c r="D25" s="16" t="s">
        <v>26</v>
      </c>
      <c r="E25" s="16">
        <f>(E26+E29)*10/20</f>
        <v>10</v>
      </c>
      <c r="F25" s="165"/>
      <c r="G25" s="165"/>
    </row>
    <row r="26" spans="2:7" ht="21">
      <c r="B26" s="15" t="s">
        <v>27</v>
      </c>
      <c r="C26" s="15" t="s">
        <v>28</v>
      </c>
      <c r="D26" s="16" t="s">
        <v>26</v>
      </c>
      <c r="E26" s="16">
        <f>SUM(E27:E28)</f>
        <v>10</v>
      </c>
      <c r="F26" s="165"/>
      <c r="G26" s="166"/>
    </row>
    <row r="27" spans="2:7" ht="15">
      <c r="B27" s="17" t="s">
        <v>29</v>
      </c>
      <c r="C27" s="17" t="s">
        <v>30</v>
      </c>
      <c r="D27" s="124" t="s">
        <v>40</v>
      </c>
      <c r="E27" s="124">
        <v>0</v>
      </c>
      <c r="F27" s="165"/>
      <c r="G27" s="166"/>
    </row>
    <row r="28" spans="2:7" ht="15">
      <c r="B28" s="17" t="s">
        <v>32</v>
      </c>
      <c r="C28" s="17" t="s">
        <v>801</v>
      </c>
      <c r="D28" s="124" t="s">
        <v>42</v>
      </c>
      <c r="E28" s="124">
        <v>10</v>
      </c>
      <c r="F28" s="165"/>
      <c r="G28" s="166"/>
    </row>
    <row r="29" spans="2:7" ht="21">
      <c r="B29" s="15" t="s">
        <v>37</v>
      </c>
      <c r="C29" s="15" t="s">
        <v>762</v>
      </c>
      <c r="D29" s="16" t="s">
        <v>26</v>
      </c>
      <c r="E29" s="16">
        <f>SUM(E30:E31)</f>
        <v>10</v>
      </c>
      <c r="F29" s="165"/>
      <c r="G29" s="166"/>
    </row>
    <row r="30" spans="2:8" ht="15">
      <c r="B30" s="17" t="s">
        <v>38</v>
      </c>
      <c r="C30" s="17" t="s">
        <v>39</v>
      </c>
      <c r="D30" s="124" t="s">
        <v>40</v>
      </c>
      <c r="E30" s="124">
        <v>0</v>
      </c>
      <c r="F30" s="165"/>
      <c r="G30" s="166"/>
      <c r="H30" s="64"/>
    </row>
    <row r="31" spans="2:7" ht="21">
      <c r="B31" s="17" t="s">
        <v>41</v>
      </c>
      <c r="C31" s="17" t="s">
        <v>763</v>
      </c>
      <c r="D31" s="124" t="s">
        <v>42</v>
      </c>
      <c r="E31" s="124">
        <v>10</v>
      </c>
      <c r="F31" s="165"/>
      <c r="G31" s="166"/>
    </row>
    <row r="32" spans="2:7" ht="15">
      <c r="B32" s="15" t="s">
        <v>43</v>
      </c>
      <c r="C32" s="15" t="s">
        <v>44</v>
      </c>
      <c r="D32" s="16" t="s">
        <v>14</v>
      </c>
      <c r="E32" s="16">
        <f>+E33</f>
        <v>5</v>
      </c>
      <c r="F32" s="165"/>
      <c r="G32" s="166"/>
    </row>
    <row r="33" spans="2:7" ht="42">
      <c r="B33" s="65" t="s">
        <v>45</v>
      </c>
      <c r="C33" s="65" t="s">
        <v>46</v>
      </c>
      <c r="D33" s="167" t="s">
        <v>14</v>
      </c>
      <c r="E33" s="167">
        <v>5</v>
      </c>
      <c r="F33" s="165"/>
      <c r="G33" s="166"/>
    </row>
    <row r="34" spans="2:7" ht="15">
      <c r="B34" s="12" t="s">
        <v>47</v>
      </c>
      <c r="C34" s="12" t="s">
        <v>48</v>
      </c>
      <c r="D34" s="13" t="s">
        <v>49</v>
      </c>
      <c r="E34" s="14">
        <f>(E35+E53+E67+E70)*30/40</f>
        <v>30</v>
      </c>
      <c r="F34" s="165"/>
      <c r="G34" s="166"/>
    </row>
    <row r="35" spans="2:7" ht="15">
      <c r="B35" s="15" t="s">
        <v>50</v>
      </c>
      <c r="C35" s="15" t="s">
        <v>51</v>
      </c>
      <c r="D35" s="16" t="s">
        <v>26</v>
      </c>
      <c r="E35" s="66">
        <f>+(E36+E40+E44+E48+E52)*10/45</f>
        <v>10</v>
      </c>
      <c r="F35" s="165"/>
      <c r="G35" s="166"/>
    </row>
    <row r="36" spans="2:11" s="11" customFormat="1" ht="21">
      <c r="B36" s="15" t="s">
        <v>52</v>
      </c>
      <c r="C36" s="15" t="s">
        <v>53</v>
      </c>
      <c r="D36" s="16" t="s">
        <v>26</v>
      </c>
      <c r="E36" s="16">
        <f>SUM(E37:E39)</f>
        <v>10</v>
      </c>
      <c r="F36" s="165"/>
      <c r="G36" s="166"/>
      <c r="H36" s="63"/>
      <c r="I36" s="63"/>
      <c r="J36" s="63"/>
      <c r="K36" s="63"/>
    </row>
    <row r="37" spans="2:11" s="11" customFormat="1" ht="15">
      <c r="B37" s="17" t="s">
        <v>54</v>
      </c>
      <c r="C37" s="17" t="s">
        <v>764</v>
      </c>
      <c r="D37" s="124">
        <v>0</v>
      </c>
      <c r="E37" s="124">
        <v>0</v>
      </c>
      <c r="F37" s="165"/>
      <c r="G37" s="166"/>
      <c r="H37" s="63"/>
      <c r="I37" s="63"/>
      <c r="J37" s="63"/>
      <c r="K37" s="63"/>
    </row>
    <row r="38" spans="2:11" s="11" customFormat="1" ht="15">
      <c r="B38" s="17" t="s">
        <v>55</v>
      </c>
      <c r="C38" s="17" t="s">
        <v>802</v>
      </c>
      <c r="D38" s="124" t="s">
        <v>67</v>
      </c>
      <c r="E38" s="124">
        <v>0</v>
      </c>
      <c r="F38" s="165"/>
      <c r="G38" s="166"/>
      <c r="H38" s="63"/>
      <c r="I38" s="63"/>
      <c r="J38" s="63"/>
      <c r="K38" s="63"/>
    </row>
    <row r="39" spans="2:11" s="11" customFormat="1" ht="21">
      <c r="B39" s="17" t="s">
        <v>56</v>
      </c>
      <c r="C39" s="17" t="s">
        <v>803</v>
      </c>
      <c r="D39" s="124" t="s">
        <v>36</v>
      </c>
      <c r="E39" s="124">
        <v>10</v>
      </c>
      <c r="F39" s="165"/>
      <c r="G39" s="166"/>
      <c r="H39" s="63"/>
      <c r="I39" s="63"/>
      <c r="J39" s="63"/>
      <c r="K39" s="63"/>
    </row>
    <row r="40" spans="2:11" s="11" customFormat="1" ht="15">
      <c r="B40" s="15" t="s">
        <v>58</v>
      </c>
      <c r="C40" s="15" t="s">
        <v>59</v>
      </c>
      <c r="D40" s="16" t="s">
        <v>26</v>
      </c>
      <c r="E40" s="16">
        <f>SUM(E41:E43)</f>
        <v>10</v>
      </c>
      <c r="F40" s="70"/>
      <c r="G40" s="166"/>
      <c r="H40" s="63"/>
      <c r="I40" s="63"/>
      <c r="J40" s="63"/>
      <c r="K40" s="63"/>
    </row>
    <row r="41" spans="2:11" s="11" customFormat="1" ht="15">
      <c r="B41" s="17" t="s">
        <v>60</v>
      </c>
      <c r="C41" s="17" t="s">
        <v>521</v>
      </c>
      <c r="D41" s="124">
        <v>0</v>
      </c>
      <c r="E41" s="124">
        <v>0</v>
      </c>
      <c r="F41" s="168"/>
      <c r="G41" s="166"/>
      <c r="H41" s="63"/>
      <c r="I41" s="63"/>
      <c r="J41" s="63"/>
      <c r="K41" s="63"/>
    </row>
    <row r="42" spans="2:11" s="11" customFormat="1" ht="15">
      <c r="B42" s="17" t="s">
        <v>62</v>
      </c>
      <c r="C42" s="17" t="s">
        <v>522</v>
      </c>
      <c r="D42" s="124" t="s">
        <v>182</v>
      </c>
      <c r="E42" s="124">
        <v>0</v>
      </c>
      <c r="F42" s="168"/>
      <c r="G42" s="166"/>
      <c r="H42" s="63"/>
      <c r="I42" s="63"/>
      <c r="J42" s="63"/>
      <c r="K42" s="63"/>
    </row>
    <row r="43" spans="2:11" s="11" customFormat="1" ht="21">
      <c r="B43" s="17" t="s">
        <v>65</v>
      </c>
      <c r="C43" s="17" t="s">
        <v>523</v>
      </c>
      <c r="D43" s="124" t="s">
        <v>82</v>
      </c>
      <c r="E43" s="124">
        <v>10</v>
      </c>
      <c r="F43" s="168"/>
      <c r="G43" s="166"/>
      <c r="H43" s="63"/>
      <c r="I43" s="63"/>
      <c r="J43" s="63"/>
      <c r="K43" s="63"/>
    </row>
    <row r="44" spans="2:11" s="11" customFormat="1" ht="21">
      <c r="B44" s="15" t="s">
        <v>70</v>
      </c>
      <c r="C44" s="15" t="s">
        <v>71</v>
      </c>
      <c r="D44" s="16" t="s">
        <v>26</v>
      </c>
      <c r="E44" s="16">
        <f>SUM(E45:E47)</f>
        <v>10</v>
      </c>
      <c r="F44" s="165"/>
      <c r="G44" s="166"/>
      <c r="H44" s="63"/>
      <c r="I44" s="63"/>
      <c r="J44" s="63"/>
      <c r="K44" s="63"/>
    </row>
    <row r="45" spans="2:11" s="11" customFormat="1" ht="15">
      <c r="B45" s="17" t="s">
        <v>72</v>
      </c>
      <c r="C45" s="17" t="s">
        <v>804</v>
      </c>
      <c r="D45" s="124">
        <v>0</v>
      </c>
      <c r="E45" s="124">
        <v>0</v>
      </c>
      <c r="F45" s="165"/>
      <c r="G45" s="166"/>
      <c r="H45" s="63"/>
      <c r="I45" s="63"/>
      <c r="J45" s="63"/>
      <c r="K45" s="63"/>
    </row>
    <row r="46" spans="2:11" s="11" customFormat="1" ht="21">
      <c r="B46" s="17" t="s">
        <v>74</v>
      </c>
      <c r="C46" s="17" t="s">
        <v>805</v>
      </c>
      <c r="D46" s="124" t="s">
        <v>67</v>
      </c>
      <c r="E46" s="124">
        <v>0</v>
      </c>
      <c r="F46" s="165"/>
      <c r="G46" s="166"/>
      <c r="H46" s="63"/>
      <c r="I46" s="63"/>
      <c r="J46" s="63"/>
      <c r="K46" s="63"/>
    </row>
    <row r="47" spans="2:11" s="11" customFormat="1" ht="21">
      <c r="B47" s="17" t="s">
        <v>77</v>
      </c>
      <c r="C47" s="17" t="s">
        <v>806</v>
      </c>
      <c r="D47" s="124" t="s">
        <v>36</v>
      </c>
      <c r="E47" s="124">
        <v>10</v>
      </c>
      <c r="F47" s="165"/>
      <c r="G47" s="166"/>
      <c r="H47" s="63"/>
      <c r="I47" s="63"/>
      <c r="J47" s="63"/>
      <c r="K47" s="63"/>
    </row>
    <row r="48" spans="2:11" s="11" customFormat="1" ht="21">
      <c r="B48" s="15" t="s">
        <v>83</v>
      </c>
      <c r="C48" s="15" t="s">
        <v>84</v>
      </c>
      <c r="D48" s="16" t="s">
        <v>26</v>
      </c>
      <c r="E48" s="16">
        <f>SUM(E49:E51)</f>
        <v>10</v>
      </c>
      <c r="F48" s="165"/>
      <c r="G48" s="166"/>
      <c r="H48" s="63"/>
      <c r="I48" s="63"/>
      <c r="J48" s="63"/>
      <c r="K48" s="63"/>
    </row>
    <row r="49" spans="2:11" s="11" customFormat="1" ht="15">
      <c r="B49" s="17" t="s">
        <v>85</v>
      </c>
      <c r="C49" s="17" t="s">
        <v>354</v>
      </c>
      <c r="D49" s="124">
        <v>0</v>
      </c>
      <c r="E49" s="124">
        <v>0</v>
      </c>
      <c r="F49" s="165"/>
      <c r="G49" s="166"/>
      <c r="H49" s="63"/>
      <c r="I49" s="63"/>
      <c r="J49" s="63"/>
      <c r="K49" s="63"/>
    </row>
    <row r="50" spans="2:11" s="11" customFormat="1" ht="15">
      <c r="B50" s="17" t="s">
        <v>86</v>
      </c>
      <c r="C50" s="17" t="s">
        <v>352</v>
      </c>
      <c r="D50" s="124" t="s">
        <v>76</v>
      </c>
      <c r="E50" s="124">
        <v>0</v>
      </c>
      <c r="F50" s="165"/>
      <c r="G50" s="166"/>
      <c r="H50" s="63"/>
      <c r="I50" s="63"/>
      <c r="J50" s="63"/>
      <c r="K50" s="63"/>
    </row>
    <row r="51" spans="2:11" s="11" customFormat="1" ht="21">
      <c r="B51" s="17" t="s">
        <v>87</v>
      </c>
      <c r="C51" s="17" t="s">
        <v>88</v>
      </c>
      <c r="D51" s="124" t="s">
        <v>42</v>
      </c>
      <c r="E51" s="124">
        <v>10</v>
      </c>
      <c r="F51" s="165"/>
      <c r="G51" s="166"/>
      <c r="H51" s="63"/>
      <c r="I51" s="63"/>
      <c r="J51" s="63"/>
      <c r="K51" s="63"/>
    </row>
    <row r="52" spans="2:11" s="11" customFormat="1" ht="15">
      <c r="B52" s="65" t="s">
        <v>89</v>
      </c>
      <c r="C52" s="65" t="s">
        <v>90</v>
      </c>
      <c r="D52" s="146" t="s">
        <v>14</v>
      </c>
      <c r="E52" s="146">
        <v>5</v>
      </c>
      <c r="F52" s="165"/>
      <c r="G52" s="166"/>
      <c r="H52" s="67"/>
      <c r="I52" s="63"/>
      <c r="J52" s="63"/>
      <c r="K52" s="63"/>
    </row>
    <row r="53" spans="2:7" ht="15">
      <c r="B53" s="15" t="s">
        <v>91</v>
      </c>
      <c r="C53" s="15" t="s">
        <v>92</v>
      </c>
      <c r="D53" s="16" t="s">
        <v>26</v>
      </c>
      <c r="E53" s="16">
        <f>+(E54+E57+E62)*10/25</f>
        <v>10</v>
      </c>
      <c r="F53" s="169"/>
      <c r="G53" s="166"/>
    </row>
    <row r="54" spans="2:11" s="11" customFormat="1" ht="21">
      <c r="B54" s="15" t="s">
        <v>93</v>
      </c>
      <c r="C54" s="15" t="s">
        <v>94</v>
      </c>
      <c r="D54" s="16" t="s">
        <v>26</v>
      </c>
      <c r="E54" s="16">
        <f>SUM(E55:E56)</f>
        <v>10</v>
      </c>
      <c r="F54" s="169"/>
      <c r="G54" s="166"/>
      <c r="H54" s="63"/>
      <c r="I54" s="63"/>
      <c r="J54" s="63"/>
      <c r="K54" s="63"/>
    </row>
    <row r="55" spans="2:11" s="11" customFormat="1" ht="21">
      <c r="B55" s="17" t="s">
        <v>95</v>
      </c>
      <c r="C55" s="17" t="s">
        <v>746</v>
      </c>
      <c r="D55" s="124">
        <v>0</v>
      </c>
      <c r="E55" s="124">
        <v>0</v>
      </c>
      <c r="F55" s="170"/>
      <c r="G55" s="166"/>
      <c r="H55" s="63"/>
      <c r="I55" s="63"/>
      <c r="J55" s="63"/>
      <c r="K55" s="63"/>
    </row>
    <row r="56" spans="2:13" s="11" customFormat="1" ht="31.5">
      <c r="B56" s="17" t="s">
        <v>96</v>
      </c>
      <c r="C56" s="17" t="s">
        <v>747</v>
      </c>
      <c r="D56" s="124" t="s">
        <v>36</v>
      </c>
      <c r="E56" s="124">
        <v>10</v>
      </c>
      <c r="F56" s="170"/>
      <c r="G56" s="166"/>
      <c r="H56" s="141"/>
      <c r="I56" s="141"/>
      <c r="J56" s="141"/>
      <c r="K56" s="141"/>
      <c r="L56" s="141"/>
      <c r="M56" s="141"/>
    </row>
    <row r="57" spans="2:11" s="11" customFormat="1" ht="21">
      <c r="B57" s="15" t="s">
        <v>98</v>
      </c>
      <c r="C57" s="15" t="s">
        <v>99</v>
      </c>
      <c r="D57" s="16" t="s">
        <v>26</v>
      </c>
      <c r="E57" s="16">
        <f>SUM(E58:E61)</f>
        <v>10</v>
      </c>
      <c r="F57" s="169"/>
      <c r="G57" s="166"/>
      <c r="H57" s="63"/>
      <c r="I57" s="63"/>
      <c r="J57" s="63"/>
      <c r="K57" s="63"/>
    </row>
    <row r="58" spans="2:11" s="11" customFormat="1" ht="15">
      <c r="B58" s="17" t="s">
        <v>100</v>
      </c>
      <c r="C58" s="17" t="s">
        <v>748</v>
      </c>
      <c r="D58" s="124">
        <v>0</v>
      </c>
      <c r="E58" s="124">
        <v>0</v>
      </c>
      <c r="F58" s="165"/>
      <c r="G58" s="166"/>
      <c r="H58" s="63"/>
      <c r="I58" s="63"/>
      <c r="J58" s="63"/>
      <c r="K58" s="63"/>
    </row>
    <row r="59" spans="2:11" s="11" customFormat="1" ht="21">
      <c r="B59" s="17" t="s">
        <v>101</v>
      </c>
      <c r="C59" s="27" t="s">
        <v>749</v>
      </c>
      <c r="D59" s="124" t="s">
        <v>102</v>
      </c>
      <c r="E59" s="124">
        <v>0</v>
      </c>
      <c r="F59" s="168"/>
      <c r="G59" s="166"/>
      <c r="H59" s="63"/>
      <c r="I59" s="63"/>
      <c r="J59" s="63"/>
      <c r="K59" s="63"/>
    </row>
    <row r="60" spans="2:11" s="11" customFormat="1" ht="21">
      <c r="B60" s="17" t="s">
        <v>103</v>
      </c>
      <c r="C60" s="27" t="s">
        <v>750</v>
      </c>
      <c r="D60" s="124" t="s">
        <v>104</v>
      </c>
      <c r="E60" s="124">
        <v>0</v>
      </c>
      <c r="F60" s="168"/>
      <c r="G60" s="166"/>
      <c r="H60" s="63"/>
      <c r="I60" s="63"/>
      <c r="J60" s="63"/>
      <c r="K60" s="63"/>
    </row>
    <row r="61" spans="2:11" s="11" customFormat="1" ht="21">
      <c r="B61" s="17" t="s">
        <v>105</v>
      </c>
      <c r="C61" s="27" t="s">
        <v>751</v>
      </c>
      <c r="D61" s="124" t="s">
        <v>82</v>
      </c>
      <c r="E61" s="124">
        <v>10</v>
      </c>
      <c r="F61" s="168"/>
      <c r="G61" s="166"/>
      <c r="H61" s="63"/>
      <c r="I61" s="63"/>
      <c r="J61" s="63"/>
      <c r="K61" s="63"/>
    </row>
    <row r="62" spans="2:11" s="11" customFormat="1" ht="21">
      <c r="B62" s="15" t="s">
        <v>106</v>
      </c>
      <c r="C62" s="15" t="s">
        <v>107</v>
      </c>
      <c r="D62" s="16" t="s">
        <v>108</v>
      </c>
      <c r="E62" s="16">
        <f>SUM(E63:E66)</f>
        <v>5</v>
      </c>
      <c r="F62" s="165"/>
      <c r="G62" s="166"/>
      <c r="H62" s="63"/>
      <c r="I62" s="63"/>
      <c r="J62" s="63"/>
      <c r="K62" s="63"/>
    </row>
    <row r="63" spans="2:11" s="11" customFormat="1" ht="15">
      <c r="B63" s="17" t="s">
        <v>109</v>
      </c>
      <c r="C63" s="27" t="s">
        <v>752</v>
      </c>
      <c r="D63" s="146">
        <v>0</v>
      </c>
      <c r="E63" s="124">
        <v>0</v>
      </c>
      <c r="F63" s="165"/>
      <c r="G63" s="166"/>
      <c r="H63" s="63"/>
      <c r="I63" s="63"/>
      <c r="J63" s="63"/>
      <c r="K63" s="63"/>
    </row>
    <row r="64" spans="2:11" s="11" customFormat="1" ht="15">
      <c r="B64" s="17" t="s">
        <v>110</v>
      </c>
      <c r="C64" s="27" t="s">
        <v>753</v>
      </c>
      <c r="D64" s="146" t="s">
        <v>64</v>
      </c>
      <c r="E64" s="124">
        <v>0</v>
      </c>
      <c r="F64" s="165"/>
      <c r="G64" s="166"/>
      <c r="H64" s="68"/>
      <c r="I64" s="68"/>
      <c r="J64" s="68"/>
      <c r="K64" s="63"/>
    </row>
    <row r="65" spans="2:11" s="11" customFormat="1" ht="22.5" customHeight="1">
      <c r="B65" s="17" t="s">
        <v>111</v>
      </c>
      <c r="C65" s="27" t="s">
        <v>754</v>
      </c>
      <c r="D65" s="146" t="s">
        <v>112</v>
      </c>
      <c r="E65" s="124">
        <v>0</v>
      </c>
      <c r="F65" s="165"/>
      <c r="G65" s="166"/>
      <c r="H65" s="68"/>
      <c r="I65" s="68"/>
      <c r="J65" s="68"/>
      <c r="K65" s="63"/>
    </row>
    <row r="66" spans="2:11" s="11" customFormat="1" ht="24.75" customHeight="1">
      <c r="B66" s="17" t="s">
        <v>113</v>
      </c>
      <c r="C66" s="27" t="s">
        <v>755</v>
      </c>
      <c r="D66" s="146">
        <v>5</v>
      </c>
      <c r="E66" s="124">
        <v>5</v>
      </c>
      <c r="F66" s="165"/>
      <c r="G66" s="166"/>
      <c r="H66" s="63"/>
      <c r="I66" s="63"/>
      <c r="J66" s="63"/>
      <c r="K66" s="63"/>
    </row>
    <row r="67" spans="2:7" ht="15">
      <c r="B67" s="15" t="s">
        <v>114</v>
      </c>
      <c r="C67" s="15" t="s">
        <v>115</v>
      </c>
      <c r="D67" s="16" t="s">
        <v>26</v>
      </c>
      <c r="E67" s="16">
        <f>+(E68+E69)*10/15</f>
        <v>10</v>
      </c>
      <c r="F67" s="165"/>
      <c r="G67" s="166"/>
    </row>
    <row r="68" spans="2:7" ht="22.5" customHeight="1">
      <c r="B68" s="65" t="s">
        <v>116</v>
      </c>
      <c r="C68" s="65" t="s">
        <v>117</v>
      </c>
      <c r="D68" s="167" t="s">
        <v>14</v>
      </c>
      <c r="E68" s="167">
        <v>5</v>
      </c>
      <c r="F68" s="165"/>
      <c r="G68" s="166"/>
    </row>
    <row r="69" spans="2:7" ht="22.5" customHeight="1">
      <c r="B69" s="65" t="s">
        <v>118</v>
      </c>
      <c r="C69" s="65" t="s">
        <v>119</v>
      </c>
      <c r="D69" s="167" t="s">
        <v>26</v>
      </c>
      <c r="E69" s="167">
        <v>10</v>
      </c>
      <c r="F69" s="165"/>
      <c r="G69" s="166"/>
    </row>
    <row r="70" spans="2:7" ht="15">
      <c r="B70" s="15" t="s">
        <v>120</v>
      </c>
      <c r="C70" s="15" t="s">
        <v>121</v>
      </c>
      <c r="D70" s="16" t="s">
        <v>26</v>
      </c>
      <c r="E70" s="66">
        <f>+(E71+E75)*10/15</f>
        <v>10</v>
      </c>
      <c r="F70" s="165"/>
      <c r="G70" s="166"/>
    </row>
    <row r="71" spans="2:12" ht="23.25" customHeight="1">
      <c r="B71" s="15" t="s">
        <v>122</v>
      </c>
      <c r="C71" s="15" t="s">
        <v>123</v>
      </c>
      <c r="D71" s="16" t="s">
        <v>26</v>
      </c>
      <c r="E71" s="16">
        <f>SUM(E72:E74)</f>
        <v>10</v>
      </c>
      <c r="F71" s="169"/>
      <c r="G71" s="166"/>
      <c r="H71" s="141"/>
      <c r="I71" s="141"/>
      <c r="J71" s="141"/>
      <c r="K71" s="141"/>
      <c r="L71" s="141"/>
    </row>
    <row r="72" spans="2:12" ht="18" customHeight="1">
      <c r="B72" s="17" t="s">
        <v>124</v>
      </c>
      <c r="C72" s="17" t="s">
        <v>524</v>
      </c>
      <c r="D72" s="124">
        <v>0</v>
      </c>
      <c r="E72" s="124">
        <v>0</v>
      </c>
      <c r="F72" s="170"/>
      <c r="G72" s="166"/>
      <c r="H72" s="171"/>
      <c r="I72" s="168"/>
      <c r="J72" s="168"/>
      <c r="K72" s="168"/>
      <c r="L72" s="29"/>
    </row>
    <row r="73" spans="2:12" ht="24" customHeight="1">
      <c r="B73" s="17" t="s">
        <v>126</v>
      </c>
      <c r="C73" s="17" t="s">
        <v>756</v>
      </c>
      <c r="D73" s="124" t="s">
        <v>213</v>
      </c>
      <c r="E73" s="124">
        <v>0</v>
      </c>
      <c r="F73" s="169"/>
      <c r="G73" s="166"/>
      <c r="H73" s="172"/>
      <c r="I73" s="168"/>
      <c r="J73" s="168"/>
      <c r="K73" s="168"/>
      <c r="L73" s="29"/>
    </row>
    <row r="74" spans="2:12" ht="24.75" customHeight="1">
      <c r="B74" s="17" t="s">
        <v>128</v>
      </c>
      <c r="C74" s="17" t="s">
        <v>757</v>
      </c>
      <c r="D74" s="124">
        <v>10</v>
      </c>
      <c r="E74" s="124">
        <v>10</v>
      </c>
      <c r="G74" s="166"/>
      <c r="H74" s="172"/>
      <c r="I74" s="168"/>
      <c r="J74" s="168"/>
      <c r="K74" s="168"/>
      <c r="L74" s="29"/>
    </row>
    <row r="75" spans="2:12" ht="23.25" customHeight="1">
      <c r="B75" s="15" t="s">
        <v>130</v>
      </c>
      <c r="C75" s="15" t="s">
        <v>131</v>
      </c>
      <c r="D75" s="16" t="s">
        <v>14</v>
      </c>
      <c r="E75" s="16">
        <v>5</v>
      </c>
      <c r="F75" s="165"/>
      <c r="G75" s="166"/>
      <c r="H75" s="69"/>
      <c r="I75" s="69"/>
      <c r="J75" s="69"/>
      <c r="K75" s="69"/>
      <c r="L75" s="21"/>
    </row>
    <row r="76" spans="2:11" s="11" customFormat="1" ht="24.75" customHeight="1">
      <c r="B76" s="12" t="s">
        <v>137</v>
      </c>
      <c r="C76" s="12" t="s">
        <v>138</v>
      </c>
      <c r="D76" s="13" t="s">
        <v>139</v>
      </c>
      <c r="E76" s="14">
        <f>(E77+E93)*35/20</f>
        <v>35</v>
      </c>
      <c r="F76" s="165"/>
      <c r="G76" s="166"/>
      <c r="H76" s="63"/>
      <c r="I76" s="63"/>
      <c r="J76" s="63"/>
      <c r="K76" s="63"/>
    </row>
    <row r="77" spans="2:14" s="11" customFormat="1" ht="23.25" customHeight="1">
      <c r="B77" s="15" t="s">
        <v>140</v>
      </c>
      <c r="C77" s="15" t="s">
        <v>141</v>
      </c>
      <c r="D77" s="16" t="s">
        <v>26</v>
      </c>
      <c r="E77" s="66">
        <f>+(E78+E79+E82+E86+E90)*10/45</f>
        <v>10</v>
      </c>
      <c r="F77" s="165"/>
      <c r="G77" s="166"/>
      <c r="H77" s="135"/>
      <c r="I77" s="136"/>
      <c r="J77" s="136"/>
      <c r="K77" s="136"/>
      <c r="L77" s="136"/>
      <c r="M77" s="22"/>
      <c r="N77" s="22"/>
    </row>
    <row r="78" spans="2:14" s="11" customFormat="1" ht="22.5" customHeight="1">
      <c r="B78" s="27" t="s">
        <v>142</v>
      </c>
      <c r="C78" s="27" t="s">
        <v>143</v>
      </c>
      <c r="D78" s="155" t="s">
        <v>14</v>
      </c>
      <c r="E78" s="155">
        <v>5</v>
      </c>
      <c r="F78" s="165"/>
      <c r="G78" s="166"/>
      <c r="H78" s="70"/>
      <c r="I78" s="70"/>
      <c r="J78" s="70"/>
      <c r="K78" s="70"/>
      <c r="L78" s="127"/>
      <c r="M78" s="22"/>
      <c r="N78" s="22"/>
    </row>
    <row r="79" spans="2:11" s="11" customFormat="1" ht="21">
      <c r="B79" s="27" t="s">
        <v>144</v>
      </c>
      <c r="C79" s="27" t="s">
        <v>145</v>
      </c>
      <c r="D79" s="146" t="s">
        <v>26</v>
      </c>
      <c r="E79" s="146">
        <f>SUM(E80:E81)</f>
        <v>10</v>
      </c>
      <c r="F79" s="165"/>
      <c r="G79" s="166"/>
      <c r="H79" s="63"/>
      <c r="I79" s="63"/>
      <c r="J79" s="63"/>
      <c r="K79" s="63"/>
    </row>
    <row r="80" spans="2:14" s="11" customFormat="1" ht="21">
      <c r="B80" s="17" t="s">
        <v>146</v>
      </c>
      <c r="C80" s="17" t="s">
        <v>356</v>
      </c>
      <c r="D80" s="124">
        <v>0</v>
      </c>
      <c r="E80" s="124">
        <v>0</v>
      </c>
      <c r="F80" s="165"/>
      <c r="G80" s="166"/>
      <c r="H80" s="71"/>
      <c r="I80" s="71"/>
      <c r="J80" s="71"/>
      <c r="K80" s="71"/>
      <c r="L80" s="23"/>
      <c r="M80" s="23"/>
      <c r="N80" s="23"/>
    </row>
    <row r="81" spans="2:14" s="11" customFormat="1" ht="16.5" customHeight="1">
      <c r="B81" s="17" t="s">
        <v>148</v>
      </c>
      <c r="C81" s="17" t="s">
        <v>807</v>
      </c>
      <c r="D81" s="124" t="s">
        <v>57</v>
      </c>
      <c r="E81" s="173">
        <v>10</v>
      </c>
      <c r="F81" s="174"/>
      <c r="G81" s="166"/>
      <c r="H81" s="71"/>
      <c r="I81" s="71"/>
      <c r="J81" s="71"/>
      <c r="K81" s="175"/>
      <c r="L81" s="175"/>
      <c r="M81" s="23"/>
      <c r="N81" s="23"/>
    </row>
    <row r="82" spans="2:17" s="11" customFormat="1" ht="24" customHeight="1">
      <c r="B82" s="15" t="s">
        <v>151</v>
      </c>
      <c r="C82" s="15" t="s">
        <v>152</v>
      </c>
      <c r="D82" s="16" t="s">
        <v>26</v>
      </c>
      <c r="E82" s="176">
        <f>SUM(E83:E85)</f>
        <v>10</v>
      </c>
      <c r="F82" s="165"/>
      <c r="G82" s="166"/>
      <c r="H82" s="71"/>
      <c r="I82" s="71"/>
      <c r="J82" s="71"/>
      <c r="K82" s="71"/>
      <c r="L82" s="23"/>
      <c r="M82" s="23"/>
      <c r="N82" s="23"/>
      <c r="O82" s="23"/>
      <c r="P82" s="23"/>
      <c r="Q82" s="23"/>
    </row>
    <row r="83" spans="2:17" s="11" customFormat="1" ht="25.5" customHeight="1">
      <c r="B83" s="17" t="s">
        <v>153</v>
      </c>
      <c r="C83" s="17" t="s">
        <v>808</v>
      </c>
      <c r="D83" s="124">
        <v>0</v>
      </c>
      <c r="E83" s="124">
        <v>0</v>
      </c>
      <c r="F83" s="168"/>
      <c r="G83" s="166"/>
      <c r="H83" s="71"/>
      <c r="I83" s="71"/>
      <c r="J83" s="71"/>
      <c r="K83" s="71"/>
      <c r="L83" s="23"/>
      <c r="M83" s="23"/>
      <c r="N83" s="23"/>
      <c r="O83" s="23"/>
      <c r="P83" s="23"/>
      <c r="Q83" s="23"/>
    </row>
    <row r="84" spans="2:17" s="11" customFormat="1" ht="23.25" customHeight="1">
      <c r="B84" s="17" t="s">
        <v>154</v>
      </c>
      <c r="C84" s="27" t="s">
        <v>809</v>
      </c>
      <c r="D84" s="124" t="s">
        <v>104</v>
      </c>
      <c r="E84" s="124">
        <v>0</v>
      </c>
      <c r="F84" s="174"/>
      <c r="G84" s="166"/>
      <c r="H84" s="71"/>
      <c r="I84" s="71"/>
      <c r="J84" s="71"/>
      <c r="K84" s="71"/>
      <c r="L84" s="23"/>
      <c r="M84" s="23"/>
      <c r="N84" s="23"/>
      <c r="O84" s="23"/>
      <c r="P84" s="23"/>
      <c r="Q84" s="23"/>
    </row>
    <row r="85" spans="2:17" s="11" customFormat="1" ht="24" customHeight="1">
      <c r="B85" s="17" t="s">
        <v>157</v>
      </c>
      <c r="C85" s="17" t="s">
        <v>525</v>
      </c>
      <c r="D85" s="124" t="s">
        <v>82</v>
      </c>
      <c r="E85" s="124">
        <v>10</v>
      </c>
      <c r="F85" s="177"/>
      <c r="G85" s="166"/>
      <c r="H85" s="71"/>
      <c r="I85" s="71"/>
      <c r="J85" s="71"/>
      <c r="K85" s="71"/>
      <c r="L85" s="23"/>
      <c r="M85" s="23"/>
      <c r="N85" s="23"/>
      <c r="O85" s="23"/>
      <c r="P85" s="23"/>
      <c r="Q85" s="23"/>
    </row>
    <row r="86" spans="2:17" s="11" customFormat="1" ht="19.5" customHeight="1">
      <c r="B86" s="15" t="s">
        <v>159</v>
      </c>
      <c r="C86" s="15" t="s">
        <v>160</v>
      </c>
      <c r="D86" s="16" t="s">
        <v>26</v>
      </c>
      <c r="E86" s="16">
        <f>SUM(E87:E89)</f>
        <v>10</v>
      </c>
      <c r="F86" s="169"/>
      <c r="G86" s="166"/>
      <c r="H86" s="71"/>
      <c r="I86" s="71"/>
      <c r="J86" s="71"/>
      <c r="K86" s="71"/>
      <c r="L86" s="23"/>
      <c r="M86" s="23"/>
      <c r="N86" s="23"/>
      <c r="O86" s="23"/>
      <c r="P86" s="23"/>
      <c r="Q86" s="23"/>
    </row>
    <row r="87" spans="2:17" s="11" customFormat="1" ht="35.25" customHeight="1">
      <c r="B87" s="17" t="s">
        <v>161</v>
      </c>
      <c r="C87" s="27" t="s">
        <v>526</v>
      </c>
      <c r="D87" s="124">
        <v>0</v>
      </c>
      <c r="E87" s="124">
        <v>0</v>
      </c>
      <c r="F87" s="178"/>
      <c r="G87" s="166"/>
      <c r="H87" s="71"/>
      <c r="I87" s="71"/>
      <c r="J87" s="71"/>
      <c r="K87" s="71"/>
      <c r="L87" s="23"/>
      <c r="M87" s="23"/>
      <c r="N87" s="23"/>
      <c r="O87" s="23"/>
      <c r="P87" s="23"/>
      <c r="Q87" s="23"/>
    </row>
    <row r="88" spans="2:17" s="11" customFormat="1" ht="23.25" customHeight="1">
      <c r="B88" s="17" t="s">
        <v>162</v>
      </c>
      <c r="C88" s="27" t="s">
        <v>527</v>
      </c>
      <c r="D88" s="124" t="s">
        <v>34</v>
      </c>
      <c r="E88" s="124">
        <v>0</v>
      </c>
      <c r="F88" s="178"/>
      <c r="G88" s="166"/>
      <c r="H88" s="71"/>
      <c r="I88" s="71"/>
      <c r="J88" s="71"/>
      <c r="K88" s="71"/>
      <c r="L88" s="23"/>
      <c r="M88" s="23"/>
      <c r="N88" s="23"/>
      <c r="O88" s="23"/>
      <c r="P88" s="23"/>
      <c r="Q88" s="23"/>
    </row>
    <row r="89" spans="2:17" s="11" customFormat="1" ht="24" customHeight="1">
      <c r="B89" s="17" t="s">
        <v>164</v>
      </c>
      <c r="C89" s="27" t="s">
        <v>528</v>
      </c>
      <c r="D89" s="124" t="s">
        <v>36</v>
      </c>
      <c r="E89" s="124">
        <v>10</v>
      </c>
      <c r="F89" s="178"/>
      <c r="G89" s="166"/>
      <c r="H89" s="71"/>
      <c r="I89" s="71"/>
      <c r="J89" s="71"/>
      <c r="K89" s="71"/>
      <c r="L89" s="23"/>
      <c r="M89" s="23"/>
      <c r="N89" s="23"/>
      <c r="O89" s="23"/>
      <c r="P89" s="23"/>
      <c r="Q89" s="23"/>
    </row>
    <row r="90" spans="2:17" s="11" customFormat="1" ht="24" customHeight="1">
      <c r="B90" s="15" t="s">
        <v>166</v>
      </c>
      <c r="C90" s="15" t="s">
        <v>167</v>
      </c>
      <c r="D90" s="16" t="s">
        <v>26</v>
      </c>
      <c r="E90" s="16">
        <f>SUM(E91:E92)</f>
        <v>10</v>
      </c>
      <c r="F90" s="169"/>
      <c r="G90" s="166"/>
      <c r="H90" s="71"/>
      <c r="I90" s="71"/>
      <c r="J90" s="71"/>
      <c r="K90" s="71"/>
      <c r="L90" s="23"/>
      <c r="M90" s="23"/>
      <c r="N90" s="23"/>
      <c r="O90" s="23"/>
      <c r="P90" s="23"/>
      <c r="Q90" s="23"/>
    </row>
    <row r="91" spans="2:17" s="11" customFormat="1" ht="33" customHeight="1">
      <c r="B91" s="17" t="s">
        <v>168</v>
      </c>
      <c r="C91" s="27" t="s">
        <v>529</v>
      </c>
      <c r="D91" s="146">
        <v>0</v>
      </c>
      <c r="E91" s="124">
        <v>0</v>
      </c>
      <c r="F91" s="178"/>
      <c r="G91" s="166"/>
      <c r="H91" s="71"/>
      <c r="I91" s="71"/>
      <c r="J91" s="71"/>
      <c r="K91" s="71"/>
      <c r="L91" s="23"/>
      <c r="M91" s="23"/>
      <c r="N91" s="23"/>
      <c r="O91" s="23"/>
      <c r="P91" s="23"/>
      <c r="Q91" s="23"/>
    </row>
    <row r="92" spans="2:17" s="11" customFormat="1" ht="15.75" customHeight="1">
      <c r="B92" s="17" t="s">
        <v>170</v>
      </c>
      <c r="C92" s="27" t="s">
        <v>530</v>
      </c>
      <c r="D92" s="146" t="s">
        <v>150</v>
      </c>
      <c r="E92" s="124">
        <v>10</v>
      </c>
      <c r="F92" s="178"/>
      <c r="G92" s="166"/>
      <c r="H92" s="71"/>
      <c r="I92" s="71"/>
      <c r="J92" s="71"/>
      <c r="K92" s="71"/>
      <c r="L92" s="23"/>
      <c r="M92" s="23"/>
      <c r="N92" s="23"/>
      <c r="O92" s="23"/>
      <c r="P92" s="23"/>
      <c r="Q92" s="23"/>
    </row>
    <row r="93" spans="2:17" s="11" customFormat="1" ht="33" customHeight="1">
      <c r="B93" s="15" t="s">
        <v>174</v>
      </c>
      <c r="C93" s="15" t="s">
        <v>175</v>
      </c>
      <c r="D93" s="16" t="s">
        <v>26</v>
      </c>
      <c r="E93" s="16">
        <f>+(E94+E97+E100+E103+E106+E109)*10/50</f>
        <v>10</v>
      </c>
      <c r="F93" s="169"/>
      <c r="G93" s="166"/>
      <c r="H93" s="71"/>
      <c r="I93" s="71"/>
      <c r="J93" s="71"/>
      <c r="K93" s="71"/>
      <c r="L93" s="23"/>
      <c r="M93" s="23"/>
      <c r="N93" s="23"/>
      <c r="O93" s="23"/>
      <c r="P93" s="23"/>
      <c r="Q93" s="23"/>
    </row>
    <row r="94" spans="2:17" s="11" customFormat="1" ht="16.5" customHeight="1">
      <c r="B94" s="15" t="s">
        <v>176</v>
      </c>
      <c r="C94" s="15" t="s">
        <v>177</v>
      </c>
      <c r="D94" s="16" t="s">
        <v>26</v>
      </c>
      <c r="E94" s="16">
        <f>SUM(E95:E96)</f>
        <v>10</v>
      </c>
      <c r="F94" s="169"/>
      <c r="G94" s="166"/>
      <c r="H94" s="71"/>
      <c r="I94" s="71"/>
      <c r="J94" s="71"/>
      <c r="K94" s="71"/>
      <c r="L94" s="23"/>
      <c r="M94" s="23"/>
      <c r="N94" s="23"/>
      <c r="O94" s="23"/>
      <c r="P94" s="23"/>
      <c r="Q94" s="23"/>
    </row>
    <row r="95" spans="2:17" s="11" customFormat="1" ht="34.5" customHeight="1">
      <c r="B95" s="17" t="s">
        <v>178</v>
      </c>
      <c r="C95" s="17" t="s">
        <v>810</v>
      </c>
      <c r="D95" s="124">
        <v>0</v>
      </c>
      <c r="E95" s="124">
        <v>0</v>
      </c>
      <c r="F95" s="177"/>
      <c r="G95" s="166"/>
      <c r="H95" s="71"/>
      <c r="I95" s="71"/>
      <c r="J95" s="71"/>
      <c r="K95" s="71"/>
      <c r="L95" s="23"/>
      <c r="M95" s="23"/>
      <c r="N95" s="23"/>
      <c r="O95" s="23"/>
      <c r="P95" s="23"/>
      <c r="Q95" s="23"/>
    </row>
    <row r="96" spans="2:17" s="11" customFormat="1" ht="33.75" customHeight="1">
      <c r="B96" s="17" t="s">
        <v>180</v>
      </c>
      <c r="C96" s="17" t="s">
        <v>531</v>
      </c>
      <c r="D96" s="146" t="s">
        <v>36</v>
      </c>
      <c r="E96" s="124">
        <v>10</v>
      </c>
      <c r="F96" s="177"/>
      <c r="G96" s="166"/>
      <c r="H96" s="71"/>
      <c r="I96" s="71"/>
      <c r="J96" s="71"/>
      <c r="K96" s="71"/>
      <c r="L96" s="23"/>
      <c r="M96" s="23"/>
      <c r="N96" s="23"/>
      <c r="O96" s="23"/>
      <c r="P96" s="23"/>
      <c r="Q96" s="23"/>
    </row>
    <row r="97" spans="2:17" s="11" customFormat="1" ht="21">
      <c r="B97" s="15" t="s">
        <v>185</v>
      </c>
      <c r="C97" s="15" t="s">
        <v>186</v>
      </c>
      <c r="D97" s="16" t="s">
        <v>26</v>
      </c>
      <c r="E97" s="16">
        <f>SUM(E98:E99)</f>
        <v>10</v>
      </c>
      <c r="F97" s="169"/>
      <c r="G97" s="166"/>
      <c r="H97" s="71"/>
      <c r="I97" s="71"/>
      <c r="J97" s="71"/>
      <c r="K97" s="71"/>
      <c r="L97" s="23"/>
      <c r="M97" s="23"/>
      <c r="N97" s="23"/>
      <c r="O97" s="23"/>
      <c r="P97" s="23"/>
      <c r="Q97" s="23"/>
    </row>
    <row r="98" spans="2:17" s="11" customFormat="1" ht="23.25" customHeight="1">
      <c r="B98" s="17" t="s">
        <v>187</v>
      </c>
      <c r="C98" s="17" t="s">
        <v>811</v>
      </c>
      <c r="D98" s="124">
        <v>0</v>
      </c>
      <c r="E98" s="124">
        <v>0</v>
      </c>
      <c r="F98" s="165"/>
      <c r="G98" s="166"/>
      <c r="H98" s="71"/>
      <c r="I98" s="71"/>
      <c r="J98" s="71"/>
      <c r="K98" s="71"/>
      <c r="L98" s="23"/>
      <c r="M98" s="23"/>
      <c r="N98" s="23"/>
      <c r="O98" s="23"/>
      <c r="P98" s="23"/>
      <c r="Q98" s="23"/>
    </row>
    <row r="99" spans="2:17" s="11" customFormat="1" ht="18.75" customHeight="1">
      <c r="B99" s="17" t="s">
        <v>188</v>
      </c>
      <c r="C99" s="17" t="s">
        <v>812</v>
      </c>
      <c r="D99" s="146" t="s">
        <v>42</v>
      </c>
      <c r="E99" s="124">
        <v>10</v>
      </c>
      <c r="F99" s="165"/>
      <c r="G99" s="166"/>
      <c r="H99" s="71"/>
      <c r="I99" s="71"/>
      <c r="J99" s="71"/>
      <c r="K99" s="71"/>
      <c r="L99" s="23"/>
      <c r="M99" s="23"/>
      <c r="N99" s="23"/>
      <c r="O99" s="23"/>
      <c r="P99" s="23"/>
      <c r="Q99" s="23"/>
    </row>
    <row r="100" spans="2:17" s="11" customFormat="1" ht="23.25" customHeight="1">
      <c r="B100" s="15" t="s">
        <v>189</v>
      </c>
      <c r="C100" s="15" t="s">
        <v>190</v>
      </c>
      <c r="D100" s="16" t="s">
        <v>26</v>
      </c>
      <c r="E100" s="16">
        <f>SUM(E101:E102)</f>
        <v>10</v>
      </c>
      <c r="F100" s="165"/>
      <c r="G100" s="166"/>
      <c r="H100" s="71"/>
      <c r="I100" s="71"/>
      <c r="J100" s="71"/>
      <c r="K100" s="71"/>
      <c r="L100" s="23"/>
      <c r="M100" s="23"/>
      <c r="N100" s="23"/>
      <c r="O100" s="23"/>
      <c r="P100" s="23"/>
      <c r="Q100" s="23"/>
    </row>
    <row r="101" spans="2:17" s="11" customFormat="1" ht="24" customHeight="1">
      <c r="B101" s="17" t="s">
        <v>191</v>
      </c>
      <c r="C101" s="17" t="s">
        <v>813</v>
      </c>
      <c r="D101" s="124">
        <v>0</v>
      </c>
      <c r="E101" s="124">
        <v>0</v>
      </c>
      <c r="F101" s="165"/>
      <c r="G101" s="166"/>
      <c r="H101" s="71"/>
      <c r="I101" s="71"/>
      <c r="J101" s="71"/>
      <c r="K101" s="71"/>
      <c r="L101" s="23"/>
      <c r="M101" s="23"/>
      <c r="N101" s="23"/>
      <c r="O101" s="23"/>
      <c r="P101" s="23"/>
      <c r="Q101" s="23"/>
    </row>
    <row r="102" spans="2:17" s="11" customFormat="1" ht="24" customHeight="1">
      <c r="B102" s="17" t="s">
        <v>193</v>
      </c>
      <c r="C102" s="17" t="s">
        <v>814</v>
      </c>
      <c r="D102" s="146" t="s">
        <v>150</v>
      </c>
      <c r="E102" s="124">
        <v>10</v>
      </c>
      <c r="F102" s="168"/>
      <c r="G102" s="166"/>
      <c r="H102" s="71"/>
      <c r="I102" s="71"/>
      <c r="J102" s="71"/>
      <c r="K102" s="71"/>
      <c r="L102" s="23"/>
      <c r="M102" s="23"/>
      <c r="N102" s="23"/>
      <c r="O102" s="23"/>
      <c r="P102" s="23"/>
      <c r="Q102" s="23"/>
    </row>
    <row r="103" spans="2:17" s="11" customFormat="1" ht="27.75" customHeight="1">
      <c r="B103" s="15" t="s">
        <v>195</v>
      </c>
      <c r="C103" s="15" t="s">
        <v>196</v>
      </c>
      <c r="D103" s="16" t="s">
        <v>14</v>
      </c>
      <c r="E103" s="16">
        <f>SUM(E104:E105)</f>
        <v>5</v>
      </c>
      <c r="F103" s="71"/>
      <c r="G103" s="166"/>
      <c r="H103" s="71"/>
      <c r="I103" s="71"/>
      <c r="J103" s="71"/>
      <c r="K103" s="71"/>
      <c r="L103" s="23"/>
      <c r="M103" s="23"/>
      <c r="N103" s="23"/>
      <c r="O103" s="23"/>
      <c r="P103" s="23"/>
      <c r="Q103" s="23"/>
    </row>
    <row r="104" spans="2:17" s="11" customFormat="1" ht="22.5" customHeight="1">
      <c r="B104" s="17" t="s">
        <v>197</v>
      </c>
      <c r="C104" s="27" t="s">
        <v>815</v>
      </c>
      <c r="D104" s="124">
        <v>0</v>
      </c>
      <c r="E104" s="124">
        <v>0</v>
      </c>
      <c r="F104" s="165"/>
      <c r="G104" s="166"/>
      <c r="H104" s="71"/>
      <c r="I104" s="71"/>
      <c r="J104" s="71"/>
      <c r="K104" s="71"/>
      <c r="L104" s="23"/>
      <c r="M104" s="23"/>
      <c r="N104" s="23"/>
      <c r="O104" s="23"/>
      <c r="P104" s="23"/>
      <c r="Q104" s="23"/>
    </row>
    <row r="105" spans="2:17" s="11" customFormat="1" ht="44.25" customHeight="1">
      <c r="B105" s="17" t="s">
        <v>199</v>
      </c>
      <c r="C105" s="27" t="s">
        <v>816</v>
      </c>
      <c r="D105" s="124" t="s">
        <v>201</v>
      </c>
      <c r="E105" s="124">
        <v>5</v>
      </c>
      <c r="F105" s="165"/>
      <c r="G105" s="166"/>
      <c r="H105" s="71"/>
      <c r="I105" s="71"/>
      <c r="J105" s="71"/>
      <c r="K105" s="71"/>
      <c r="L105" s="23"/>
      <c r="M105" s="23"/>
      <c r="N105" s="23"/>
      <c r="O105" s="23"/>
      <c r="P105" s="23"/>
      <c r="Q105" s="23"/>
    </row>
    <row r="106" spans="2:17" s="11" customFormat="1" ht="24" customHeight="1">
      <c r="B106" s="15" t="s">
        <v>202</v>
      </c>
      <c r="C106" s="15" t="s">
        <v>203</v>
      </c>
      <c r="D106" s="16" t="s">
        <v>14</v>
      </c>
      <c r="E106" s="16">
        <f>SUM(E107:E108)</f>
        <v>5</v>
      </c>
      <c r="F106" s="165"/>
      <c r="G106" s="166"/>
      <c r="H106" s="71"/>
      <c r="I106" s="71"/>
      <c r="J106" s="71"/>
      <c r="K106" s="71"/>
      <c r="L106" s="23"/>
      <c r="M106" s="23"/>
      <c r="N106" s="23"/>
      <c r="O106" s="23"/>
      <c r="P106" s="23"/>
      <c r="Q106" s="23"/>
    </row>
    <row r="107" spans="2:17" s="11" customFormat="1" ht="18" customHeight="1">
      <c r="B107" s="17" t="s">
        <v>204</v>
      </c>
      <c r="C107" s="17" t="s">
        <v>773</v>
      </c>
      <c r="D107" s="124">
        <v>0</v>
      </c>
      <c r="E107" s="124"/>
      <c r="F107" s="71"/>
      <c r="G107" s="166"/>
      <c r="H107" s="71"/>
      <c r="I107" s="71"/>
      <c r="J107" s="71"/>
      <c r="K107" s="71"/>
      <c r="L107" s="23"/>
      <c r="M107" s="23"/>
      <c r="N107" s="23"/>
      <c r="O107" s="23"/>
      <c r="P107" s="23"/>
      <c r="Q107" s="23"/>
    </row>
    <row r="108" spans="2:17" s="11" customFormat="1" ht="23.25" customHeight="1">
      <c r="B108" s="17" t="s">
        <v>205</v>
      </c>
      <c r="C108" s="17" t="s">
        <v>817</v>
      </c>
      <c r="D108" s="124" t="s">
        <v>201</v>
      </c>
      <c r="E108" s="124">
        <v>5</v>
      </c>
      <c r="F108" s="165"/>
      <c r="G108" s="166"/>
      <c r="H108" s="71"/>
      <c r="I108" s="71"/>
      <c r="J108" s="71"/>
      <c r="K108" s="71"/>
      <c r="L108" s="23"/>
      <c r="M108" s="23"/>
      <c r="N108" s="23"/>
      <c r="O108" s="23"/>
      <c r="P108" s="23"/>
      <c r="Q108" s="23"/>
    </row>
    <row r="109" spans="2:17" s="11" customFormat="1" ht="27" customHeight="1">
      <c r="B109" s="15" t="s">
        <v>207</v>
      </c>
      <c r="C109" s="15" t="s">
        <v>208</v>
      </c>
      <c r="D109" s="16" t="s">
        <v>26</v>
      </c>
      <c r="E109" s="16">
        <f>SUM(E110:E112)</f>
        <v>10</v>
      </c>
      <c r="F109" s="168"/>
      <c r="G109" s="166"/>
      <c r="H109" s="71"/>
      <c r="I109" s="71"/>
      <c r="J109" s="71"/>
      <c r="K109" s="71"/>
      <c r="L109" s="23"/>
      <c r="M109" s="23"/>
      <c r="N109" s="23"/>
      <c r="O109" s="23"/>
      <c r="P109" s="23"/>
      <c r="Q109" s="23"/>
    </row>
    <row r="110" spans="2:17" s="11" customFormat="1" ht="32.25" customHeight="1">
      <c r="B110" s="17" t="s">
        <v>209</v>
      </c>
      <c r="C110" s="17" t="s">
        <v>532</v>
      </c>
      <c r="D110" s="124" t="s">
        <v>156</v>
      </c>
      <c r="E110" s="124">
        <v>0</v>
      </c>
      <c r="F110" s="177"/>
      <c r="G110" s="166"/>
      <c r="H110" s="71"/>
      <c r="I110" s="71"/>
      <c r="J110" s="71"/>
      <c r="K110" s="71"/>
      <c r="L110" s="23"/>
      <c r="M110" s="23"/>
      <c r="N110" s="23"/>
      <c r="O110" s="23"/>
      <c r="P110" s="23"/>
      <c r="Q110" s="23"/>
    </row>
    <row r="111" spans="2:17" s="11" customFormat="1" ht="36" customHeight="1">
      <c r="B111" s="17" t="s">
        <v>211</v>
      </c>
      <c r="C111" s="17" t="s">
        <v>818</v>
      </c>
      <c r="D111" s="124" t="s">
        <v>213</v>
      </c>
      <c r="E111" s="124">
        <v>0</v>
      </c>
      <c r="F111" s="177"/>
      <c r="G111" s="166"/>
      <c r="H111" s="71"/>
      <c r="I111" s="71"/>
      <c r="J111" s="71"/>
      <c r="K111" s="71"/>
      <c r="L111" s="23"/>
      <c r="M111" s="23"/>
      <c r="N111" s="23"/>
      <c r="O111" s="23"/>
      <c r="P111" s="23"/>
      <c r="Q111" s="23"/>
    </row>
    <row r="112" spans="2:17" s="11" customFormat="1" ht="24.75" customHeight="1">
      <c r="B112" s="17" t="s">
        <v>214</v>
      </c>
      <c r="C112" s="17" t="s">
        <v>819</v>
      </c>
      <c r="D112" s="124" t="s">
        <v>82</v>
      </c>
      <c r="E112" s="124">
        <v>10</v>
      </c>
      <c r="F112" s="177"/>
      <c r="G112" s="166"/>
      <c r="H112" s="71"/>
      <c r="I112" s="71"/>
      <c r="J112" s="71"/>
      <c r="K112" s="71"/>
      <c r="L112" s="23"/>
      <c r="M112" s="23"/>
      <c r="N112" s="23"/>
      <c r="O112" s="23"/>
      <c r="P112" s="23"/>
      <c r="Q112" s="23"/>
    </row>
    <row r="113" spans="2:17" ht="15">
      <c r="B113" s="15" t="s">
        <v>215</v>
      </c>
      <c r="C113" s="15" t="s">
        <v>216</v>
      </c>
      <c r="D113" s="16" t="s">
        <v>26</v>
      </c>
      <c r="E113" s="16">
        <f>+(E114+E118+E121+E125+E128)*10/50</f>
        <v>10</v>
      </c>
      <c r="F113" s="169"/>
      <c r="G113" s="166"/>
      <c r="H113" s="69"/>
      <c r="I113" s="69"/>
      <c r="J113" s="69"/>
      <c r="K113" s="69"/>
      <c r="L113" s="21"/>
      <c r="M113" s="21"/>
      <c r="N113" s="21"/>
      <c r="O113" s="21"/>
      <c r="P113" s="21"/>
      <c r="Q113" s="21"/>
    </row>
    <row r="114" spans="2:17" s="11" customFormat="1" ht="21">
      <c r="B114" s="15" t="s">
        <v>217</v>
      </c>
      <c r="C114" s="15" t="s">
        <v>218</v>
      </c>
      <c r="D114" s="16" t="s">
        <v>26</v>
      </c>
      <c r="E114" s="16">
        <f>SUM(E115:E117)</f>
        <v>10</v>
      </c>
      <c r="F114" s="169"/>
      <c r="G114" s="166"/>
      <c r="H114" s="71"/>
      <c r="I114" s="71"/>
      <c r="J114" s="71"/>
      <c r="K114" s="71"/>
      <c r="L114" s="23"/>
      <c r="M114" s="23"/>
      <c r="N114" s="23"/>
      <c r="O114" s="23"/>
      <c r="P114" s="23"/>
      <c r="Q114" s="23"/>
    </row>
    <row r="115" spans="2:17" s="11" customFormat="1" ht="15">
      <c r="B115" s="17" t="s">
        <v>219</v>
      </c>
      <c r="C115" s="17" t="s">
        <v>533</v>
      </c>
      <c r="D115" s="124">
        <v>0</v>
      </c>
      <c r="E115" s="124">
        <v>0</v>
      </c>
      <c r="F115" s="177"/>
      <c r="G115" s="166"/>
      <c r="H115" s="71"/>
      <c r="I115" s="71"/>
      <c r="J115" s="71"/>
      <c r="K115" s="71"/>
      <c r="L115" s="23"/>
      <c r="M115" s="23"/>
      <c r="N115" s="23"/>
      <c r="O115" s="23"/>
      <c r="P115" s="23"/>
      <c r="Q115" s="23"/>
    </row>
    <row r="116" spans="2:17" s="11" customFormat="1" ht="15">
      <c r="B116" s="17" t="s">
        <v>221</v>
      </c>
      <c r="C116" s="17" t="s">
        <v>820</v>
      </c>
      <c r="D116" s="124" t="s">
        <v>23</v>
      </c>
      <c r="E116" s="124">
        <v>0</v>
      </c>
      <c r="F116" s="177"/>
      <c r="G116" s="166"/>
      <c r="H116" s="71"/>
      <c r="I116" s="71"/>
      <c r="J116" s="71"/>
      <c r="K116" s="71"/>
      <c r="L116" s="23"/>
      <c r="M116" s="23"/>
      <c r="N116" s="23"/>
      <c r="O116" s="23"/>
      <c r="P116" s="23"/>
      <c r="Q116" s="23"/>
    </row>
    <row r="117" spans="2:17" s="11" customFormat="1" ht="21">
      <c r="B117" s="17" t="s">
        <v>223</v>
      </c>
      <c r="C117" s="17" t="s">
        <v>821</v>
      </c>
      <c r="D117" s="124" t="s">
        <v>82</v>
      </c>
      <c r="E117" s="124">
        <v>10</v>
      </c>
      <c r="F117" s="177"/>
      <c r="G117" s="166"/>
      <c r="H117" s="71"/>
      <c r="I117" s="71"/>
      <c r="J117" s="71"/>
      <c r="K117" s="71"/>
      <c r="L117" s="23"/>
      <c r="M117" s="23"/>
      <c r="N117" s="23"/>
      <c r="O117" s="23"/>
      <c r="P117" s="23"/>
      <c r="Q117" s="23"/>
    </row>
    <row r="118" spans="2:17" s="11" customFormat="1" ht="21">
      <c r="B118" s="15" t="s">
        <v>225</v>
      </c>
      <c r="C118" s="15" t="s">
        <v>226</v>
      </c>
      <c r="D118" s="16" t="s">
        <v>26</v>
      </c>
      <c r="E118" s="16">
        <f>SUM(E119:E120)</f>
        <v>10</v>
      </c>
      <c r="F118" s="72"/>
      <c r="G118" s="166"/>
      <c r="H118" s="71"/>
      <c r="I118" s="71"/>
      <c r="J118" s="71"/>
      <c r="K118" s="71"/>
      <c r="L118" s="23"/>
      <c r="M118" s="23"/>
      <c r="N118" s="23"/>
      <c r="O118" s="23"/>
      <c r="P118" s="23"/>
      <c r="Q118" s="23"/>
    </row>
    <row r="119" spans="2:17" s="11" customFormat="1" ht="15">
      <c r="B119" s="17" t="s">
        <v>227</v>
      </c>
      <c r="C119" s="17" t="s">
        <v>822</v>
      </c>
      <c r="D119" s="124">
        <v>0</v>
      </c>
      <c r="E119" s="124">
        <v>0</v>
      </c>
      <c r="F119" s="177"/>
      <c r="G119" s="166"/>
      <c r="H119" s="71"/>
      <c r="I119" s="71"/>
      <c r="J119" s="71"/>
      <c r="K119" s="71"/>
      <c r="L119" s="23"/>
      <c r="M119" s="23"/>
      <c r="N119" s="23"/>
      <c r="O119" s="23"/>
      <c r="P119" s="23"/>
      <c r="Q119" s="23"/>
    </row>
    <row r="120" spans="2:17" s="11" customFormat="1" ht="21">
      <c r="B120" s="17" t="s">
        <v>230</v>
      </c>
      <c r="C120" s="17" t="s">
        <v>823</v>
      </c>
      <c r="D120" s="124" t="s">
        <v>82</v>
      </c>
      <c r="E120" s="124">
        <v>10</v>
      </c>
      <c r="F120" s="177"/>
      <c r="G120" s="166"/>
      <c r="H120" s="71"/>
      <c r="I120" s="71"/>
      <c r="J120" s="71"/>
      <c r="K120" s="71"/>
      <c r="L120" s="23"/>
      <c r="M120" s="23"/>
      <c r="N120" s="23"/>
      <c r="O120" s="23"/>
      <c r="P120" s="23"/>
      <c r="Q120" s="23"/>
    </row>
    <row r="121" spans="2:17" s="11" customFormat="1" ht="21">
      <c r="B121" s="15" t="s">
        <v>231</v>
      </c>
      <c r="C121" s="15" t="s">
        <v>232</v>
      </c>
      <c r="D121" s="16" t="s">
        <v>26</v>
      </c>
      <c r="E121" s="16">
        <f>SUM(E122:E124)</f>
        <v>10</v>
      </c>
      <c r="F121" s="169"/>
      <c r="G121" s="166"/>
      <c r="H121" s="71"/>
      <c r="I121" s="71"/>
      <c r="J121" s="71"/>
      <c r="K121" s="71"/>
      <c r="L121" s="23"/>
      <c r="M121" s="23"/>
      <c r="N121" s="23"/>
      <c r="O121" s="23"/>
      <c r="P121" s="23"/>
      <c r="Q121" s="23"/>
    </row>
    <row r="122" spans="2:17" s="11" customFormat="1" ht="21">
      <c r="B122" s="17" t="s">
        <v>233</v>
      </c>
      <c r="C122" s="27" t="s">
        <v>779</v>
      </c>
      <c r="D122" s="124">
        <v>0</v>
      </c>
      <c r="E122" s="124">
        <v>0</v>
      </c>
      <c r="F122" s="165"/>
      <c r="G122" s="166"/>
      <c r="H122" s="71"/>
      <c r="I122" s="71"/>
      <c r="J122" s="71"/>
      <c r="K122" s="71"/>
      <c r="L122" s="23"/>
      <c r="M122" s="23"/>
      <c r="N122" s="23"/>
      <c r="O122" s="23"/>
      <c r="P122" s="23"/>
      <c r="Q122" s="23"/>
    </row>
    <row r="123" spans="2:17" s="11" customFormat="1" ht="21">
      <c r="B123" s="17" t="s">
        <v>234</v>
      </c>
      <c r="C123" s="27" t="s">
        <v>780</v>
      </c>
      <c r="D123" s="124" t="s">
        <v>235</v>
      </c>
      <c r="E123" s="124">
        <v>0</v>
      </c>
      <c r="F123" s="71"/>
      <c r="G123" s="166"/>
      <c r="H123" s="71"/>
      <c r="I123" s="71"/>
      <c r="J123" s="71"/>
      <c r="K123" s="71"/>
      <c r="L123" s="23"/>
      <c r="M123" s="23"/>
      <c r="N123" s="23"/>
      <c r="O123" s="23"/>
      <c r="P123" s="23"/>
      <c r="Q123" s="23"/>
    </row>
    <row r="124" spans="2:17" s="11" customFormat="1" ht="21">
      <c r="B124" s="17" t="s">
        <v>236</v>
      </c>
      <c r="C124" s="27" t="s">
        <v>781</v>
      </c>
      <c r="D124" s="124" t="s">
        <v>237</v>
      </c>
      <c r="E124" s="124">
        <v>10</v>
      </c>
      <c r="F124" s="165"/>
      <c r="G124" s="166"/>
      <c r="H124" s="71"/>
      <c r="I124" s="71"/>
      <c r="J124" s="71"/>
      <c r="K124" s="71"/>
      <c r="L124" s="23"/>
      <c r="M124" s="23"/>
      <c r="N124" s="23"/>
      <c r="O124" s="23"/>
      <c r="P124" s="23"/>
      <c r="Q124" s="23"/>
    </row>
    <row r="125" spans="2:17" s="11" customFormat="1" ht="21">
      <c r="B125" s="15" t="s">
        <v>238</v>
      </c>
      <c r="C125" s="15" t="s">
        <v>239</v>
      </c>
      <c r="D125" s="16" t="s">
        <v>26</v>
      </c>
      <c r="E125" s="16">
        <f>SUM(E126:E127)</f>
        <v>10</v>
      </c>
      <c r="F125" s="165"/>
      <c r="G125" s="166"/>
      <c r="H125" s="71"/>
      <c r="I125" s="71"/>
      <c r="J125" s="71"/>
      <c r="K125" s="71"/>
      <c r="L125" s="23"/>
      <c r="M125" s="23"/>
      <c r="N125" s="23"/>
      <c r="O125" s="23"/>
      <c r="P125" s="23"/>
      <c r="Q125" s="23"/>
    </row>
    <row r="126" spans="2:17" s="11" customFormat="1" ht="21">
      <c r="B126" s="17" t="s">
        <v>240</v>
      </c>
      <c r="C126" s="17" t="s">
        <v>534</v>
      </c>
      <c r="D126" s="124">
        <v>0</v>
      </c>
      <c r="E126" s="124">
        <v>0</v>
      </c>
      <c r="F126" s="177"/>
      <c r="G126" s="166"/>
      <c r="H126" s="71"/>
      <c r="I126" s="71"/>
      <c r="J126" s="71"/>
      <c r="K126" s="71"/>
      <c r="L126" s="23"/>
      <c r="M126" s="23"/>
      <c r="N126" s="23"/>
      <c r="O126" s="23"/>
      <c r="P126" s="23"/>
      <c r="Q126" s="23"/>
    </row>
    <row r="127" spans="2:17" s="11" customFormat="1" ht="21">
      <c r="B127" s="17" t="s">
        <v>244</v>
      </c>
      <c r="C127" s="17" t="s">
        <v>535</v>
      </c>
      <c r="D127" s="124" t="s">
        <v>42</v>
      </c>
      <c r="E127" s="124">
        <v>10</v>
      </c>
      <c r="F127" s="177"/>
      <c r="G127" s="166"/>
      <c r="H127" s="71"/>
      <c r="I127" s="71"/>
      <c r="J127" s="71"/>
      <c r="K127" s="71"/>
      <c r="L127" s="23"/>
      <c r="M127" s="23"/>
      <c r="N127" s="23"/>
      <c r="O127" s="23"/>
      <c r="P127" s="23"/>
      <c r="Q127" s="23"/>
    </row>
    <row r="128" spans="2:17" s="11" customFormat="1" ht="21">
      <c r="B128" s="15" t="s">
        <v>246</v>
      </c>
      <c r="C128" s="15" t="s">
        <v>247</v>
      </c>
      <c r="D128" s="16" t="s">
        <v>26</v>
      </c>
      <c r="E128" s="16">
        <f>SUM(E129:E132)</f>
        <v>10</v>
      </c>
      <c r="F128" s="169"/>
      <c r="G128" s="166"/>
      <c r="H128" s="71"/>
      <c r="I128" s="71"/>
      <c r="J128" s="71"/>
      <c r="K128" s="71"/>
      <c r="L128" s="23"/>
      <c r="M128" s="23"/>
      <c r="N128" s="23"/>
      <c r="O128" s="23"/>
      <c r="P128" s="23"/>
      <c r="Q128" s="23"/>
    </row>
    <row r="129" spans="2:17" s="11" customFormat="1" ht="21">
      <c r="B129" s="17" t="s">
        <v>248</v>
      </c>
      <c r="C129" s="17" t="s">
        <v>249</v>
      </c>
      <c r="D129" s="124" t="s">
        <v>26</v>
      </c>
      <c r="E129" s="124">
        <v>0</v>
      </c>
      <c r="F129" s="179"/>
      <c r="G129" s="166"/>
      <c r="H129" s="71"/>
      <c r="I129" s="71"/>
      <c r="J129" s="71"/>
      <c r="K129" s="71"/>
      <c r="L129" s="23"/>
      <c r="M129" s="23"/>
      <c r="N129" s="23"/>
      <c r="O129" s="23"/>
      <c r="P129" s="23"/>
      <c r="Q129" s="23"/>
    </row>
    <row r="130" spans="2:17" s="11" customFormat="1" ht="21">
      <c r="B130" s="17" t="s">
        <v>250</v>
      </c>
      <c r="C130" s="17" t="s">
        <v>824</v>
      </c>
      <c r="D130" s="124">
        <v>0</v>
      </c>
      <c r="E130" s="124">
        <v>0</v>
      </c>
      <c r="F130" s="179"/>
      <c r="G130" s="166"/>
      <c r="H130" s="71"/>
      <c r="I130" s="71"/>
      <c r="J130" s="71"/>
      <c r="K130" s="71"/>
      <c r="L130" s="23"/>
      <c r="M130" s="23"/>
      <c r="N130" s="23"/>
      <c r="O130" s="23"/>
      <c r="P130" s="23"/>
      <c r="Q130" s="23"/>
    </row>
    <row r="131" spans="2:17" s="11" customFormat="1" ht="15">
      <c r="B131" s="17" t="s">
        <v>251</v>
      </c>
      <c r="C131" s="17" t="s">
        <v>825</v>
      </c>
      <c r="D131" s="124" t="s">
        <v>243</v>
      </c>
      <c r="E131" s="124">
        <v>0</v>
      </c>
      <c r="F131" s="179"/>
      <c r="G131" s="166"/>
      <c r="H131" s="71"/>
      <c r="I131" s="71"/>
      <c r="J131" s="71"/>
      <c r="K131" s="71"/>
      <c r="L131" s="23"/>
      <c r="M131" s="23"/>
      <c r="N131" s="23"/>
      <c r="O131" s="23"/>
      <c r="P131" s="23"/>
      <c r="Q131" s="23"/>
    </row>
    <row r="132" spans="2:17" s="11" customFormat="1" ht="15">
      <c r="B132" s="17" t="s">
        <v>252</v>
      </c>
      <c r="C132" s="17" t="s">
        <v>826</v>
      </c>
      <c r="D132" s="124" t="s">
        <v>36</v>
      </c>
      <c r="E132" s="124">
        <v>10</v>
      </c>
      <c r="F132" s="179"/>
      <c r="G132" s="166"/>
      <c r="H132" s="71"/>
      <c r="I132" s="71"/>
      <c r="J132" s="71"/>
      <c r="K132" s="71"/>
      <c r="L132" s="23"/>
      <c r="M132" s="23"/>
      <c r="N132" s="23"/>
      <c r="O132" s="23"/>
      <c r="P132" s="23"/>
      <c r="Q132" s="23"/>
    </row>
    <row r="133" spans="2:17" ht="15">
      <c r="B133" s="15" t="s">
        <v>253</v>
      </c>
      <c r="C133" s="15" t="s">
        <v>254</v>
      </c>
      <c r="D133" s="16" t="s">
        <v>26</v>
      </c>
      <c r="E133" s="16">
        <f>+E134</f>
        <v>10</v>
      </c>
      <c r="F133" s="169"/>
      <c r="G133" s="166"/>
      <c r="H133" s="69"/>
      <c r="I133" s="69"/>
      <c r="J133" s="69"/>
      <c r="K133" s="69"/>
      <c r="L133" s="21"/>
      <c r="M133" s="21"/>
      <c r="N133" s="21"/>
      <c r="O133" s="21"/>
      <c r="P133" s="21"/>
      <c r="Q133" s="21"/>
    </row>
    <row r="134" spans="2:17" s="11" customFormat="1" ht="15">
      <c r="B134" s="15" t="s">
        <v>255</v>
      </c>
      <c r="C134" s="15" t="s">
        <v>256</v>
      </c>
      <c r="D134" s="16" t="s">
        <v>26</v>
      </c>
      <c r="E134" s="16">
        <f>SUM(E135:E138)</f>
        <v>10</v>
      </c>
      <c r="F134" s="169"/>
      <c r="G134" s="166"/>
      <c r="H134" s="71"/>
      <c r="I134" s="71"/>
      <c r="J134" s="71"/>
      <c r="K134" s="71"/>
      <c r="L134" s="23"/>
      <c r="M134" s="23"/>
      <c r="N134" s="23"/>
      <c r="O134" s="23"/>
      <c r="P134" s="23"/>
      <c r="Q134" s="23"/>
    </row>
    <row r="135" spans="2:17" s="11" customFormat="1" ht="15">
      <c r="B135" s="17" t="s">
        <v>257</v>
      </c>
      <c r="C135" s="17" t="s">
        <v>258</v>
      </c>
      <c r="D135" s="124">
        <v>0</v>
      </c>
      <c r="E135" s="124">
        <v>0</v>
      </c>
      <c r="F135" s="169"/>
      <c r="G135" s="166"/>
      <c r="H135" s="71"/>
      <c r="I135" s="71"/>
      <c r="J135" s="71"/>
      <c r="K135" s="71"/>
      <c r="L135" s="23"/>
      <c r="M135" s="23"/>
      <c r="N135" s="23"/>
      <c r="O135" s="23"/>
      <c r="P135" s="23"/>
      <c r="Q135" s="23"/>
    </row>
    <row r="136" spans="2:17" s="11" customFormat="1" ht="15">
      <c r="B136" s="17" t="s">
        <v>259</v>
      </c>
      <c r="C136" s="17" t="s">
        <v>536</v>
      </c>
      <c r="D136" s="124" t="s">
        <v>156</v>
      </c>
      <c r="E136" s="124">
        <v>0</v>
      </c>
      <c r="F136" s="177"/>
      <c r="G136" s="166"/>
      <c r="H136" s="71"/>
      <c r="I136" s="71"/>
      <c r="J136" s="71"/>
      <c r="K136" s="71"/>
      <c r="L136" s="23"/>
      <c r="M136" s="23"/>
      <c r="N136" s="23"/>
      <c r="O136" s="23"/>
      <c r="P136" s="23"/>
      <c r="Q136" s="23"/>
    </row>
    <row r="137" spans="2:17" s="11" customFormat="1" ht="15">
      <c r="B137" s="17" t="s">
        <v>261</v>
      </c>
      <c r="C137" s="17" t="s">
        <v>358</v>
      </c>
      <c r="D137" s="124" t="s">
        <v>213</v>
      </c>
      <c r="E137" s="124">
        <v>0</v>
      </c>
      <c r="F137" s="169"/>
      <c r="G137" s="166"/>
      <c r="H137" s="71"/>
      <c r="I137" s="71"/>
      <c r="J137" s="71"/>
      <c r="K137" s="71"/>
      <c r="L137" s="23"/>
      <c r="M137" s="23"/>
      <c r="N137" s="23"/>
      <c r="O137" s="23"/>
      <c r="P137" s="23"/>
      <c r="Q137" s="23"/>
    </row>
    <row r="138" spans="2:17" s="11" customFormat="1" ht="21">
      <c r="B138" s="17" t="s">
        <v>263</v>
      </c>
      <c r="C138" s="17" t="s">
        <v>264</v>
      </c>
      <c r="D138" s="124" t="s">
        <v>82</v>
      </c>
      <c r="E138" s="124">
        <v>10</v>
      </c>
      <c r="F138" s="169"/>
      <c r="G138" s="166"/>
      <c r="H138" s="71"/>
      <c r="I138" s="71"/>
      <c r="J138" s="71"/>
      <c r="K138" s="71"/>
      <c r="L138" s="23"/>
      <c r="M138" s="23"/>
      <c r="N138" s="23"/>
      <c r="O138" s="23"/>
      <c r="P138" s="23"/>
      <c r="Q138" s="23"/>
    </row>
    <row r="139" spans="2:17" ht="15">
      <c r="B139" s="12" t="s">
        <v>265</v>
      </c>
      <c r="C139" s="12" t="s">
        <v>266</v>
      </c>
      <c r="D139" s="13" t="s">
        <v>49</v>
      </c>
      <c r="E139" s="14">
        <f>+(E140+E149+E154+E160+E169+E174)*30/50</f>
        <v>30</v>
      </c>
      <c r="F139" s="165"/>
      <c r="G139" s="166"/>
      <c r="H139" s="73"/>
      <c r="I139" s="69"/>
      <c r="J139" s="69"/>
      <c r="K139" s="69"/>
      <c r="L139" s="21"/>
      <c r="M139" s="21"/>
      <c r="N139" s="21"/>
      <c r="O139" s="21"/>
      <c r="P139" s="21"/>
      <c r="Q139" s="21"/>
    </row>
    <row r="140" spans="2:17" ht="15">
      <c r="B140" s="15" t="s">
        <v>267</v>
      </c>
      <c r="C140" s="15" t="s">
        <v>268</v>
      </c>
      <c r="D140" s="16" t="s">
        <v>26</v>
      </c>
      <c r="E140" s="16">
        <f>+(E141+E142+E146)*10/25</f>
        <v>10</v>
      </c>
      <c r="F140" s="165"/>
      <c r="G140" s="166"/>
      <c r="H140" s="69"/>
      <c r="I140" s="69"/>
      <c r="J140" s="69"/>
      <c r="K140" s="69"/>
      <c r="L140" s="21"/>
      <c r="M140" s="21"/>
      <c r="N140" s="21"/>
      <c r="O140" s="21"/>
      <c r="P140" s="21"/>
      <c r="Q140" s="21"/>
    </row>
    <row r="141" spans="2:17" s="11" customFormat="1" ht="21">
      <c r="B141" s="27" t="s">
        <v>269</v>
      </c>
      <c r="C141" s="27" t="s">
        <v>270</v>
      </c>
      <c r="D141" s="146" t="s">
        <v>14</v>
      </c>
      <c r="E141" s="146">
        <v>5</v>
      </c>
      <c r="F141" s="165"/>
      <c r="G141" s="166"/>
      <c r="H141" s="71"/>
      <c r="I141" s="71"/>
      <c r="J141" s="71"/>
      <c r="K141" s="71"/>
      <c r="L141" s="23"/>
      <c r="M141" s="23"/>
      <c r="N141" s="23"/>
      <c r="O141" s="23"/>
      <c r="P141" s="23"/>
      <c r="Q141" s="23"/>
    </row>
    <row r="142" spans="2:17" s="11" customFormat="1" ht="21">
      <c r="B142" s="27" t="s">
        <v>271</v>
      </c>
      <c r="C142" s="27" t="s">
        <v>272</v>
      </c>
      <c r="D142" s="146" t="s">
        <v>26</v>
      </c>
      <c r="E142" s="146">
        <f>SUM(E143:E145)</f>
        <v>10</v>
      </c>
      <c r="F142" s="165"/>
      <c r="G142" s="166"/>
      <c r="H142" s="71"/>
      <c r="I142" s="71"/>
      <c r="J142" s="71"/>
      <c r="K142" s="71"/>
      <c r="L142" s="23"/>
      <c r="M142" s="23"/>
      <c r="N142" s="23"/>
      <c r="O142" s="23"/>
      <c r="P142" s="23"/>
      <c r="Q142" s="23"/>
    </row>
    <row r="143" spans="2:17" s="11" customFormat="1" ht="42">
      <c r="B143" s="17" t="s">
        <v>273</v>
      </c>
      <c r="C143" s="17" t="s">
        <v>827</v>
      </c>
      <c r="D143" s="124">
        <v>0</v>
      </c>
      <c r="E143" s="124">
        <v>0</v>
      </c>
      <c r="F143" s="179"/>
      <c r="G143" s="166"/>
      <c r="H143" s="71"/>
      <c r="I143" s="71"/>
      <c r="J143" s="71"/>
      <c r="K143" s="71"/>
      <c r="L143" s="23"/>
      <c r="M143" s="23"/>
      <c r="N143" s="23"/>
      <c r="O143" s="23"/>
      <c r="P143" s="23"/>
      <c r="Q143" s="23"/>
    </row>
    <row r="144" spans="2:17" s="11" customFormat="1" ht="21">
      <c r="B144" s="17" t="s">
        <v>275</v>
      </c>
      <c r="C144" s="17" t="s">
        <v>828</v>
      </c>
      <c r="D144" s="124" t="s">
        <v>182</v>
      </c>
      <c r="E144" s="124">
        <v>0</v>
      </c>
      <c r="F144" s="179"/>
      <c r="G144" s="166"/>
      <c r="H144" s="71"/>
      <c r="I144" s="71"/>
      <c r="J144" s="71"/>
      <c r="K144" s="71"/>
      <c r="L144" s="23"/>
      <c r="M144" s="23"/>
      <c r="N144" s="23"/>
      <c r="O144" s="23"/>
      <c r="P144" s="23"/>
      <c r="Q144" s="23"/>
    </row>
    <row r="145" spans="2:17" s="11" customFormat="1" ht="21">
      <c r="B145" s="17" t="s">
        <v>359</v>
      </c>
      <c r="C145" s="17" t="s">
        <v>829</v>
      </c>
      <c r="D145" s="124" t="s">
        <v>82</v>
      </c>
      <c r="E145" s="124">
        <v>10</v>
      </c>
      <c r="F145" s="179"/>
      <c r="G145" s="166"/>
      <c r="H145" s="71"/>
      <c r="I145" s="71"/>
      <c r="J145" s="71"/>
      <c r="K145" s="71"/>
      <c r="L145" s="23"/>
      <c r="M145" s="23"/>
      <c r="N145" s="23"/>
      <c r="O145" s="23"/>
      <c r="P145" s="23"/>
      <c r="Q145" s="23"/>
    </row>
    <row r="146" spans="2:17" s="11" customFormat="1" ht="21">
      <c r="B146" s="15" t="s">
        <v>277</v>
      </c>
      <c r="C146" s="15" t="s">
        <v>278</v>
      </c>
      <c r="D146" s="16" t="s">
        <v>26</v>
      </c>
      <c r="E146" s="16">
        <f>SUM(E147:E148)</f>
        <v>10</v>
      </c>
      <c r="F146" s="165"/>
      <c r="G146" s="166"/>
      <c r="H146" s="71"/>
      <c r="I146" s="71"/>
      <c r="J146" s="71"/>
      <c r="K146" s="71"/>
      <c r="L146" s="23"/>
      <c r="M146" s="23"/>
      <c r="N146" s="23"/>
      <c r="O146" s="23"/>
      <c r="P146" s="23"/>
      <c r="Q146" s="23"/>
    </row>
    <row r="147" spans="2:17" s="11" customFormat="1" ht="21">
      <c r="B147" s="17" t="s">
        <v>279</v>
      </c>
      <c r="C147" s="17" t="s">
        <v>280</v>
      </c>
      <c r="D147" s="124">
        <v>0</v>
      </c>
      <c r="E147" s="124">
        <v>0</v>
      </c>
      <c r="F147" s="165"/>
      <c r="G147" s="166"/>
      <c r="H147" s="71"/>
      <c r="I147" s="71"/>
      <c r="J147" s="71"/>
      <c r="K147" s="71"/>
      <c r="L147" s="23"/>
      <c r="M147" s="23"/>
      <c r="N147" s="23"/>
      <c r="O147" s="23"/>
      <c r="P147" s="23"/>
      <c r="Q147" s="23"/>
    </row>
    <row r="148" spans="2:17" s="11" customFormat="1" ht="21">
      <c r="B148" s="17" t="s">
        <v>281</v>
      </c>
      <c r="C148" s="17" t="s">
        <v>282</v>
      </c>
      <c r="D148" s="124" t="s">
        <v>150</v>
      </c>
      <c r="E148" s="124">
        <v>10</v>
      </c>
      <c r="F148" s="165"/>
      <c r="G148" s="166"/>
      <c r="H148" s="71"/>
      <c r="I148" s="71"/>
      <c r="J148" s="71"/>
      <c r="K148" s="71"/>
      <c r="L148" s="23"/>
      <c r="M148" s="23"/>
      <c r="N148" s="23"/>
      <c r="O148" s="23"/>
      <c r="P148" s="23"/>
      <c r="Q148" s="23"/>
    </row>
    <row r="149" spans="2:17" ht="15">
      <c r="B149" s="15" t="s">
        <v>283</v>
      </c>
      <c r="C149" s="15" t="s">
        <v>284</v>
      </c>
      <c r="D149" s="16" t="s">
        <v>14</v>
      </c>
      <c r="E149" s="25">
        <f>+E150</f>
        <v>5</v>
      </c>
      <c r="F149" s="165"/>
      <c r="G149" s="166"/>
      <c r="H149" s="69"/>
      <c r="I149" s="69"/>
      <c r="J149" s="69"/>
      <c r="K149" s="69"/>
      <c r="L149" s="21"/>
      <c r="M149" s="21"/>
      <c r="N149" s="21"/>
      <c r="O149" s="21"/>
      <c r="P149" s="21"/>
      <c r="Q149" s="21"/>
    </row>
    <row r="150" spans="2:17" s="11" customFormat="1" ht="15">
      <c r="B150" s="15" t="s">
        <v>285</v>
      </c>
      <c r="C150" s="15" t="s">
        <v>286</v>
      </c>
      <c r="D150" s="16" t="s">
        <v>14</v>
      </c>
      <c r="E150" s="16">
        <f>SUM(E151:E153)</f>
        <v>5</v>
      </c>
      <c r="F150" s="165"/>
      <c r="G150" s="166"/>
      <c r="H150" s="71"/>
      <c r="I150" s="71"/>
      <c r="J150" s="71"/>
      <c r="K150" s="71"/>
      <c r="L150" s="23"/>
      <c r="M150" s="23"/>
      <c r="N150" s="23"/>
      <c r="O150" s="23"/>
      <c r="P150" s="23"/>
      <c r="Q150" s="23"/>
    </row>
    <row r="151" spans="2:17" s="11" customFormat="1" ht="21">
      <c r="B151" s="17" t="s">
        <v>287</v>
      </c>
      <c r="C151" s="17" t="s">
        <v>786</v>
      </c>
      <c r="D151" s="124">
        <v>0</v>
      </c>
      <c r="E151" s="124">
        <v>0</v>
      </c>
      <c r="F151" s="165"/>
      <c r="G151" s="166"/>
      <c r="H151" s="71"/>
      <c r="I151" s="71"/>
      <c r="J151" s="71"/>
      <c r="K151" s="71"/>
      <c r="L151" s="23"/>
      <c r="M151" s="23"/>
      <c r="N151" s="23"/>
      <c r="O151" s="23"/>
      <c r="P151" s="23"/>
      <c r="Q151" s="23"/>
    </row>
    <row r="152" spans="2:17" s="11" customFormat="1" ht="21">
      <c r="B152" s="17" t="s">
        <v>288</v>
      </c>
      <c r="C152" s="17" t="s">
        <v>289</v>
      </c>
      <c r="D152" s="124" t="s">
        <v>112</v>
      </c>
      <c r="E152" s="124">
        <v>0</v>
      </c>
      <c r="F152" s="165"/>
      <c r="G152" s="166"/>
      <c r="H152" s="71"/>
      <c r="I152" s="71"/>
      <c r="J152" s="71"/>
      <c r="K152" s="71"/>
      <c r="L152" s="23"/>
      <c r="M152" s="23"/>
      <c r="N152" s="23"/>
      <c r="O152" s="23"/>
      <c r="P152" s="23"/>
      <c r="Q152" s="23"/>
    </row>
    <row r="153" spans="2:17" s="11" customFormat="1" ht="31.5">
      <c r="B153" s="17" t="s">
        <v>290</v>
      </c>
      <c r="C153" s="17" t="s">
        <v>787</v>
      </c>
      <c r="D153" s="124">
        <v>5</v>
      </c>
      <c r="E153" s="124">
        <v>5</v>
      </c>
      <c r="F153" s="165"/>
      <c r="G153" s="166"/>
      <c r="H153" s="71"/>
      <c r="I153" s="71"/>
      <c r="J153" s="71"/>
      <c r="K153" s="71"/>
      <c r="L153" s="23"/>
      <c r="M153" s="23"/>
      <c r="N153" s="23"/>
      <c r="O153" s="23"/>
      <c r="P153" s="23"/>
      <c r="Q153" s="23"/>
    </row>
    <row r="154" spans="2:17" s="11" customFormat="1" ht="15">
      <c r="B154" s="15" t="s">
        <v>291</v>
      </c>
      <c r="C154" s="15" t="s">
        <v>292</v>
      </c>
      <c r="D154" s="16" t="s">
        <v>26</v>
      </c>
      <c r="E154" s="16">
        <f>+(E155+E156+E157)*10/25</f>
        <v>10</v>
      </c>
      <c r="F154" s="165"/>
      <c r="G154" s="166"/>
      <c r="H154" s="71"/>
      <c r="I154" s="71"/>
      <c r="J154" s="71"/>
      <c r="K154" s="71"/>
      <c r="L154" s="23"/>
      <c r="M154" s="23"/>
      <c r="N154" s="23"/>
      <c r="O154" s="23"/>
      <c r="P154" s="23"/>
      <c r="Q154" s="23"/>
    </row>
    <row r="155" spans="2:17" s="11" customFormat="1" ht="15">
      <c r="B155" s="65" t="s">
        <v>293</v>
      </c>
      <c r="C155" s="65" t="s">
        <v>294</v>
      </c>
      <c r="D155" s="167" t="s">
        <v>26</v>
      </c>
      <c r="E155" s="167">
        <v>10</v>
      </c>
      <c r="F155" s="165"/>
      <c r="G155" s="166"/>
      <c r="H155" s="71"/>
      <c r="I155" s="71"/>
      <c r="J155" s="71"/>
      <c r="K155" s="71"/>
      <c r="L155" s="23"/>
      <c r="M155" s="23"/>
      <c r="N155" s="23"/>
      <c r="O155" s="23"/>
      <c r="P155" s="23"/>
      <c r="Q155" s="23"/>
    </row>
    <row r="156" spans="2:17" s="11" customFormat="1" ht="21">
      <c r="B156" s="65" t="s">
        <v>295</v>
      </c>
      <c r="C156" s="65" t="s">
        <v>296</v>
      </c>
      <c r="D156" s="167" t="s">
        <v>14</v>
      </c>
      <c r="E156" s="167">
        <v>5</v>
      </c>
      <c r="F156" s="165"/>
      <c r="G156" s="166"/>
      <c r="H156" s="71"/>
      <c r="I156" s="71"/>
      <c r="J156" s="71"/>
      <c r="K156" s="71"/>
      <c r="L156" s="23"/>
      <c r="M156" s="23"/>
      <c r="N156" s="23"/>
      <c r="O156" s="23"/>
      <c r="P156" s="23"/>
      <c r="Q156" s="23"/>
    </row>
    <row r="157" spans="2:17" s="11" customFormat="1" ht="21">
      <c r="B157" s="15" t="s">
        <v>297</v>
      </c>
      <c r="C157" s="15" t="s">
        <v>298</v>
      </c>
      <c r="D157" s="16" t="s">
        <v>26</v>
      </c>
      <c r="E157" s="16">
        <f>SUM(E158:E159)</f>
        <v>10</v>
      </c>
      <c r="F157" s="71"/>
      <c r="G157" s="166"/>
      <c r="H157" s="74"/>
      <c r="I157" s="71"/>
      <c r="J157" s="71"/>
      <c r="K157" s="71"/>
      <c r="L157" s="23"/>
      <c r="M157" s="23"/>
      <c r="N157" s="23"/>
      <c r="O157" s="23"/>
      <c r="P157" s="23"/>
      <c r="Q157" s="23"/>
    </row>
    <row r="158" spans="2:17" s="11" customFormat="1" ht="52.5">
      <c r="B158" s="17" t="s">
        <v>299</v>
      </c>
      <c r="C158" s="17" t="s">
        <v>830</v>
      </c>
      <c r="D158" s="124">
        <v>0</v>
      </c>
      <c r="E158" s="124">
        <v>0</v>
      </c>
      <c r="F158" s="165"/>
      <c r="G158" s="166"/>
      <c r="H158" s="71"/>
      <c r="I158" s="71"/>
      <c r="J158" s="71"/>
      <c r="K158" s="71"/>
      <c r="L158" s="23"/>
      <c r="M158" s="23"/>
      <c r="N158" s="23"/>
      <c r="O158" s="23"/>
      <c r="P158" s="23"/>
      <c r="Q158" s="23"/>
    </row>
    <row r="159" spans="2:17" s="11" customFormat="1" ht="52.5">
      <c r="B159" s="17" t="s">
        <v>300</v>
      </c>
      <c r="C159" s="17" t="s">
        <v>831</v>
      </c>
      <c r="D159" s="124" t="s">
        <v>36</v>
      </c>
      <c r="E159" s="124">
        <v>10</v>
      </c>
      <c r="F159" s="165"/>
      <c r="G159" s="166"/>
      <c r="H159" s="180"/>
      <c r="I159" s="71"/>
      <c r="J159" s="71"/>
      <c r="K159" s="71"/>
      <c r="L159" s="23"/>
      <c r="M159" s="23"/>
      <c r="N159" s="23"/>
      <c r="O159" s="23"/>
      <c r="P159" s="23"/>
      <c r="Q159" s="23"/>
    </row>
    <row r="160" spans="2:17" ht="15">
      <c r="B160" s="15" t="s">
        <v>301</v>
      </c>
      <c r="C160" s="15" t="s">
        <v>302</v>
      </c>
      <c r="D160" s="16" t="s">
        <v>26</v>
      </c>
      <c r="E160" s="16">
        <f>+(E161+E165)*10/20</f>
        <v>10</v>
      </c>
      <c r="F160" s="165"/>
      <c r="G160" s="166"/>
      <c r="H160" s="69"/>
      <c r="I160" s="69"/>
      <c r="J160" s="69"/>
      <c r="K160" s="69"/>
      <c r="L160" s="21"/>
      <c r="M160" s="21"/>
      <c r="N160" s="21"/>
      <c r="O160" s="21"/>
      <c r="P160" s="21"/>
      <c r="Q160" s="21"/>
    </row>
    <row r="161" spans="2:17" ht="23.25" customHeight="1">
      <c r="B161" s="15" t="s">
        <v>303</v>
      </c>
      <c r="C161" s="15" t="s">
        <v>304</v>
      </c>
      <c r="D161" s="16" t="s">
        <v>26</v>
      </c>
      <c r="E161" s="16">
        <f>SUM(E162:E164)</f>
        <v>10</v>
      </c>
      <c r="F161" s="165"/>
      <c r="G161" s="166"/>
      <c r="H161" s="69"/>
      <c r="I161" s="69"/>
      <c r="J161" s="69"/>
      <c r="K161" s="69"/>
      <c r="L161" s="21"/>
      <c r="M161" s="21"/>
      <c r="N161" s="21"/>
      <c r="O161" s="21"/>
      <c r="P161" s="21"/>
      <c r="Q161" s="21"/>
    </row>
    <row r="162" spans="2:17" ht="35.25" customHeight="1">
      <c r="B162" s="17" t="s">
        <v>305</v>
      </c>
      <c r="C162" s="17" t="s">
        <v>790</v>
      </c>
      <c r="D162" s="124">
        <v>0</v>
      </c>
      <c r="E162" s="124">
        <v>0</v>
      </c>
      <c r="F162" s="165"/>
      <c r="G162" s="166"/>
      <c r="H162" s="69"/>
      <c r="I162" s="69"/>
      <c r="J162" s="69"/>
      <c r="K162" s="69"/>
      <c r="L162" s="21"/>
      <c r="M162" s="21"/>
      <c r="N162" s="21"/>
      <c r="O162" s="21"/>
      <c r="P162" s="21"/>
      <c r="Q162" s="21"/>
    </row>
    <row r="163" spans="2:17" ht="21">
      <c r="B163" s="17" t="s">
        <v>306</v>
      </c>
      <c r="C163" s="17" t="s">
        <v>791</v>
      </c>
      <c r="D163" s="124" t="s">
        <v>67</v>
      </c>
      <c r="E163" s="124">
        <v>0</v>
      </c>
      <c r="F163" s="165"/>
      <c r="G163" s="166"/>
      <c r="H163" s="69"/>
      <c r="I163" s="69"/>
      <c r="J163" s="69"/>
      <c r="K163" s="69"/>
      <c r="L163" s="21"/>
      <c r="M163" s="21"/>
      <c r="N163" s="21"/>
      <c r="O163" s="21"/>
      <c r="P163" s="21"/>
      <c r="Q163" s="21"/>
    </row>
    <row r="164" spans="2:17" ht="18" customHeight="1">
      <c r="B164" s="17" t="s">
        <v>307</v>
      </c>
      <c r="C164" s="17" t="s">
        <v>792</v>
      </c>
      <c r="D164" s="124" t="s">
        <v>36</v>
      </c>
      <c r="E164" s="124">
        <v>10</v>
      </c>
      <c r="F164" s="165"/>
      <c r="G164" s="166"/>
      <c r="H164" s="69"/>
      <c r="I164" s="69"/>
      <c r="J164" s="69"/>
      <c r="K164" s="69"/>
      <c r="L164" s="21"/>
      <c r="M164" s="21"/>
      <c r="N164" s="21"/>
      <c r="O164" s="21"/>
      <c r="P164" s="21"/>
      <c r="Q164" s="21"/>
    </row>
    <row r="165" spans="2:17" ht="26.25" customHeight="1">
      <c r="B165" s="15" t="s">
        <v>308</v>
      </c>
      <c r="C165" s="15" t="s">
        <v>309</v>
      </c>
      <c r="D165" s="16" t="s">
        <v>26</v>
      </c>
      <c r="E165" s="16">
        <f>SUM(E166:E168)</f>
        <v>10</v>
      </c>
      <c r="F165" s="165"/>
      <c r="G165" s="166"/>
      <c r="H165" s="69"/>
      <c r="I165" s="69"/>
      <c r="J165" s="69"/>
      <c r="K165" s="69"/>
      <c r="L165" s="21"/>
      <c r="M165" s="21"/>
      <c r="N165" s="21"/>
      <c r="O165" s="21"/>
      <c r="P165" s="21"/>
      <c r="Q165" s="21"/>
    </row>
    <row r="166" spans="2:17" ht="24.75" customHeight="1">
      <c r="B166" s="17" t="s">
        <v>310</v>
      </c>
      <c r="C166" s="17" t="s">
        <v>793</v>
      </c>
      <c r="D166" s="124">
        <v>0</v>
      </c>
      <c r="E166" s="124">
        <v>0</v>
      </c>
      <c r="F166" s="165"/>
      <c r="G166" s="166"/>
      <c r="H166" s="69"/>
      <c r="I166" s="69"/>
      <c r="J166" s="69"/>
      <c r="K166" s="69"/>
      <c r="L166" s="21"/>
      <c r="M166" s="21"/>
      <c r="N166" s="21"/>
      <c r="O166" s="21"/>
      <c r="P166" s="21"/>
      <c r="Q166" s="21"/>
    </row>
    <row r="167" spans="2:17" ht="57" customHeight="1">
      <c r="B167" s="17" t="s">
        <v>311</v>
      </c>
      <c r="C167" s="17" t="s">
        <v>794</v>
      </c>
      <c r="D167" s="124" t="s">
        <v>67</v>
      </c>
      <c r="E167" s="124">
        <v>0</v>
      </c>
      <c r="F167" s="165"/>
      <c r="G167" s="166"/>
      <c r="H167" s="69"/>
      <c r="I167" s="69"/>
      <c r="J167" s="69"/>
      <c r="K167" s="69"/>
      <c r="L167" s="21"/>
      <c r="M167" s="21"/>
      <c r="N167" s="21"/>
      <c r="O167" s="21"/>
      <c r="P167" s="21"/>
      <c r="Q167" s="21"/>
    </row>
    <row r="168" spans="2:17" ht="57" customHeight="1">
      <c r="B168" s="17" t="s">
        <v>312</v>
      </c>
      <c r="C168" s="17" t="s">
        <v>795</v>
      </c>
      <c r="D168" s="124" t="s">
        <v>36</v>
      </c>
      <c r="E168" s="124">
        <v>10</v>
      </c>
      <c r="F168" s="69"/>
      <c r="G168" s="166"/>
      <c r="H168" s="69"/>
      <c r="I168" s="69"/>
      <c r="J168" s="69"/>
      <c r="K168" s="69"/>
      <c r="L168" s="21"/>
      <c r="M168" s="21"/>
      <c r="N168" s="21"/>
      <c r="O168" s="21"/>
      <c r="P168" s="21"/>
      <c r="Q168" s="21"/>
    </row>
    <row r="169" spans="2:17" ht="15">
      <c r="B169" s="15" t="s">
        <v>313</v>
      </c>
      <c r="C169" s="15" t="s">
        <v>314</v>
      </c>
      <c r="D169" s="16" t="s">
        <v>14</v>
      </c>
      <c r="E169" s="16">
        <f>+E170</f>
        <v>5</v>
      </c>
      <c r="F169" s="165"/>
      <c r="G169" s="166"/>
      <c r="H169" s="69"/>
      <c r="I169" s="69"/>
      <c r="J169" s="69"/>
      <c r="K169" s="69"/>
      <c r="L169" s="21"/>
      <c r="M169" s="21"/>
      <c r="N169" s="21"/>
      <c r="O169" s="21"/>
      <c r="P169" s="21"/>
      <c r="Q169" s="21"/>
    </row>
    <row r="170" spans="2:17" ht="24.75" customHeight="1">
      <c r="B170" s="15" t="s">
        <v>315</v>
      </c>
      <c r="C170" s="15" t="s">
        <v>316</v>
      </c>
      <c r="D170" s="16" t="s">
        <v>14</v>
      </c>
      <c r="E170" s="16">
        <f>SUM(E171:E173)</f>
        <v>5</v>
      </c>
      <c r="F170" s="165"/>
      <c r="G170" s="166"/>
      <c r="H170" s="69"/>
      <c r="I170" s="69"/>
      <c r="J170" s="69"/>
      <c r="K170" s="69"/>
      <c r="L170" s="21"/>
      <c r="M170" s="21"/>
      <c r="N170" s="21"/>
      <c r="O170" s="21"/>
      <c r="P170" s="21"/>
      <c r="Q170" s="21"/>
    </row>
    <row r="171" spans="2:17" ht="17.25" customHeight="1">
      <c r="B171" s="17" t="s">
        <v>317</v>
      </c>
      <c r="C171" s="17" t="s">
        <v>796</v>
      </c>
      <c r="D171" s="124">
        <v>0</v>
      </c>
      <c r="E171" s="124">
        <v>0</v>
      </c>
      <c r="F171" s="165"/>
      <c r="G171" s="166"/>
      <c r="H171" s="69"/>
      <c r="I171" s="69"/>
      <c r="J171" s="69"/>
      <c r="K171" s="69"/>
      <c r="L171" s="21"/>
      <c r="M171" s="21"/>
      <c r="N171" s="21"/>
      <c r="O171" s="21"/>
      <c r="P171" s="21"/>
      <c r="Q171" s="21"/>
    </row>
    <row r="172" spans="2:17" ht="24.75" customHeight="1">
      <c r="B172" s="17" t="s">
        <v>318</v>
      </c>
      <c r="C172" s="17" t="s">
        <v>319</v>
      </c>
      <c r="D172" s="124" t="s">
        <v>21</v>
      </c>
      <c r="E172" s="124">
        <v>0</v>
      </c>
      <c r="F172" s="69"/>
      <c r="G172" s="166"/>
      <c r="H172" s="69"/>
      <c r="I172" s="69"/>
      <c r="J172" s="69"/>
      <c r="K172" s="69"/>
      <c r="L172" s="21"/>
      <c r="M172" s="21"/>
      <c r="N172" s="21"/>
      <c r="O172" s="21"/>
      <c r="P172" s="21"/>
      <c r="Q172" s="21"/>
    </row>
    <row r="173" spans="2:17" ht="26.25" customHeight="1">
      <c r="B173" s="17" t="s">
        <v>320</v>
      </c>
      <c r="C173" s="17" t="s">
        <v>797</v>
      </c>
      <c r="D173" s="124" t="s">
        <v>23</v>
      </c>
      <c r="E173" s="124">
        <v>5</v>
      </c>
      <c r="F173" s="165"/>
      <c r="G173" s="166"/>
      <c r="H173" s="69"/>
      <c r="I173" s="69"/>
      <c r="J173" s="69"/>
      <c r="K173" s="69"/>
      <c r="L173" s="21"/>
      <c r="M173" s="21"/>
      <c r="N173" s="21"/>
      <c r="O173" s="21"/>
      <c r="P173" s="21"/>
      <c r="Q173" s="21"/>
    </row>
    <row r="174" spans="2:17" ht="26.25" customHeight="1">
      <c r="B174" s="15" t="s">
        <v>321</v>
      </c>
      <c r="C174" s="15" t="s">
        <v>322</v>
      </c>
      <c r="D174" s="16" t="s">
        <v>26</v>
      </c>
      <c r="E174" s="66">
        <f>+(E175+E176+E177+E178+E179+E180)*10/55</f>
        <v>10</v>
      </c>
      <c r="F174" s="165"/>
      <c r="G174" s="166"/>
      <c r="H174" s="69"/>
      <c r="I174" s="69"/>
      <c r="J174" s="69"/>
      <c r="K174" s="69"/>
      <c r="L174" s="21"/>
      <c r="M174" s="21"/>
      <c r="N174" s="21"/>
      <c r="O174" s="21"/>
      <c r="P174" s="21"/>
      <c r="Q174" s="21"/>
    </row>
    <row r="175" spans="2:17" ht="21">
      <c r="B175" s="65" t="s">
        <v>323</v>
      </c>
      <c r="C175" s="65" t="s">
        <v>324</v>
      </c>
      <c r="D175" s="167" t="s">
        <v>26</v>
      </c>
      <c r="E175" s="167">
        <v>10</v>
      </c>
      <c r="F175" s="172"/>
      <c r="G175" s="166"/>
      <c r="H175" s="69"/>
      <c r="I175" s="69"/>
      <c r="J175" s="69"/>
      <c r="K175" s="69"/>
      <c r="L175" s="21"/>
      <c r="M175" s="21"/>
      <c r="N175" s="21"/>
      <c r="O175" s="21"/>
      <c r="P175" s="21"/>
      <c r="Q175" s="21"/>
    </row>
    <row r="176" spans="2:17" ht="15">
      <c r="B176" s="65" t="s">
        <v>325</v>
      </c>
      <c r="C176" s="65" t="s">
        <v>326</v>
      </c>
      <c r="D176" s="167" t="s">
        <v>26</v>
      </c>
      <c r="E176" s="167">
        <v>10</v>
      </c>
      <c r="F176" s="181"/>
      <c r="G176" s="166"/>
      <c r="H176" s="69"/>
      <c r="I176" s="69"/>
      <c r="J176" s="69"/>
      <c r="K176" s="69"/>
      <c r="L176" s="21"/>
      <c r="M176" s="21"/>
      <c r="N176" s="21"/>
      <c r="O176" s="21"/>
      <c r="P176" s="21"/>
      <c r="Q176" s="21"/>
    </row>
    <row r="177" spans="2:17" ht="21">
      <c r="B177" s="65" t="s">
        <v>327</v>
      </c>
      <c r="C177" s="65" t="s">
        <v>328</v>
      </c>
      <c r="D177" s="167" t="s">
        <v>26</v>
      </c>
      <c r="E177" s="167">
        <v>10</v>
      </c>
      <c r="F177" s="181"/>
      <c r="G177" s="166"/>
      <c r="H177" s="69"/>
      <c r="I177" s="69"/>
      <c r="J177" s="69"/>
      <c r="K177" s="69"/>
      <c r="L177" s="21"/>
      <c r="M177" s="21"/>
      <c r="N177" s="21"/>
      <c r="O177" s="21"/>
      <c r="P177" s="21"/>
      <c r="Q177" s="21"/>
    </row>
    <row r="178" spans="2:17" ht="21">
      <c r="B178" s="65" t="s">
        <v>329</v>
      </c>
      <c r="C178" s="65" t="s">
        <v>330</v>
      </c>
      <c r="D178" s="167" t="s">
        <v>26</v>
      </c>
      <c r="E178" s="167">
        <v>10</v>
      </c>
      <c r="F178" s="181"/>
      <c r="G178" s="166"/>
      <c r="H178" s="69"/>
      <c r="I178" s="69"/>
      <c r="J178" s="69"/>
      <c r="K178" s="69"/>
      <c r="L178" s="21"/>
      <c r="M178" s="21"/>
      <c r="N178" s="21"/>
      <c r="O178" s="21"/>
      <c r="P178" s="21"/>
      <c r="Q178" s="21"/>
    </row>
    <row r="179" spans="2:17" ht="21">
      <c r="B179" s="65" t="s">
        <v>331</v>
      </c>
      <c r="C179" s="65" t="s">
        <v>332</v>
      </c>
      <c r="D179" s="167" t="s">
        <v>26</v>
      </c>
      <c r="E179" s="167">
        <v>10</v>
      </c>
      <c r="F179" s="181"/>
      <c r="G179" s="166"/>
      <c r="H179" s="69"/>
      <c r="I179" s="69"/>
      <c r="J179" s="69"/>
      <c r="K179" s="69"/>
      <c r="L179" s="21"/>
      <c r="M179" s="21"/>
      <c r="N179" s="21"/>
      <c r="O179" s="21"/>
      <c r="P179" s="21"/>
      <c r="Q179" s="21"/>
    </row>
    <row r="180" spans="2:17" ht="21">
      <c r="B180" s="65" t="s">
        <v>333</v>
      </c>
      <c r="C180" s="65" t="s">
        <v>334</v>
      </c>
      <c r="D180" s="167" t="s">
        <v>14</v>
      </c>
      <c r="E180" s="167">
        <v>5</v>
      </c>
      <c r="F180" s="165"/>
      <c r="G180" s="166"/>
      <c r="H180" s="69"/>
      <c r="I180" s="69"/>
      <c r="J180" s="69"/>
      <c r="K180" s="69"/>
      <c r="L180" s="21"/>
      <c r="M180" s="21"/>
      <c r="N180" s="21"/>
      <c r="O180" s="21"/>
      <c r="P180" s="21"/>
      <c r="Q180" s="21"/>
    </row>
    <row r="181" spans="2:17" s="11" customFormat="1" ht="15">
      <c r="B181" s="28"/>
      <c r="C181" s="29"/>
      <c r="D181" s="30"/>
      <c r="E181" s="31">
        <f>+E18</f>
        <v>100</v>
      </c>
      <c r="F181" s="165"/>
      <c r="G181" s="166"/>
      <c r="H181" s="71"/>
      <c r="I181" s="71"/>
      <c r="J181" s="71"/>
      <c r="K181" s="71"/>
      <c r="L181" s="23"/>
      <c r="M181" s="23"/>
      <c r="N181" s="23"/>
      <c r="O181" s="23"/>
      <c r="P181" s="23"/>
      <c r="Q181" s="23"/>
    </row>
    <row r="182" spans="2:17" s="35" customFormat="1" ht="16.5">
      <c r="B182" s="32" t="s">
        <v>335</v>
      </c>
      <c r="C182" s="33"/>
      <c r="D182" s="33"/>
      <c r="E182" s="33"/>
      <c r="F182" s="165"/>
      <c r="G182" s="166"/>
      <c r="H182" s="75"/>
      <c r="I182" s="75"/>
      <c r="J182" s="75"/>
      <c r="K182" s="76"/>
      <c r="L182" s="36"/>
      <c r="M182" s="36"/>
      <c r="N182" s="36"/>
      <c r="O182" s="36"/>
      <c r="P182" s="36"/>
      <c r="Q182" s="36"/>
    </row>
    <row r="183" spans="1:17" s="35" customFormat="1" ht="16.5">
      <c r="A183" s="36"/>
      <c r="B183" s="37"/>
      <c r="C183" s="37"/>
      <c r="D183" s="37"/>
      <c r="E183" s="37"/>
      <c r="F183" s="77"/>
      <c r="G183" s="77"/>
      <c r="H183" s="77"/>
      <c r="I183" s="77"/>
      <c r="J183" s="77"/>
      <c r="K183" s="77"/>
      <c r="L183" s="36"/>
      <c r="M183" s="36"/>
      <c r="N183" s="36"/>
      <c r="O183" s="36"/>
      <c r="P183" s="36"/>
      <c r="Q183" s="36"/>
    </row>
    <row r="184" spans="2:17" s="35" customFormat="1" ht="16.5">
      <c r="B184" s="134" t="s">
        <v>336</v>
      </c>
      <c r="C184" s="134"/>
      <c r="D184" s="134"/>
      <c r="E184" s="134"/>
      <c r="F184" s="78"/>
      <c r="G184" s="78"/>
      <c r="H184" s="79"/>
      <c r="I184" s="79"/>
      <c r="J184" s="79"/>
      <c r="K184" s="79"/>
      <c r="L184" s="36"/>
      <c r="M184" s="36"/>
      <c r="N184" s="36"/>
      <c r="O184" s="36"/>
      <c r="P184" s="36"/>
      <c r="Q184" s="36"/>
    </row>
    <row r="185" spans="2:11" s="36" customFormat="1" ht="16.5">
      <c r="B185" s="134" t="s">
        <v>337</v>
      </c>
      <c r="C185" s="134"/>
      <c r="D185" s="134"/>
      <c r="E185" s="134"/>
      <c r="F185" s="78"/>
      <c r="G185" s="78"/>
      <c r="H185" s="77"/>
      <c r="I185" s="77"/>
      <c r="J185" s="77"/>
      <c r="K185" s="77"/>
    </row>
    <row r="186" spans="2:17" s="35" customFormat="1" ht="16.5">
      <c r="B186" s="134" t="s">
        <v>338</v>
      </c>
      <c r="C186" s="134"/>
      <c r="D186" s="134"/>
      <c r="E186" s="134"/>
      <c r="F186" s="78"/>
      <c r="G186" s="78"/>
      <c r="H186" s="80"/>
      <c r="I186" s="80"/>
      <c r="J186" s="80"/>
      <c r="K186" s="80"/>
      <c r="L186" s="36"/>
      <c r="M186" s="36"/>
      <c r="N186" s="36"/>
      <c r="O186" s="36"/>
      <c r="P186" s="36"/>
      <c r="Q186" s="36"/>
    </row>
    <row r="187" spans="2:17" s="35" customFormat="1" ht="16.5">
      <c r="B187" s="134" t="s">
        <v>339</v>
      </c>
      <c r="C187" s="134"/>
      <c r="D187" s="134"/>
      <c r="E187" s="134"/>
      <c r="F187" s="78"/>
      <c r="G187" s="78"/>
      <c r="H187" s="79"/>
      <c r="I187" s="79"/>
      <c r="J187" s="79"/>
      <c r="K187" s="79"/>
      <c r="L187" s="36"/>
      <c r="M187" s="36"/>
      <c r="N187" s="36"/>
      <c r="O187" s="36"/>
      <c r="P187" s="36"/>
      <c r="Q187" s="36"/>
    </row>
    <row r="188" spans="2:17" s="35" customFormat="1" ht="16.5">
      <c r="B188" s="38"/>
      <c r="C188" s="38"/>
      <c r="D188" s="38"/>
      <c r="E188" s="38"/>
      <c r="F188" s="78"/>
      <c r="G188" s="78"/>
      <c r="H188" s="79"/>
      <c r="I188" s="79"/>
      <c r="J188" s="79"/>
      <c r="K188" s="79"/>
      <c r="L188" s="36"/>
      <c r="M188" s="36"/>
      <c r="N188" s="36"/>
      <c r="O188" s="36"/>
      <c r="P188" s="36"/>
      <c r="Q188" s="36"/>
    </row>
    <row r="189" spans="2:17" ht="15">
      <c r="B189" s="11" t="s">
        <v>340</v>
      </c>
      <c r="C189" s="11" t="s">
        <v>341</v>
      </c>
      <c r="F189" s="69"/>
      <c r="G189" s="69"/>
      <c r="H189" s="69"/>
      <c r="I189" s="69"/>
      <c r="J189" s="69"/>
      <c r="K189" s="69"/>
      <c r="L189" s="21"/>
      <c r="M189" s="21"/>
      <c r="N189" s="21"/>
      <c r="O189" s="21"/>
      <c r="P189" s="21"/>
      <c r="Q189" s="21"/>
    </row>
    <row r="190" spans="2:17" ht="15">
      <c r="B190" s="124" t="s">
        <v>26</v>
      </c>
      <c r="F190" s="69"/>
      <c r="G190" s="69"/>
      <c r="H190" s="69"/>
      <c r="I190" s="69"/>
      <c r="J190" s="69"/>
      <c r="K190" s="69"/>
      <c r="L190" s="21"/>
      <c r="M190" s="21"/>
      <c r="N190" s="21"/>
      <c r="O190" s="21"/>
      <c r="P190" s="21"/>
      <c r="Q190" s="21"/>
    </row>
    <row r="191" spans="2:17" ht="15">
      <c r="B191" s="42">
        <v>0</v>
      </c>
      <c r="C191" s="43" t="s">
        <v>342</v>
      </c>
      <c r="D191" s="44"/>
      <c r="E191" s="44"/>
      <c r="F191" s="81"/>
      <c r="G191" s="81"/>
      <c r="H191" s="82"/>
      <c r="I191" s="69"/>
      <c r="J191" s="69"/>
      <c r="K191" s="69"/>
      <c r="L191" s="21"/>
      <c r="M191" s="21"/>
      <c r="N191" s="21"/>
      <c r="O191" s="21"/>
      <c r="P191" s="21"/>
      <c r="Q191" s="21"/>
    </row>
    <row r="192" spans="2:17" ht="15">
      <c r="B192" s="42" t="s">
        <v>343</v>
      </c>
      <c r="C192" s="44" t="s">
        <v>344</v>
      </c>
      <c r="D192" s="44"/>
      <c r="E192" s="44"/>
      <c r="F192" s="81"/>
      <c r="G192" s="81"/>
      <c r="H192" s="82"/>
      <c r="I192" s="69"/>
      <c r="J192" s="69"/>
      <c r="K192" s="69"/>
      <c r="L192" s="21"/>
      <c r="M192" s="21"/>
      <c r="N192" s="21"/>
      <c r="O192" s="21"/>
      <c r="P192" s="21"/>
      <c r="Q192" s="21"/>
    </row>
    <row r="193" spans="2:17" ht="15">
      <c r="B193" s="42" t="s">
        <v>345</v>
      </c>
      <c r="C193" s="44" t="s">
        <v>346</v>
      </c>
      <c r="D193" s="44"/>
      <c r="E193" s="44"/>
      <c r="F193" s="81"/>
      <c r="G193" s="81"/>
      <c r="H193" s="82"/>
      <c r="I193" s="69"/>
      <c r="J193" s="69"/>
      <c r="K193" s="69"/>
      <c r="L193" s="21"/>
      <c r="M193" s="21"/>
      <c r="N193" s="21"/>
      <c r="O193" s="21"/>
      <c r="P193" s="21"/>
      <c r="Q193" s="21"/>
    </row>
    <row r="194" spans="2:17" ht="15">
      <c r="B194" s="42" t="s">
        <v>347</v>
      </c>
      <c r="C194" s="44" t="s">
        <v>348</v>
      </c>
      <c r="D194" s="44"/>
      <c r="E194" s="44"/>
      <c r="F194" s="81"/>
      <c r="G194" s="81"/>
      <c r="H194" s="82"/>
      <c r="I194" s="69"/>
      <c r="J194" s="69"/>
      <c r="K194" s="69"/>
      <c r="L194" s="21"/>
      <c r="M194" s="21"/>
      <c r="N194" s="21"/>
      <c r="O194" s="21"/>
      <c r="P194" s="21"/>
      <c r="Q194" s="21"/>
    </row>
    <row r="195" spans="2:17" ht="15">
      <c r="B195" s="124" t="s">
        <v>14</v>
      </c>
      <c r="D195" s="11"/>
      <c r="E195" s="11"/>
      <c r="F195" s="71"/>
      <c r="G195" s="71"/>
      <c r="H195" s="71"/>
      <c r="I195" s="69"/>
      <c r="J195" s="69"/>
      <c r="K195" s="69"/>
      <c r="L195" s="21"/>
      <c r="M195" s="21"/>
      <c r="N195" s="21"/>
      <c r="O195" s="21"/>
      <c r="P195" s="21"/>
      <c r="Q195" s="21"/>
    </row>
    <row r="196" spans="2:3" ht="15">
      <c r="B196" s="42">
        <v>0</v>
      </c>
      <c r="C196" s="43" t="s">
        <v>342</v>
      </c>
    </row>
    <row r="197" spans="2:3" ht="15">
      <c r="B197" s="42">
        <v>1</v>
      </c>
      <c r="C197" s="44" t="s">
        <v>344</v>
      </c>
    </row>
    <row r="198" spans="2:3" ht="15">
      <c r="B198" s="42" t="s">
        <v>349</v>
      </c>
      <c r="C198" s="44" t="s">
        <v>346</v>
      </c>
    </row>
    <row r="199" spans="2:3" ht="15">
      <c r="B199" s="42" t="s">
        <v>350</v>
      </c>
      <c r="C199" s="44" t="s">
        <v>348</v>
      </c>
    </row>
  </sheetData>
  <sheetProtection/>
  <mergeCells count="15">
    <mergeCell ref="H56:M56"/>
    <mergeCell ref="H71:L71"/>
    <mergeCell ref="H73:H74"/>
    <mergeCell ref="H77:L77"/>
    <mergeCell ref="F129:F132"/>
    <mergeCell ref="F143:F145"/>
    <mergeCell ref="F175:F179"/>
    <mergeCell ref="B184:E184"/>
    <mergeCell ref="B185:E185"/>
    <mergeCell ref="B186:E186"/>
    <mergeCell ref="B187:E187"/>
    <mergeCell ref="B5:E5"/>
    <mergeCell ref="B6:E6"/>
    <mergeCell ref="C7:D7"/>
    <mergeCell ref="B16:D16"/>
  </mergeCells>
  <conditionalFormatting sqref="B195:E195">
    <cfRule type="cellIs" priority="2" dxfId="14" operator="equal" stopIfTrue="1">
      <formula>0</formula>
    </cfRule>
  </conditionalFormatting>
  <conditionalFormatting sqref="H186:K186">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dimension ref="A1:F210"/>
  <sheetViews>
    <sheetView view="pageBreakPreview" zoomScaleSheetLayoutView="100" zoomScalePageLayoutView="0" workbookViewId="0" topLeftCell="A178">
      <selection activeCell="E182" sqref="E182:E183"/>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16384" width="11.421875" style="1" customWidth="1"/>
  </cols>
  <sheetData>
    <row r="1" spans="2:5" ht="15">
      <c r="B1" s="203"/>
      <c r="C1" s="203"/>
      <c r="D1" s="203"/>
      <c r="E1" s="203"/>
    </row>
    <row r="2" spans="2:5" ht="15">
      <c r="B2" s="203"/>
      <c r="C2" s="203"/>
      <c r="D2" s="203"/>
      <c r="E2" s="203"/>
    </row>
    <row r="3" spans="2:5" ht="29.25" customHeight="1">
      <c r="B3" s="203"/>
      <c r="C3" s="203"/>
      <c r="D3" s="203"/>
      <c r="E3" s="203"/>
    </row>
    <row r="4" spans="2:5" ht="36" customHeight="1">
      <c r="B4" s="203"/>
      <c r="C4" s="203"/>
      <c r="D4" s="203"/>
      <c r="E4" s="203"/>
    </row>
    <row r="5" spans="2:5" ht="24" customHeight="1">
      <c r="B5" s="200" t="s">
        <v>648</v>
      </c>
      <c r="C5" s="200"/>
      <c r="D5" s="200"/>
      <c r="E5" s="200"/>
    </row>
    <row r="6" spans="2:5" ht="15">
      <c r="B6" s="201" t="s">
        <v>537</v>
      </c>
      <c r="C6" s="201"/>
      <c r="D6" s="201"/>
      <c r="E6" s="201"/>
    </row>
    <row r="7" spans="2:5" ht="15">
      <c r="B7" s="202"/>
      <c r="C7" s="201" t="s">
        <v>360</v>
      </c>
      <c r="D7" s="201"/>
      <c r="E7" s="202"/>
    </row>
    <row r="8" spans="2:5" ht="23.25" customHeight="1">
      <c r="B8" s="191"/>
      <c r="C8" s="192"/>
      <c r="D8" s="192"/>
      <c r="E8" s="192"/>
    </row>
    <row r="9" spans="2:5" ht="15">
      <c r="B9" s="193" t="s">
        <v>1</v>
      </c>
      <c r="C9" s="194"/>
      <c r="D9" s="194"/>
      <c r="E9" s="194"/>
    </row>
    <row r="10" spans="2:5" ht="15">
      <c r="B10" s="193" t="s">
        <v>2</v>
      </c>
      <c r="C10" s="194"/>
      <c r="D10" s="195"/>
      <c r="E10" s="194"/>
    </row>
    <row r="11" spans="2:5" ht="15">
      <c r="B11" s="196" t="s">
        <v>3</v>
      </c>
      <c r="C11" s="194"/>
      <c r="D11" s="194"/>
      <c r="E11" s="194"/>
    </row>
    <row r="12" spans="2:5" ht="15">
      <c r="B12" s="196" t="s">
        <v>4</v>
      </c>
      <c r="C12" s="194"/>
      <c r="D12" s="194"/>
      <c r="E12" s="194"/>
    </row>
    <row r="13" spans="2:5" ht="15">
      <c r="B13" s="196" t="s">
        <v>5</v>
      </c>
      <c r="C13" s="194"/>
      <c r="D13" s="194"/>
      <c r="E13" s="194"/>
    </row>
    <row r="14" spans="2:5" ht="15">
      <c r="B14" s="197"/>
      <c r="C14" s="194"/>
      <c r="D14" s="194"/>
      <c r="E14" s="194"/>
    </row>
    <row r="15" spans="2:5" ht="15">
      <c r="B15" s="194"/>
      <c r="C15" s="194"/>
      <c r="D15" s="194"/>
      <c r="E15" s="194"/>
    </row>
    <row r="16" spans="2:5" ht="15">
      <c r="B16" s="198"/>
      <c r="C16" s="198"/>
      <c r="D16" s="198"/>
      <c r="E16" s="194"/>
    </row>
    <row r="17" spans="2:5" ht="15">
      <c r="B17" s="8" t="s">
        <v>6</v>
      </c>
      <c r="C17" s="8" t="s">
        <v>7</v>
      </c>
      <c r="D17" s="8" t="s">
        <v>8</v>
      </c>
      <c r="E17" s="8" t="s">
        <v>9</v>
      </c>
    </row>
    <row r="18" spans="2:5" s="11" customFormat="1" ht="15">
      <c r="B18" s="9">
        <v>1</v>
      </c>
      <c r="C18" s="9" t="s">
        <v>10</v>
      </c>
      <c r="D18" s="8" t="s">
        <v>11</v>
      </c>
      <c r="E18" s="10">
        <f>+E19+E35+E82+E150</f>
        <v>100</v>
      </c>
    </row>
    <row r="19" spans="2:5" ht="15">
      <c r="B19" s="12" t="s">
        <v>12</v>
      </c>
      <c r="C19" s="12" t="s">
        <v>13</v>
      </c>
      <c r="D19" s="13" t="s">
        <v>14</v>
      </c>
      <c r="E19" s="14">
        <f>(E20+E25+E33)*5/20</f>
        <v>5</v>
      </c>
    </row>
    <row r="20" spans="2:5" ht="15">
      <c r="B20" s="15" t="s">
        <v>15</v>
      </c>
      <c r="C20" s="15" t="s">
        <v>16</v>
      </c>
      <c r="D20" s="16" t="s">
        <v>14</v>
      </c>
      <c r="E20" s="16">
        <f>+E21</f>
        <v>5</v>
      </c>
    </row>
    <row r="21" spans="2:5" ht="21">
      <c r="B21" s="17" t="s">
        <v>17</v>
      </c>
      <c r="C21" s="17" t="s">
        <v>18</v>
      </c>
      <c r="D21" s="146" t="s">
        <v>14</v>
      </c>
      <c r="E21" s="124">
        <f>SUM(E22:E24)</f>
        <v>5</v>
      </c>
    </row>
    <row r="22" spans="2:5" ht="21">
      <c r="B22" s="17" t="s">
        <v>19</v>
      </c>
      <c r="C22" s="17" t="s">
        <v>798</v>
      </c>
      <c r="D22" s="124">
        <v>1</v>
      </c>
      <c r="E22" s="124">
        <v>0</v>
      </c>
    </row>
    <row r="23" spans="2:5" ht="21">
      <c r="B23" s="17" t="s">
        <v>20</v>
      </c>
      <c r="C23" s="17" t="s">
        <v>799</v>
      </c>
      <c r="D23" s="152" t="s">
        <v>21</v>
      </c>
      <c r="E23" s="124">
        <v>0</v>
      </c>
    </row>
    <row r="24" spans="2:5" ht="21">
      <c r="B24" s="17" t="s">
        <v>22</v>
      </c>
      <c r="C24" s="17" t="s">
        <v>800</v>
      </c>
      <c r="D24" s="152" t="s">
        <v>23</v>
      </c>
      <c r="E24" s="152">
        <v>5</v>
      </c>
    </row>
    <row r="25" spans="2:5" ht="15">
      <c r="B25" s="15" t="s">
        <v>24</v>
      </c>
      <c r="C25" s="15" t="s">
        <v>25</v>
      </c>
      <c r="D25" s="16" t="s">
        <v>26</v>
      </c>
      <c r="E25" s="16">
        <f>(E26+E30)*10/20</f>
        <v>10</v>
      </c>
    </row>
    <row r="26" spans="2:5" ht="21">
      <c r="B26" s="17" t="s">
        <v>27</v>
      </c>
      <c r="C26" s="17" t="s">
        <v>28</v>
      </c>
      <c r="D26" s="124" t="s">
        <v>26</v>
      </c>
      <c r="E26" s="124">
        <f>SUM(E27:E29)</f>
        <v>10</v>
      </c>
    </row>
    <row r="27" spans="2:5" ht="15">
      <c r="B27" s="17" t="s">
        <v>29</v>
      </c>
      <c r="C27" s="17" t="s">
        <v>30</v>
      </c>
      <c r="D27" s="124" t="s">
        <v>31</v>
      </c>
      <c r="E27" s="124">
        <v>0</v>
      </c>
    </row>
    <row r="28" spans="2:5" ht="21">
      <c r="B28" s="17" t="s">
        <v>32</v>
      </c>
      <c r="C28" s="17" t="s">
        <v>33</v>
      </c>
      <c r="D28" s="124" t="s">
        <v>34</v>
      </c>
      <c r="E28" s="124">
        <v>0</v>
      </c>
    </row>
    <row r="29" spans="2:5" ht="21">
      <c r="B29" s="17" t="s">
        <v>35</v>
      </c>
      <c r="C29" s="17" t="s">
        <v>761</v>
      </c>
      <c r="D29" s="124" t="s">
        <v>36</v>
      </c>
      <c r="E29" s="124">
        <v>10</v>
      </c>
    </row>
    <row r="30" spans="2:5" ht="21">
      <c r="B30" s="17" t="s">
        <v>37</v>
      </c>
      <c r="C30" s="27" t="s">
        <v>762</v>
      </c>
      <c r="D30" s="124" t="s">
        <v>26</v>
      </c>
      <c r="E30" s="124">
        <f>SUM(E31:E32)</f>
        <v>10</v>
      </c>
    </row>
    <row r="31" spans="2:5" ht="15">
      <c r="B31" s="17" t="s">
        <v>38</v>
      </c>
      <c r="C31" s="17" t="s">
        <v>39</v>
      </c>
      <c r="D31" s="124" t="s">
        <v>40</v>
      </c>
      <c r="E31" s="124">
        <v>0</v>
      </c>
    </row>
    <row r="32" spans="2:5" ht="21">
      <c r="B32" s="17" t="s">
        <v>41</v>
      </c>
      <c r="C32" s="17" t="s">
        <v>763</v>
      </c>
      <c r="D32" s="124" t="s">
        <v>42</v>
      </c>
      <c r="E32" s="124">
        <v>10</v>
      </c>
    </row>
    <row r="33" spans="2:5" ht="15">
      <c r="B33" s="15" t="s">
        <v>43</v>
      </c>
      <c r="C33" s="15" t="s">
        <v>44</v>
      </c>
      <c r="D33" s="16" t="s">
        <v>14</v>
      </c>
      <c r="E33" s="16">
        <f>+E34</f>
        <v>5</v>
      </c>
    </row>
    <row r="34" spans="2:5" ht="42">
      <c r="B34" s="17" t="s">
        <v>45</v>
      </c>
      <c r="C34" s="17" t="s">
        <v>46</v>
      </c>
      <c r="D34" s="124" t="s">
        <v>14</v>
      </c>
      <c r="E34" s="124">
        <v>5</v>
      </c>
    </row>
    <row r="35" spans="2:5" ht="15">
      <c r="B35" s="12" t="s">
        <v>47</v>
      </c>
      <c r="C35" s="12" t="s">
        <v>48</v>
      </c>
      <c r="D35" s="13" t="s">
        <v>49</v>
      </c>
      <c r="E35" s="14">
        <f>(E36+E56+E70+E73)*30/40</f>
        <v>30</v>
      </c>
    </row>
    <row r="36" spans="2:5" ht="15">
      <c r="B36" s="15" t="s">
        <v>50</v>
      </c>
      <c r="C36" s="15" t="s">
        <v>51</v>
      </c>
      <c r="D36" s="16" t="s">
        <v>26</v>
      </c>
      <c r="E36" s="16">
        <f>+(E37+E41+E46+E51+E55)*10/45</f>
        <v>10</v>
      </c>
    </row>
    <row r="37" spans="2:5" s="11" customFormat="1" ht="21">
      <c r="B37" s="17" t="s">
        <v>52</v>
      </c>
      <c r="C37" s="17" t="s">
        <v>53</v>
      </c>
      <c r="D37" s="124" t="s">
        <v>26</v>
      </c>
      <c r="E37" s="124">
        <f>SUM(E38:E40)</f>
        <v>10</v>
      </c>
    </row>
    <row r="38" spans="2:5" s="11" customFormat="1" ht="15">
      <c r="B38" s="17" t="s">
        <v>54</v>
      </c>
      <c r="C38" s="17" t="s">
        <v>764</v>
      </c>
      <c r="D38" s="124">
        <v>0</v>
      </c>
      <c r="E38" s="124" t="s">
        <v>1082</v>
      </c>
    </row>
    <row r="39" spans="2:5" s="11" customFormat="1" ht="15">
      <c r="B39" s="17" t="s">
        <v>55</v>
      </c>
      <c r="C39" s="17" t="s">
        <v>361</v>
      </c>
      <c r="D39" s="146" t="s">
        <v>31</v>
      </c>
      <c r="E39" s="124">
        <v>0</v>
      </c>
    </row>
    <row r="40" spans="2:5" s="11" customFormat="1" ht="42">
      <c r="B40" s="17" t="s">
        <v>56</v>
      </c>
      <c r="C40" s="17" t="s">
        <v>362</v>
      </c>
      <c r="D40" s="146" t="s">
        <v>57</v>
      </c>
      <c r="E40" s="124">
        <v>10</v>
      </c>
    </row>
    <row r="41" spans="2:5" s="11" customFormat="1" ht="15">
      <c r="B41" s="17" t="s">
        <v>58</v>
      </c>
      <c r="C41" s="17" t="s">
        <v>59</v>
      </c>
      <c r="D41" s="124" t="s">
        <v>26</v>
      </c>
      <c r="E41" s="124">
        <f>SUM(E42:E45)</f>
        <v>10</v>
      </c>
    </row>
    <row r="42" spans="2:5" s="11" customFormat="1" ht="42">
      <c r="B42" s="17" t="s">
        <v>60</v>
      </c>
      <c r="C42" s="17" t="s">
        <v>363</v>
      </c>
      <c r="D42" s="124">
        <v>0</v>
      </c>
      <c r="E42" s="124">
        <v>0</v>
      </c>
    </row>
    <row r="43" spans="2:5" s="11" customFormat="1" ht="15">
      <c r="B43" s="17"/>
      <c r="C43" s="17" t="s">
        <v>63</v>
      </c>
      <c r="D43" s="124" t="s">
        <v>64</v>
      </c>
      <c r="E43" s="124">
        <v>0</v>
      </c>
    </row>
    <row r="44" spans="2:5" s="11" customFormat="1" ht="21">
      <c r="B44" s="17" t="s">
        <v>62</v>
      </c>
      <c r="C44" s="17" t="s">
        <v>364</v>
      </c>
      <c r="D44" s="124" t="s">
        <v>67</v>
      </c>
      <c r="E44" s="124">
        <v>0</v>
      </c>
    </row>
    <row r="45" spans="2:5" s="11" customFormat="1" ht="21">
      <c r="B45" s="17" t="s">
        <v>65</v>
      </c>
      <c r="C45" s="17" t="s">
        <v>365</v>
      </c>
      <c r="D45" s="124" t="s">
        <v>36</v>
      </c>
      <c r="E45" s="124">
        <v>10</v>
      </c>
    </row>
    <row r="46" spans="2:5" s="11" customFormat="1" ht="21">
      <c r="B46" s="17" t="s">
        <v>70</v>
      </c>
      <c r="C46" s="17" t="s">
        <v>71</v>
      </c>
      <c r="D46" s="124" t="s">
        <v>26</v>
      </c>
      <c r="E46" s="124">
        <f>SUM(E47:E50)</f>
        <v>10</v>
      </c>
    </row>
    <row r="47" spans="2:5" s="11" customFormat="1" ht="15">
      <c r="B47" s="17" t="s">
        <v>72</v>
      </c>
      <c r="C47" s="17" t="s">
        <v>73</v>
      </c>
      <c r="D47" s="124">
        <v>0</v>
      </c>
      <c r="E47" s="124">
        <v>0</v>
      </c>
    </row>
    <row r="48" spans="2:5" s="11" customFormat="1" ht="15">
      <c r="B48" s="17" t="s">
        <v>74</v>
      </c>
      <c r="C48" s="17" t="s">
        <v>75</v>
      </c>
      <c r="D48" s="124" t="s">
        <v>76</v>
      </c>
      <c r="E48" s="124">
        <v>0</v>
      </c>
    </row>
    <row r="49" spans="2:5" s="11" customFormat="1" ht="15">
      <c r="B49" s="17" t="s">
        <v>77</v>
      </c>
      <c r="C49" s="17" t="s">
        <v>78</v>
      </c>
      <c r="D49" s="124" t="s">
        <v>79</v>
      </c>
      <c r="E49" s="124">
        <v>0</v>
      </c>
    </row>
    <row r="50" spans="2:5" s="11" customFormat="1" ht="21">
      <c r="B50" s="17" t="s">
        <v>80</v>
      </c>
      <c r="C50" s="17" t="s">
        <v>81</v>
      </c>
      <c r="D50" s="124" t="s">
        <v>82</v>
      </c>
      <c r="E50" s="124">
        <v>10</v>
      </c>
    </row>
    <row r="51" spans="2:5" s="11" customFormat="1" ht="21">
      <c r="B51" s="17" t="s">
        <v>83</v>
      </c>
      <c r="C51" s="27" t="s">
        <v>84</v>
      </c>
      <c r="D51" s="124" t="s">
        <v>26</v>
      </c>
      <c r="E51" s="124">
        <f>SUM(E52:E54)</f>
        <v>10</v>
      </c>
    </row>
    <row r="52" spans="2:5" s="11" customFormat="1" ht="15">
      <c r="B52" s="17" t="s">
        <v>85</v>
      </c>
      <c r="C52" s="17" t="s">
        <v>354</v>
      </c>
      <c r="D52" s="124">
        <v>0</v>
      </c>
      <c r="E52" s="124">
        <v>0</v>
      </c>
    </row>
    <row r="53" spans="2:5" s="11" customFormat="1" ht="15">
      <c r="B53" s="17" t="s">
        <v>86</v>
      </c>
      <c r="C53" s="17" t="s">
        <v>352</v>
      </c>
      <c r="D53" s="124" t="s">
        <v>76</v>
      </c>
      <c r="E53" s="124">
        <v>0</v>
      </c>
    </row>
    <row r="54" spans="2:5" s="11" customFormat="1" ht="21">
      <c r="B54" s="17" t="s">
        <v>87</v>
      </c>
      <c r="C54" s="17" t="s">
        <v>88</v>
      </c>
      <c r="D54" s="124" t="s">
        <v>42</v>
      </c>
      <c r="E54" s="124">
        <v>10</v>
      </c>
    </row>
    <row r="55" spans="2:5" s="11" customFormat="1" ht="15">
      <c r="B55" s="17" t="s">
        <v>89</v>
      </c>
      <c r="C55" s="27" t="s">
        <v>90</v>
      </c>
      <c r="D55" s="124" t="s">
        <v>14</v>
      </c>
      <c r="E55" s="124">
        <v>5</v>
      </c>
    </row>
    <row r="56" spans="2:5" ht="15">
      <c r="B56" s="15" t="s">
        <v>91</v>
      </c>
      <c r="C56" s="15" t="s">
        <v>92</v>
      </c>
      <c r="D56" s="16" t="s">
        <v>26</v>
      </c>
      <c r="E56" s="16">
        <f>+(E57+E60+E65)*10/25</f>
        <v>10</v>
      </c>
    </row>
    <row r="57" spans="2:5" s="11" customFormat="1" ht="21">
      <c r="B57" s="17" t="s">
        <v>93</v>
      </c>
      <c r="C57" s="17" t="s">
        <v>94</v>
      </c>
      <c r="D57" s="124" t="s">
        <v>26</v>
      </c>
      <c r="E57" s="124">
        <f>SUM(E58:E59)</f>
        <v>10</v>
      </c>
    </row>
    <row r="58" spans="2:5" s="11" customFormat="1" ht="31.5">
      <c r="B58" s="17" t="s">
        <v>95</v>
      </c>
      <c r="C58" s="17" t="s">
        <v>768</v>
      </c>
      <c r="D58" s="124">
        <v>0</v>
      </c>
      <c r="E58" s="124">
        <v>0</v>
      </c>
    </row>
    <row r="59" spans="2:5" s="11" customFormat="1" ht="15">
      <c r="B59" s="17" t="s">
        <v>96</v>
      </c>
      <c r="C59" s="17" t="s">
        <v>97</v>
      </c>
      <c r="D59" s="124" t="s">
        <v>36</v>
      </c>
      <c r="E59" s="124">
        <v>10</v>
      </c>
    </row>
    <row r="60" spans="2:5" s="11" customFormat="1" ht="15">
      <c r="B60" s="17" t="s">
        <v>98</v>
      </c>
      <c r="C60" s="17" t="s">
        <v>99</v>
      </c>
      <c r="D60" s="124" t="s">
        <v>26</v>
      </c>
      <c r="E60" s="124">
        <f>SUM(E61:E64)</f>
        <v>10</v>
      </c>
    </row>
    <row r="61" spans="2:5" s="11" customFormat="1" ht="15">
      <c r="B61" s="17" t="s">
        <v>100</v>
      </c>
      <c r="C61" s="17" t="s">
        <v>748</v>
      </c>
      <c r="D61" s="124">
        <v>0</v>
      </c>
      <c r="E61" s="124">
        <v>0</v>
      </c>
    </row>
    <row r="62" spans="2:5" s="11" customFormat="1" ht="21">
      <c r="B62" s="17" t="s">
        <v>101</v>
      </c>
      <c r="C62" s="27" t="s">
        <v>749</v>
      </c>
      <c r="D62" s="124" t="s">
        <v>102</v>
      </c>
      <c r="E62" s="124">
        <v>0</v>
      </c>
    </row>
    <row r="63" spans="2:5" s="11" customFormat="1" ht="21">
      <c r="B63" s="17" t="s">
        <v>103</v>
      </c>
      <c r="C63" s="27" t="s">
        <v>750</v>
      </c>
      <c r="D63" s="124" t="s">
        <v>104</v>
      </c>
      <c r="E63" s="124">
        <v>0</v>
      </c>
    </row>
    <row r="64" spans="2:5" s="11" customFormat="1" ht="21">
      <c r="B64" s="17" t="s">
        <v>105</v>
      </c>
      <c r="C64" s="27" t="s">
        <v>751</v>
      </c>
      <c r="D64" s="124" t="s">
        <v>82</v>
      </c>
      <c r="E64" s="124">
        <v>10</v>
      </c>
    </row>
    <row r="65" spans="2:5" s="11" customFormat="1" ht="21">
      <c r="B65" s="17" t="s">
        <v>106</v>
      </c>
      <c r="C65" s="17" t="s">
        <v>107</v>
      </c>
      <c r="D65" s="124" t="s">
        <v>108</v>
      </c>
      <c r="E65" s="124">
        <f>SUM(E66:E69)</f>
        <v>5</v>
      </c>
    </row>
    <row r="66" spans="2:5" s="11" customFormat="1" ht="15">
      <c r="B66" s="17" t="s">
        <v>109</v>
      </c>
      <c r="C66" s="27" t="s">
        <v>752</v>
      </c>
      <c r="D66" s="146">
        <v>0</v>
      </c>
      <c r="E66" s="124">
        <v>0</v>
      </c>
    </row>
    <row r="67" spans="2:5" s="11" customFormat="1" ht="15">
      <c r="B67" s="17" t="s">
        <v>110</v>
      </c>
      <c r="C67" s="27" t="s">
        <v>753</v>
      </c>
      <c r="D67" s="146" t="s">
        <v>64</v>
      </c>
      <c r="E67" s="124">
        <v>0</v>
      </c>
    </row>
    <row r="68" spans="2:5" s="11" customFormat="1" ht="21">
      <c r="B68" s="17" t="s">
        <v>111</v>
      </c>
      <c r="C68" s="27" t="s">
        <v>754</v>
      </c>
      <c r="D68" s="146" t="s">
        <v>112</v>
      </c>
      <c r="E68" s="124">
        <v>0</v>
      </c>
    </row>
    <row r="69" spans="2:5" s="11" customFormat="1" ht="21">
      <c r="B69" s="17" t="s">
        <v>113</v>
      </c>
      <c r="C69" s="27" t="s">
        <v>755</v>
      </c>
      <c r="D69" s="146">
        <v>5</v>
      </c>
      <c r="E69" s="124">
        <v>5</v>
      </c>
    </row>
    <row r="70" spans="2:5" ht="15">
      <c r="B70" s="15" t="s">
        <v>114</v>
      </c>
      <c r="C70" s="15" t="s">
        <v>115</v>
      </c>
      <c r="D70" s="16" t="s">
        <v>26</v>
      </c>
      <c r="E70" s="16">
        <f>+(E71+E72)*10/15</f>
        <v>10</v>
      </c>
    </row>
    <row r="71" spans="2:5" ht="21">
      <c r="B71" s="17" t="s">
        <v>116</v>
      </c>
      <c r="C71" s="17" t="s">
        <v>117</v>
      </c>
      <c r="D71" s="124" t="s">
        <v>14</v>
      </c>
      <c r="E71" s="124">
        <v>5</v>
      </c>
    </row>
    <row r="72" spans="2:5" ht="21">
      <c r="B72" s="17" t="s">
        <v>118</v>
      </c>
      <c r="C72" s="17" t="s">
        <v>119</v>
      </c>
      <c r="D72" s="124" t="s">
        <v>26</v>
      </c>
      <c r="E72" s="124">
        <v>10</v>
      </c>
    </row>
    <row r="73" spans="2:5" ht="15">
      <c r="B73" s="15" t="s">
        <v>120</v>
      </c>
      <c r="C73" s="15" t="s">
        <v>121</v>
      </c>
      <c r="D73" s="16" t="s">
        <v>26</v>
      </c>
      <c r="E73" s="16">
        <f>+(E74+E78)*10/15</f>
        <v>10</v>
      </c>
    </row>
    <row r="74" spans="2:5" ht="21">
      <c r="B74" s="17" t="s">
        <v>122</v>
      </c>
      <c r="C74" s="17" t="s">
        <v>123</v>
      </c>
      <c r="D74" s="124" t="s">
        <v>26</v>
      </c>
      <c r="E74" s="124">
        <f>SUM(E75:E77)</f>
        <v>10</v>
      </c>
    </row>
    <row r="75" spans="2:5" ht="15">
      <c r="B75" s="17" t="s">
        <v>124</v>
      </c>
      <c r="C75" s="17" t="s">
        <v>125</v>
      </c>
      <c r="D75" s="124">
        <v>0</v>
      </c>
      <c r="E75" s="124">
        <v>0</v>
      </c>
    </row>
    <row r="76" spans="2:5" ht="21">
      <c r="B76" s="17" t="s">
        <v>126</v>
      </c>
      <c r="C76" s="17" t="s">
        <v>127</v>
      </c>
      <c r="D76" s="124" t="s">
        <v>67</v>
      </c>
      <c r="E76" s="124">
        <v>0</v>
      </c>
    </row>
    <row r="77" spans="2:5" ht="21">
      <c r="B77" s="17" t="s">
        <v>128</v>
      </c>
      <c r="C77" s="17" t="s">
        <v>129</v>
      </c>
      <c r="D77" s="124" t="s">
        <v>237</v>
      </c>
      <c r="E77" s="124">
        <v>10</v>
      </c>
    </row>
    <row r="78" spans="2:5" ht="21">
      <c r="B78" s="17" t="s">
        <v>130</v>
      </c>
      <c r="C78" s="17" t="s">
        <v>131</v>
      </c>
      <c r="D78" s="124" t="s">
        <v>14</v>
      </c>
      <c r="E78" s="124">
        <f>SUM(E79:E81)</f>
        <v>5</v>
      </c>
    </row>
    <row r="79" spans="2:5" ht="21">
      <c r="B79" s="17" t="s">
        <v>132</v>
      </c>
      <c r="C79" s="27" t="s">
        <v>351</v>
      </c>
      <c r="D79" s="124" t="s">
        <v>14</v>
      </c>
      <c r="E79" s="124">
        <v>0</v>
      </c>
    </row>
    <row r="80" spans="2:5" ht="31.5">
      <c r="B80" s="17" t="s">
        <v>133</v>
      </c>
      <c r="C80" s="27" t="s">
        <v>134</v>
      </c>
      <c r="D80" s="124">
        <v>0</v>
      </c>
      <c r="E80" s="124">
        <v>0</v>
      </c>
    </row>
    <row r="81" spans="2:5" ht="29.25" customHeight="1">
      <c r="B81" s="17" t="s">
        <v>135</v>
      </c>
      <c r="C81" s="27" t="s">
        <v>136</v>
      </c>
      <c r="D81" s="124" t="s">
        <v>76</v>
      </c>
      <c r="E81" s="124">
        <v>5</v>
      </c>
    </row>
    <row r="82" spans="2:5" s="11" customFormat="1" ht="15">
      <c r="B82" s="12" t="s">
        <v>137</v>
      </c>
      <c r="C82" s="12" t="s">
        <v>138</v>
      </c>
      <c r="D82" s="13" t="s">
        <v>139</v>
      </c>
      <c r="E82" s="14">
        <f>(E83+E100)*35/20</f>
        <v>35</v>
      </c>
    </row>
    <row r="83" spans="2:6" s="11" customFormat="1" ht="27" customHeight="1">
      <c r="B83" s="15" t="s">
        <v>140</v>
      </c>
      <c r="C83" s="15" t="s">
        <v>141</v>
      </c>
      <c r="D83" s="16" t="s">
        <v>26</v>
      </c>
      <c r="E83" s="16">
        <f>+(E84+E85+E88+E92+E96)*10/45</f>
        <v>10</v>
      </c>
      <c r="F83" s="22"/>
    </row>
    <row r="84" spans="2:6" s="11" customFormat="1" ht="20.25" customHeight="1">
      <c r="B84" s="17" t="s">
        <v>142</v>
      </c>
      <c r="C84" s="17" t="s">
        <v>143</v>
      </c>
      <c r="D84" s="124" t="s">
        <v>14</v>
      </c>
      <c r="E84" s="124">
        <v>5</v>
      </c>
      <c r="F84" s="22"/>
    </row>
    <row r="85" spans="2:5" s="11" customFormat="1" ht="27" customHeight="1">
      <c r="B85" s="17" t="s">
        <v>144</v>
      </c>
      <c r="C85" s="17" t="s">
        <v>145</v>
      </c>
      <c r="D85" s="124" t="s">
        <v>26</v>
      </c>
      <c r="E85" s="124">
        <f>SUM(E86:E87)</f>
        <v>10</v>
      </c>
    </row>
    <row r="86" spans="2:5" s="11" customFormat="1" ht="27" customHeight="1">
      <c r="B86" s="17" t="s">
        <v>146</v>
      </c>
      <c r="C86" s="27" t="s">
        <v>147</v>
      </c>
      <c r="D86" s="124">
        <v>0</v>
      </c>
      <c r="E86" s="124">
        <v>0</v>
      </c>
    </row>
    <row r="87" spans="2:5" s="11" customFormat="1" ht="24" customHeight="1">
      <c r="B87" s="17" t="s">
        <v>148</v>
      </c>
      <c r="C87" s="27" t="s">
        <v>149</v>
      </c>
      <c r="D87" s="124" t="s">
        <v>150</v>
      </c>
      <c r="E87" s="124">
        <v>10</v>
      </c>
    </row>
    <row r="88" spans="2:5" s="11" customFormat="1" ht="16.5" customHeight="1">
      <c r="B88" s="17" t="s">
        <v>151</v>
      </c>
      <c r="C88" s="27" t="s">
        <v>152</v>
      </c>
      <c r="D88" s="124" t="s">
        <v>26</v>
      </c>
      <c r="E88" s="124">
        <f>SUM(E89:E91)</f>
        <v>10</v>
      </c>
    </row>
    <row r="89" spans="2:5" s="11" customFormat="1" ht="16.5" customHeight="1">
      <c r="B89" s="17" t="s">
        <v>153</v>
      </c>
      <c r="C89" s="17" t="s">
        <v>769</v>
      </c>
      <c r="D89" s="124">
        <v>0</v>
      </c>
      <c r="E89" s="124">
        <v>0</v>
      </c>
    </row>
    <row r="90" spans="2:5" s="11" customFormat="1" ht="16.5" customHeight="1">
      <c r="B90" s="17" t="s">
        <v>154</v>
      </c>
      <c r="C90" s="17" t="s">
        <v>155</v>
      </c>
      <c r="D90" s="124" t="s">
        <v>156</v>
      </c>
      <c r="E90" s="124">
        <v>0</v>
      </c>
    </row>
    <row r="91" spans="2:5" s="11" customFormat="1" ht="16.5" customHeight="1">
      <c r="B91" s="17" t="s">
        <v>157</v>
      </c>
      <c r="C91" s="17" t="s">
        <v>158</v>
      </c>
      <c r="D91" s="124" t="s">
        <v>42</v>
      </c>
      <c r="E91" s="124">
        <v>10</v>
      </c>
    </row>
    <row r="92" spans="2:5" s="11" customFormat="1" ht="27" customHeight="1">
      <c r="B92" s="17" t="s">
        <v>159</v>
      </c>
      <c r="C92" s="27" t="s">
        <v>366</v>
      </c>
      <c r="D92" s="124" t="s">
        <v>26</v>
      </c>
      <c r="E92" s="124">
        <f>SUM(E93:E95)</f>
        <v>10</v>
      </c>
    </row>
    <row r="93" spans="2:5" s="11" customFormat="1" ht="25.5" customHeight="1">
      <c r="B93" s="17" t="s">
        <v>161</v>
      </c>
      <c r="C93" s="27" t="s">
        <v>770</v>
      </c>
      <c r="D93" s="124">
        <v>0</v>
      </c>
      <c r="E93" s="124">
        <v>0</v>
      </c>
    </row>
    <row r="94" spans="2:5" s="11" customFormat="1" ht="57" customHeight="1">
      <c r="B94" s="17" t="s">
        <v>162</v>
      </c>
      <c r="C94" s="27" t="s">
        <v>367</v>
      </c>
      <c r="D94" s="124" t="s">
        <v>34</v>
      </c>
      <c r="E94" s="124">
        <v>0</v>
      </c>
    </row>
    <row r="95" spans="2:5" s="11" customFormat="1" ht="22.5" customHeight="1">
      <c r="B95" s="17" t="s">
        <v>164</v>
      </c>
      <c r="C95" s="27" t="s">
        <v>165</v>
      </c>
      <c r="D95" s="124" t="s">
        <v>36</v>
      </c>
      <c r="E95" s="124">
        <v>10</v>
      </c>
    </row>
    <row r="96" spans="2:5" s="11" customFormat="1" ht="25.5" customHeight="1">
      <c r="B96" s="17" t="s">
        <v>166</v>
      </c>
      <c r="C96" s="27" t="s">
        <v>167</v>
      </c>
      <c r="D96" s="124" t="s">
        <v>26</v>
      </c>
      <c r="E96" s="124">
        <f>SUM(E97:E99)</f>
        <v>10</v>
      </c>
    </row>
    <row r="97" spans="2:5" s="11" customFormat="1" ht="17.25" customHeight="1">
      <c r="B97" s="17" t="s">
        <v>168</v>
      </c>
      <c r="C97" s="162" t="s">
        <v>169</v>
      </c>
      <c r="D97" s="124">
        <v>0</v>
      </c>
      <c r="E97" s="124">
        <v>0</v>
      </c>
    </row>
    <row r="98" spans="2:5" s="11" customFormat="1" ht="18.75" customHeight="1">
      <c r="B98" s="17" t="s">
        <v>170</v>
      </c>
      <c r="C98" s="162" t="s">
        <v>171</v>
      </c>
      <c r="D98" s="124" t="s">
        <v>34</v>
      </c>
      <c r="E98" s="124">
        <v>0</v>
      </c>
    </row>
    <row r="99" spans="2:5" s="11" customFormat="1" ht="20.25" customHeight="1">
      <c r="B99" s="17" t="s">
        <v>172</v>
      </c>
      <c r="C99" s="162" t="s">
        <v>173</v>
      </c>
      <c r="D99" s="124" t="s">
        <v>36</v>
      </c>
      <c r="E99" s="124">
        <v>10</v>
      </c>
    </row>
    <row r="100" spans="2:5" s="11" customFormat="1" ht="15">
      <c r="B100" s="15" t="s">
        <v>174</v>
      </c>
      <c r="C100" s="15" t="s">
        <v>175</v>
      </c>
      <c r="D100" s="16" t="s">
        <v>26</v>
      </c>
      <c r="E100" s="16">
        <f>+(E101+E105+E108+E111+E114+E117)*10/50</f>
        <v>10</v>
      </c>
    </row>
    <row r="101" spans="2:5" s="11" customFormat="1" ht="30.75" customHeight="1">
      <c r="B101" s="17" t="s">
        <v>176</v>
      </c>
      <c r="C101" s="17" t="s">
        <v>177</v>
      </c>
      <c r="D101" s="124" t="s">
        <v>26</v>
      </c>
      <c r="E101" s="124">
        <f>SUM(E102:E104)</f>
        <v>10</v>
      </c>
    </row>
    <row r="102" spans="2:5" s="11" customFormat="1" ht="17.25" customHeight="1">
      <c r="B102" s="17" t="s">
        <v>178</v>
      </c>
      <c r="C102" s="17" t="s">
        <v>179</v>
      </c>
      <c r="D102" s="124">
        <v>0</v>
      </c>
      <c r="E102" s="124">
        <v>0</v>
      </c>
    </row>
    <row r="103" spans="2:5" s="11" customFormat="1" ht="24" customHeight="1">
      <c r="B103" s="17" t="s">
        <v>180</v>
      </c>
      <c r="C103" s="17" t="s">
        <v>181</v>
      </c>
      <c r="D103" s="146" t="s">
        <v>182</v>
      </c>
      <c r="E103" s="124">
        <v>0</v>
      </c>
    </row>
    <row r="104" spans="2:5" s="11" customFormat="1" ht="25.5" customHeight="1">
      <c r="B104" s="17" t="s">
        <v>183</v>
      </c>
      <c r="C104" s="17" t="s">
        <v>184</v>
      </c>
      <c r="D104" s="146" t="s">
        <v>82</v>
      </c>
      <c r="E104" s="124">
        <v>10</v>
      </c>
    </row>
    <row r="105" spans="2:5" s="11" customFormat="1" ht="30" customHeight="1">
      <c r="B105" s="17" t="s">
        <v>185</v>
      </c>
      <c r="C105" s="17" t="s">
        <v>186</v>
      </c>
      <c r="D105" s="124" t="s">
        <v>26</v>
      </c>
      <c r="E105" s="124">
        <f>SUM(E106:E107)</f>
        <v>10</v>
      </c>
    </row>
    <row r="106" spans="2:5" s="11" customFormat="1" ht="25.5" customHeight="1">
      <c r="B106" s="17" t="s">
        <v>187</v>
      </c>
      <c r="C106" s="17" t="s">
        <v>832</v>
      </c>
      <c r="D106" s="124">
        <v>0</v>
      </c>
      <c r="E106" s="124">
        <v>0</v>
      </c>
    </row>
    <row r="107" spans="2:5" s="11" customFormat="1" ht="24" customHeight="1">
      <c r="B107" s="17" t="s">
        <v>188</v>
      </c>
      <c r="C107" s="17" t="s">
        <v>833</v>
      </c>
      <c r="D107" s="146" t="s">
        <v>42</v>
      </c>
      <c r="E107" s="124">
        <v>10</v>
      </c>
    </row>
    <row r="108" spans="2:5" s="11" customFormat="1" ht="28.5" customHeight="1">
      <c r="B108" s="17" t="s">
        <v>189</v>
      </c>
      <c r="C108" s="17" t="s">
        <v>190</v>
      </c>
      <c r="D108" s="124" t="s">
        <v>26</v>
      </c>
      <c r="E108" s="124">
        <f>SUM(E109:E110)</f>
        <v>10</v>
      </c>
    </row>
    <row r="109" spans="2:5" s="11" customFormat="1" ht="17.25" customHeight="1">
      <c r="B109" s="17" t="s">
        <v>191</v>
      </c>
      <c r="C109" s="17" t="s">
        <v>192</v>
      </c>
      <c r="D109" s="124">
        <v>0</v>
      </c>
      <c r="E109" s="124">
        <v>0</v>
      </c>
    </row>
    <row r="110" spans="2:5" s="11" customFormat="1" ht="27" customHeight="1">
      <c r="B110" s="17" t="s">
        <v>193</v>
      </c>
      <c r="C110" s="17" t="s">
        <v>194</v>
      </c>
      <c r="D110" s="146" t="s">
        <v>150</v>
      </c>
      <c r="E110" s="124">
        <v>10</v>
      </c>
    </row>
    <row r="111" spans="2:5" s="11" customFormat="1" ht="27.75" customHeight="1">
      <c r="B111" s="17" t="s">
        <v>195</v>
      </c>
      <c r="C111" s="27" t="s">
        <v>196</v>
      </c>
      <c r="D111" s="146" t="s">
        <v>14</v>
      </c>
      <c r="E111" s="146">
        <f>SUM(E112:E113)</f>
        <v>5</v>
      </c>
    </row>
    <row r="112" spans="2:5" s="11" customFormat="1" ht="35.25" customHeight="1">
      <c r="B112" s="17" t="s">
        <v>197</v>
      </c>
      <c r="C112" s="27" t="s">
        <v>198</v>
      </c>
      <c r="D112" s="146">
        <v>0</v>
      </c>
      <c r="E112" s="124">
        <v>0</v>
      </c>
    </row>
    <row r="113" spans="2:5" s="11" customFormat="1" ht="21">
      <c r="B113" s="17" t="s">
        <v>199</v>
      </c>
      <c r="C113" s="27" t="s">
        <v>200</v>
      </c>
      <c r="D113" s="146" t="s">
        <v>201</v>
      </c>
      <c r="E113" s="146">
        <v>5</v>
      </c>
    </row>
    <row r="114" spans="2:5" s="11" customFormat="1" ht="21">
      <c r="B114" s="17" t="s">
        <v>202</v>
      </c>
      <c r="C114" s="27" t="s">
        <v>203</v>
      </c>
      <c r="D114" s="146" t="s">
        <v>14</v>
      </c>
      <c r="E114" s="146">
        <f>SUM(E115:E116)</f>
        <v>5</v>
      </c>
    </row>
    <row r="115" spans="2:5" s="11" customFormat="1" ht="21">
      <c r="B115" s="17" t="s">
        <v>204</v>
      </c>
      <c r="C115" s="17" t="s">
        <v>773</v>
      </c>
      <c r="D115" s="124">
        <v>0</v>
      </c>
      <c r="E115" s="124">
        <v>0</v>
      </c>
    </row>
    <row r="116" spans="2:5" s="11" customFormat="1" ht="21">
      <c r="B116" s="17" t="s">
        <v>205</v>
      </c>
      <c r="C116" s="17" t="s">
        <v>206</v>
      </c>
      <c r="D116" s="124" t="s">
        <v>201</v>
      </c>
      <c r="E116" s="124">
        <v>5</v>
      </c>
    </row>
    <row r="117" spans="2:5" s="11" customFormat="1" ht="15">
      <c r="B117" s="17" t="s">
        <v>207</v>
      </c>
      <c r="C117" s="27" t="s">
        <v>208</v>
      </c>
      <c r="D117" s="124" t="s">
        <v>26</v>
      </c>
      <c r="E117" s="124">
        <f>SUM(E118:E120)</f>
        <v>10</v>
      </c>
    </row>
    <row r="118" spans="2:5" s="11" customFormat="1" ht="15">
      <c r="B118" s="17" t="s">
        <v>209</v>
      </c>
      <c r="C118" s="17" t="s">
        <v>210</v>
      </c>
      <c r="D118" s="124" t="s">
        <v>156</v>
      </c>
      <c r="E118" s="124">
        <v>0</v>
      </c>
    </row>
    <row r="119" spans="2:5" s="11" customFormat="1" ht="15">
      <c r="B119" s="17" t="s">
        <v>211</v>
      </c>
      <c r="C119" s="17" t="s">
        <v>212</v>
      </c>
      <c r="D119" s="124" t="s">
        <v>213</v>
      </c>
      <c r="E119" s="124">
        <v>0</v>
      </c>
    </row>
    <row r="120" spans="2:5" s="11" customFormat="1" ht="31.5">
      <c r="B120" s="17" t="s">
        <v>214</v>
      </c>
      <c r="C120" s="17" t="s">
        <v>774</v>
      </c>
      <c r="D120" s="124" t="s">
        <v>82</v>
      </c>
      <c r="E120" s="124">
        <v>10</v>
      </c>
    </row>
    <row r="121" spans="2:5" ht="15">
      <c r="B121" s="15" t="s">
        <v>215</v>
      </c>
      <c r="C121" s="15" t="s">
        <v>216</v>
      </c>
      <c r="D121" s="16" t="s">
        <v>26</v>
      </c>
      <c r="E121" s="16">
        <f>+(E122+E127+E131+E135+E139)*10/50</f>
        <v>10</v>
      </c>
    </row>
    <row r="122" spans="2:5" s="11" customFormat="1" ht="21">
      <c r="B122" s="17" t="s">
        <v>217</v>
      </c>
      <c r="C122" s="17" t="s">
        <v>218</v>
      </c>
      <c r="D122" s="124" t="s">
        <v>26</v>
      </c>
      <c r="E122" s="124">
        <f>SUM(E123:E126)</f>
        <v>10</v>
      </c>
    </row>
    <row r="123" spans="2:5" s="11" customFormat="1" ht="21">
      <c r="B123" s="17" t="s">
        <v>219</v>
      </c>
      <c r="C123" s="17" t="s">
        <v>220</v>
      </c>
      <c r="D123" s="124">
        <v>0</v>
      </c>
      <c r="E123" s="124">
        <v>0</v>
      </c>
    </row>
    <row r="124" spans="2:5" s="11" customFormat="1" ht="21">
      <c r="B124" s="17" t="s">
        <v>221</v>
      </c>
      <c r="C124" s="17" t="s">
        <v>222</v>
      </c>
      <c r="D124" s="124" t="s">
        <v>23</v>
      </c>
      <c r="E124" s="124">
        <v>0</v>
      </c>
    </row>
    <row r="125" spans="2:5" s="11" customFormat="1" ht="21">
      <c r="B125" s="17" t="s">
        <v>223</v>
      </c>
      <c r="C125" s="17" t="s">
        <v>775</v>
      </c>
      <c r="D125" s="124" t="s">
        <v>79</v>
      </c>
      <c r="E125" s="124">
        <v>0</v>
      </c>
    </row>
    <row r="126" spans="2:5" s="11" customFormat="1" ht="42">
      <c r="B126" s="17" t="s">
        <v>224</v>
      </c>
      <c r="C126" s="17" t="s">
        <v>834</v>
      </c>
      <c r="D126" s="124" t="s">
        <v>82</v>
      </c>
      <c r="E126" s="124">
        <v>10</v>
      </c>
    </row>
    <row r="127" spans="2:5" s="11" customFormat="1" ht="21">
      <c r="B127" s="17" t="s">
        <v>225</v>
      </c>
      <c r="C127" s="17" t="s">
        <v>226</v>
      </c>
      <c r="D127" s="124" t="s">
        <v>26</v>
      </c>
      <c r="E127" s="124">
        <f>SUM(E128:E130)</f>
        <v>10</v>
      </c>
    </row>
    <row r="128" spans="2:5" s="11" customFormat="1" ht="21">
      <c r="B128" s="17" t="s">
        <v>227</v>
      </c>
      <c r="C128" s="17" t="s">
        <v>777</v>
      </c>
      <c r="D128" s="124">
        <v>0</v>
      </c>
      <c r="E128" s="124">
        <v>0</v>
      </c>
    </row>
    <row r="129" spans="2:5" s="11" customFormat="1" ht="31.5">
      <c r="B129" s="17" t="s">
        <v>228</v>
      </c>
      <c r="C129" s="17" t="s">
        <v>229</v>
      </c>
      <c r="D129" s="124" t="s">
        <v>104</v>
      </c>
      <c r="E129" s="124">
        <v>0</v>
      </c>
    </row>
    <row r="130" spans="2:5" s="11" customFormat="1" ht="31.5">
      <c r="B130" s="17" t="s">
        <v>230</v>
      </c>
      <c r="C130" s="17" t="s">
        <v>778</v>
      </c>
      <c r="D130" s="124" t="s">
        <v>82</v>
      </c>
      <c r="E130" s="124">
        <v>10</v>
      </c>
    </row>
    <row r="131" spans="2:5" s="11" customFormat="1" ht="21">
      <c r="B131" s="17" t="s">
        <v>231</v>
      </c>
      <c r="C131" s="17" t="s">
        <v>232</v>
      </c>
      <c r="D131" s="124" t="s">
        <v>26</v>
      </c>
      <c r="E131" s="124">
        <f>SUM(E132:E134)</f>
        <v>10</v>
      </c>
    </row>
    <row r="132" spans="2:5" s="11" customFormat="1" ht="21">
      <c r="B132" s="17" t="s">
        <v>233</v>
      </c>
      <c r="C132" s="27" t="s">
        <v>779</v>
      </c>
      <c r="D132" s="124">
        <v>0</v>
      </c>
      <c r="E132" s="124">
        <v>0</v>
      </c>
    </row>
    <row r="133" spans="2:5" s="11" customFormat="1" ht="21">
      <c r="B133" s="17" t="s">
        <v>234</v>
      </c>
      <c r="C133" s="27" t="s">
        <v>780</v>
      </c>
      <c r="D133" s="124" t="s">
        <v>235</v>
      </c>
      <c r="E133" s="124">
        <v>0</v>
      </c>
    </row>
    <row r="134" spans="2:5" s="11" customFormat="1" ht="21">
      <c r="B134" s="17" t="s">
        <v>236</v>
      </c>
      <c r="C134" s="27" t="s">
        <v>781</v>
      </c>
      <c r="D134" s="124" t="s">
        <v>237</v>
      </c>
      <c r="E134" s="124">
        <v>10</v>
      </c>
    </row>
    <row r="135" spans="2:5" s="11" customFormat="1" ht="21">
      <c r="B135" s="17" t="s">
        <v>238</v>
      </c>
      <c r="C135" s="17" t="s">
        <v>239</v>
      </c>
      <c r="D135" s="124" t="s">
        <v>26</v>
      </c>
      <c r="E135" s="124">
        <f>SUM(E136:E138)</f>
        <v>10</v>
      </c>
    </row>
    <row r="136" spans="2:5" s="11" customFormat="1" ht="21">
      <c r="B136" s="17" t="s">
        <v>240</v>
      </c>
      <c r="C136" s="17" t="s">
        <v>782</v>
      </c>
      <c r="D136" s="124">
        <v>0</v>
      </c>
      <c r="E136" s="124">
        <v>0</v>
      </c>
    </row>
    <row r="137" spans="2:5" s="11" customFormat="1" ht="21">
      <c r="B137" s="17" t="s">
        <v>241</v>
      </c>
      <c r="C137" s="17" t="s">
        <v>242</v>
      </c>
      <c r="D137" s="124" t="s">
        <v>243</v>
      </c>
      <c r="E137" s="124">
        <v>0</v>
      </c>
    </row>
    <row r="138" spans="2:5" s="11" customFormat="1" ht="21">
      <c r="B138" s="17" t="s">
        <v>244</v>
      </c>
      <c r="C138" s="17" t="s">
        <v>245</v>
      </c>
      <c r="D138" s="124" t="s">
        <v>36</v>
      </c>
      <c r="E138" s="124">
        <v>10</v>
      </c>
    </row>
    <row r="139" spans="2:5" s="11" customFormat="1" ht="21">
      <c r="B139" s="17" t="s">
        <v>246</v>
      </c>
      <c r="C139" s="27" t="s">
        <v>247</v>
      </c>
      <c r="D139" s="124" t="s">
        <v>26</v>
      </c>
      <c r="E139" s="124">
        <f>SUM(E140:E143)</f>
        <v>10</v>
      </c>
    </row>
    <row r="140" spans="2:5" s="11" customFormat="1" ht="21">
      <c r="B140" s="17" t="s">
        <v>248</v>
      </c>
      <c r="C140" s="17" t="s">
        <v>249</v>
      </c>
      <c r="D140" s="124" t="s">
        <v>26</v>
      </c>
      <c r="E140" s="124">
        <v>0</v>
      </c>
    </row>
    <row r="141" spans="2:5" s="11" customFormat="1" ht="21">
      <c r="B141" s="17" t="s">
        <v>250</v>
      </c>
      <c r="C141" s="17" t="s">
        <v>783</v>
      </c>
      <c r="D141" s="124">
        <v>0</v>
      </c>
      <c r="E141" s="124">
        <v>0</v>
      </c>
    </row>
    <row r="142" spans="2:5" s="11" customFormat="1" ht="21">
      <c r="B142" s="17" t="s">
        <v>251</v>
      </c>
      <c r="C142" s="17" t="s">
        <v>784</v>
      </c>
      <c r="D142" s="124" t="s">
        <v>243</v>
      </c>
      <c r="E142" s="124">
        <v>0</v>
      </c>
    </row>
    <row r="143" spans="2:5" s="11" customFormat="1" ht="21">
      <c r="B143" s="17" t="s">
        <v>252</v>
      </c>
      <c r="C143" s="17" t="s">
        <v>785</v>
      </c>
      <c r="D143" s="124" t="s">
        <v>36</v>
      </c>
      <c r="E143" s="124">
        <v>10</v>
      </c>
    </row>
    <row r="144" spans="2:5" ht="15">
      <c r="B144" s="15" t="s">
        <v>253</v>
      </c>
      <c r="C144" s="15" t="s">
        <v>254</v>
      </c>
      <c r="D144" s="16" t="s">
        <v>26</v>
      </c>
      <c r="E144" s="16">
        <f>+E145</f>
        <v>10</v>
      </c>
    </row>
    <row r="145" spans="2:5" s="11" customFormat="1" ht="21">
      <c r="B145" s="17" t="s">
        <v>255</v>
      </c>
      <c r="C145" s="17" t="s">
        <v>256</v>
      </c>
      <c r="D145" s="124" t="s">
        <v>26</v>
      </c>
      <c r="E145" s="124">
        <f>SUM(E146:E149)</f>
        <v>10</v>
      </c>
    </row>
    <row r="146" spans="2:5" s="11" customFormat="1" ht="15">
      <c r="B146" s="17" t="s">
        <v>257</v>
      </c>
      <c r="C146" s="17" t="s">
        <v>258</v>
      </c>
      <c r="D146" s="124">
        <v>0</v>
      </c>
      <c r="E146" s="124">
        <v>0</v>
      </c>
    </row>
    <row r="147" spans="2:5" s="11" customFormat="1" ht="15">
      <c r="B147" s="17" t="s">
        <v>259</v>
      </c>
      <c r="C147" s="17" t="s">
        <v>260</v>
      </c>
      <c r="D147" s="124" t="s">
        <v>156</v>
      </c>
      <c r="E147" s="124">
        <v>0</v>
      </c>
    </row>
    <row r="148" spans="2:5" s="11" customFormat="1" ht="21">
      <c r="B148" s="17" t="s">
        <v>261</v>
      </c>
      <c r="C148" s="17" t="s">
        <v>262</v>
      </c>
      <c r="D148" s="124" t="s">
        <v>213</v>
      </c>
      <c r="E148" s="124">
        <v>0</v>
      </c>
    </row>
    <row r="149" spans="2:5" s="11" customFormat="1" ht="21">
      <c r="B149" s="17" t="s">
        <v>263</v>
      </c>
      <c r="C149" s="17" t="s">
        <v>264</v>
      </c>
      <c r="D149" s="124" t="s">
        <v>82</v>
      </c>
      <c r="E149" s="124">
        <v>10</v>
      </c>
    </row>
    <row r="150" spans="2:5" ht="15">
      <c r="B150" s="12" t="s">
        <v>265</v>
      </c>
      <c r="C150" s="12" t="s">
        <v>266</v>
      </c>
      <c r="D150" s="13" t="s">
        <v>49</v>
      </c>
      <c r="E150" s="14">
        <f>+(E151+E159+E164+E171+E180+E185)*30/50</f>
        <v>30</v>
      </c>
    </row>
    <row r="151" spans="2:5" ht="15">
      <c r="B151" s="15" t="s">
        <v>267</v>
      </c>
      <c r="C151" s="15" t="s">
        <v>268</v>
      </c>
      <c r="D151" s="16" t="s">
        <v>26</v>
      </c>
      <c r="E151" s="16">
        <f>+(E152+E153+E156)*10/25</f>
        <v>10</v>
      </c>
    </row>
    <row r="152" spans="2:5" s="11" customFormat="1" ht="21">
      <c r="B152" s="17" t="s">
        <v>269</v>
      </c>
      <c r="C152" s="17" t="s">
        <v>270</v>
      </c>
      <c r="D152" s="124" t="s">
        <v>14</v>
      </c>
      <c r="E152" s="124">
        <v>5</v>
      </c>
    </row>
    <row r="153" spans="2:5" s="11" customFormat="1" ht="21">
      <c r="B153" s="17" t="s">
        <v>271</v>
      </c>
      <c r="C153" s="17" t="s">
        <v>272</v>
      </c>
      <c r="D153" s="124" t="s">
        <v>26</v>
      </c>
      <c r="E153" s="124">
        <f>SUM(E154:E155)</f>
        <v>10</v>
      </c>
    </row>
    <row r="154" spans="2:5" s="11" customFormat="1" ht="21">
      <c r="B154" s="17" t="s">
        <v>273</v>
      </c>
      <c r="C154" s="27" t="s">
        <v>274</v>
      </c>
      <c r="D154" s="124">
        <v>0</v>
      </c>
      <c r="E154" s="124">
        <v>0</v>
      </c>
    </row>
    <row r="155" spans="2:5" s="11" customFormat="1" ht="21">
      <c r="B155" s="17" t="s">
        <v>275</v>
      </c>
      <c r="C155" s="27" t="s">
        <v>276</v>
      </c>
      <c r="D155" s="124" t="s">
        <v>57</v>
      </c>
      <c r="E155" s="124">
        <v>10</v>
      </c>
    </row>
    <row r="156" spans="2:5" s="11" customFormat="1" ht="21">
      <c r="B156" s="17" t="s">
        <v>277</v>
      </c>
      <c r="C156" s="17" t="s">
        <v>278</v>
      </c>
      <c r="D156" s="124" t="s">
        <v>26</v>
      </c>
      <c r="E156" s="124">
        <f>SUM(E157:E158)</f>
        <v>10</v>
      </c>
    </row>
    <row r="157" spans="2:5" s="11" customFormat="1" ht="21">
      <c r="B157" s="17" t="s">
        <v>279</v>
      </c>
      <c r="C157" s="17" t="s">
        <v>280</v>
      </c>
      <c r="D157" s="124">
        <v>0</v>
      </c>
      <c r="E157" s="124">
        <v>0</v>
      </c>
    </row>
    <row r="158" spans="2:5" s="11" customFormat="1" ht="21">
      <c r="B158" s="17" t="s">
        <v>281</v>
      </c>
      <c r="C158" s="17" t="s">
        <v>282</v>
      </c>
      <c r="D158" s="124" t="s">
        <v>57</v>
      </c>
      <c r="E158" s="124">
        <v>10</v>
      </c>
    </row>
    <row r="159" spans="2:5" ht="15">
      <c r="B159" s="15" t="s">
        <v>283</v>
      </c>
      <c r="C159" s="15" t="s">
        <v>284</v>
      </c>
      <c r="D159" s="16" t="s">
        <v>14</v>
      </c>
      <c r="E159" s="25">
        <f>+E160</f>
        <v>5</v>
      </c>
    </row>
    <row r="160" spans="2:5" s="11" customFormat="1" ht="15">
      <c r="B160" s="17" t="s">
        <v>285</v>
      </c>
      <c r="C160" s="17" t="s">
        <v>286</v>
      </c>
      <c r="D160" s="124" t="s">
        <v>14</v>
      </c>
      <c r="E160" s="124">
        <f>SUM(E161:E163)</f>
        <v>5</v>
      </c>
    </row>
    <row r="161" spans="2:5" s="11" customFormat="1" ht="23.25" customHeight="1">
      <c r="B161" s="17" t="s">
        <v>287</v>
      </c>
      <c r="C161" s="17" t="s">
        <v>786</v>
      </c>
      <c r="D161" s="124">
        <v>0</v>
      </c>
      <c r="E161" s="124">
        <v>0</v>
      </c>
    </row>
    <row r="162" spans="2:5" s="11" customFormat="1" ht="26.25" customHeight="1">
      <c r="B162" s="17" t="s">
        <v>288</v>
      </c>
      <c r="C162" s="17" t="s">
        <v>289</v>
      </c>
      <c r="D162" s="124" t="s">
        <v>112</v>
      </c>
      <c r="E162" s="124">
        <v>0</v>
      </c>
    </row>
    <row r="163" spans="2:5" s="11" customFormat="1" ht="39" customHeight="1">
      <c r="B163" s="17" t="s">
        <v>290</v>
      </c>
      <c r="C163" s="17" t="s">
        <v>787</v>
      </c>
      <c r="D163" s="124">
        <v>5</v>
      </c>
      <c r="E163" s="124">
        <v>5</v>
      </c>
    </row>
    <row r="164" spans="2:5" s="11" customFormat="1" ht="15">
      <c r="B164" s="15" t="s">
        <v>291</v>
      </c>
      <c r="C164" s="15" t="s">
        <v>292</v>
      </c>
      <c r="D164" s="16" t="s">
        <v>26</v>
      </c>
      <c r="E164" s="16">
        <f>+(E165+E166+E167)*10/25</f>
        <v>10</v>
      </c>
    </row>
    <row r="165" spans="2:5" s="11" customFormat="1" ht="21.75" customHeight="1">
      <c r="B165" s="17" t="s">
        <v>293</v>
      </c>
      <c r="C165" s="17" t="s">
        <v>294</v>
      </c>
      <c r="D165" s="124" t="s">
        <v>26</v>
      </c>
      <c r="E165" s="124">
        <v>10</v>
      </c>
    </row>
    <row r="166" spans="2:5" s="11" customFormat="1" ht="24.75" customHeight="1">
      <c r="B166" s="17" t="s">
        <v>295</v>
      </c>
      <c r="C166" s="17" t="s">
        <v>296</v>
      </c>
      <c r="D166" s="124" t="s">
        <v>14</v>
      </c>
      <c r="E166" s="124">
        <v>5</v>
      </c>
    </row>
    <row r="167" spans="2:5" s="11" customFormat="1" ht="27.75" customHeight="1">
      <c r="B167" s="17" t="s">
        <v>297</v>
      </c>
      <c r="C167" s="27" t="s">
        <v>298</v>
      </c>
      <c r="D167" s="124" t="s">
        <v>26</v>
      </c>
      <c r="E167" s="124">
        <f>SUM(E168:E170)</f>
        <v>10</v>
      </c>
    </row>
    <row r="168" spans="2:5" s="11" customFormat="1" ht="53.25" customHeight="1">
      <c r="B168" s="17" t="s">
        <v>299</v>
      </c>
      <c r="C168" s="17" t="s">
        <v>835</v>
      </c>
      <c r="D168" s="124">
        <v>0</v>
      </c>
      <c r="E168" s="124">
        <v>0</v>
      </c>
    </row>
    <row r="169" spans="2:5" s="11" customFormat="1" ht="46.5" customHeight="1">
      <c r="B169" s="17" t="s">
        <v>300</v>
      </c>
      <c r="C169" s="17" t="s">
        <v>836</v>
      </c>
      <c r="D169" s="124" t="s">
        <v>235</v>
      </c>
      <c r="E169" s="124">
        <v>0</v>
      </c>
    </row>
    <row r="170" spans="2:5" s="11" customFormat="1" ht="49.5" customHeight="1">
      <c r="B170" s="17" t="s">
        <v>368</v>
      </c>
      <c r="C170" s="17" t="s">
        <v>369</v>
      </c>
      <c r="D170" s="124" t="s">
        <v>237</v>
      </c>
      <c r="E170" s="124">
        <v>10</v>
      </c>
    </row>
    <row r="171" spans="2:5" ht="15">
      <c r="B171" s="15" t="s">
        <v>301</v>
      </c>
      <c r="C171" s="15" t="s">
        <v>302</v>
      </c>
      <c r="D171" s="16" t="s">
        <v>26</v>
      </c>
      <c r="E171" s="16">
        <f>+(E172+E176)*10/20</f>
        <v>10</v>
      </c>
    </row>
    <row r="172" spans="2:5" ht="24" customHeight="1">
      <c r="B172" s="17" t="s">
        <v>303</v>
      </c>
      <c r="C172" s="17" t="s">
        <v>304</v>
      </c>
      <c r="D172" s="124" t="s">
        <v>26</v>
      </c>
      <c r="E172" s="124">
        <f>SUM(E173:E175)</f>
        <v>10</v>
      </c>
    </row>
    <row r="173" spans="2:5" ht="21" customHeight="1">
      <c r="B173" s="17" t="s">
        <v>305</v>
      </c>
      <c r="C173" s="17" t="s">
        <v>790</v>
      </c>
      <c r="D173" s="124">
        <v>0</v>
      </c>
      <c r="E173" s="124">
        <v>0</v>
      </c>
    </row>
    <row r="174" spans="2:5" ht="30.75" customHeight="1">
      <c r="B174" s="17" t="s">
        <v>306</v>
      </c>
      <c r="C174" s="17" t="s">
        <v>791</v>
      </c>
      <c r="D174" s="124" t="s">
        <v>156</v>
      </c>
      <c r="E174" s="124">
        <v>0</v>
      </c>
    </row>
    <row r="175" spans="2:5" ht="31.5" customHeight="1">
      <c r="B175" s="17" t="s">
        <v>307</v>
      </c>
      <c r="C175" s="17" t="s">
        <v>792</v>
      </c>
      <c r="D175" s="124" t="s">
        <v>36</v>
      </c>
      <c r="E175" s="124">
        <v>10</v>
      </c>
    </row>
    <row r="176" spans="2:5" ht="27.75" customHeight="1">
      <c r="B176" s="17" t="s">
        <v>308</v>
      </c>
      <c r="C176" s="17" t="s">
        <v>309</v>
      </c>
      <c r="D176" s="124" t="s">
        <v>26</v>
      </c>
      <c r="E176" s="124">
        <f>SUM(E177:E179)</f>
        <v>10</v>
      </c>
    </row>
    <row r="177" spans="2:5" ht="15">
      <c r="B177" s="17" t="s">
        <v>310</v>
      </c>
      <c r="C177" s="17" t="s">
        <v>793</v>
      </c>
      <c r="D177" s="124">
        <v>0</v>
      </c>
      <c r="E177" s="124">
        <v>0</v>
      </c>
    </row>
    <row r="178" spans="2:5" ht="15">
      <c r="B178" s="17" t="s">
        <v>311</v>
      </c>
      <c r="C178" s="17" t="s">
        <v>794</v>
      </c>
      <c r="D178" s="124" t="s">
        <v>156</v>
      </c>
      <c r="E178" s="124">
        <v>0</v>
      </c>
    </row>
    <row r="179" spans="2:5" ht="15">
      <c r="B179" s="17" t="s">
        <v>312</v>
      </c>
      <c r="C179" s="17" t="s">
        <v>795</v>
      </c>
      <c r="D179" s="124" t="s">
        <v>36</v>
      </c>
      <c r="E179" s="124">
        <v>10</v>
      </c>
    </row>
    <row r="180" spans="2:5" ht="15">
      <c r="B180" s="15" t="s">
        <v>313</v>
      </c>
      <c r="C180" s="15" t="s">
        <v>314</v>
      </c>
      <c r="D180" s="16" t="s">
        <v>14</v>
      </c>
      <c r="E180" s="16">
        <f>+E181</f>
        <v>5</v>
      </c>
    </row>
    <row r="181" spans="2:5" ht="21">
      <c r="B181" s="17" t="s">
        <v>315</v>
      </c>
      <c r="C181" s="27" t="s">
        <v>316</v>
      </c>
      <c r="D181" s="124" t="s">
        <v>14</v>
      </c>
      <c r="E181" s="124">
        <f>SUM(E182:E184)</f>
        <v>5</v>
      </c>
    </row>
    <row r="182" spans="2:5" ht="21">
      <c r="B182" s="17" t="s">
        <v>317</v>
      </c>
      <c r="C182" s="17" t="s">
        <v>796</v>
      </c>
      <c r="D182" s="124">
        <v>0</v>
      </c>
      <c r="E182" s="124">
        <v>0</v>
      </c>
    </row>
    <row r="183" spans="2:5" ht="21">
      <c r="B183" s="17" t="s">
        <v>318</v>
      </c>
      <c r="C183" s="17" t="s">
        <v>319</v>
      </c>
      <c r="D183" s="124" t="s">
        <v>21</v>
      </c>
      <c r="E183" s="124">
        <v>0</v>
      </c>
    </row>
    <row r="184" spans="2:5" ht="31.5">
      <c r="B184" s="17" t="s">
        <v>320</v>
      </c>
      <c r="C184" s="17" t="s">
        <v>797</v>
      </c>
      <c r="D184" s="124" t="s">
        <v>23</v>
      </c>
      <c r="E184" s="124">
        <v>5</v>
      </c>
    </row>
    <row r="185" spans="2:5" ht="15">
      <c r="B185" s="15" t="s">
        <v>321</v>
      </c>
      <c r="C185" s="15" t="s">
        <v>322</v>
      </c>
      <c r="D185" s="16" t="s">
        <v>26</v>
      </c>
      <c r="E185" s="16">
        <f>+(E186+E187+E188+E189+E190+E191)*10/55</f>
        <v>10</v>
      </c>
    </row>
    <row r="186" spans="2:5" ht="21">
      <c r="B186" s="27" t="s">
        <v>323</v>
      </c>
      <c r="C186" s="17" t="s">
        <v>324</v>
      </c>
      <c r="D186" s="124" t="s">
        <v>26</v>
      </c>
      <c r="E186" s="124">
        <v>10</v>
      </c>
    </row>
    <row r="187" spans="2:5" ht="15">
      <c r="B187" s="27" t="s">
        <v>325</v>
      </c>
      <c r="C187" s="17" t="s">
        <v>326</v>
      </c>
      <c r="D187" s="124" t="s">
        <v>26</v>
      </c>
      <c r="E187" s="124">
        <v>10</v>
      </c>
    </row>
    <row r="188" spans="2:5" ht="21">
      <c r="B188" s="27" t="s">
        <v>327</v>
      </c>
      <c r="C188" s="17" t="s">
        <v>328</v>
      </c>
      <c r="D188" s="124" t="s">
        <v>26</v>
      </c>
      <c r="E188" s="124">
        <v>10</v>
      </c>
    </row>
    <row r="189" spans="2:5" ht="21">
      <c r="B189" s="27" t="s">
        <v>329</v>
      </c>
      <c r="C189" s="17" t="s">
        <v>330</v>
      </c>
      <c r="D189" s="124" t="s">
        <v>26</v>
      </c>
      <c r="E189" s="124">
        <v>10</v>
      </c>
    </row>
    <row r="190" spans="2:5" ht="21">
      <c r="B190" s="27" t="s">
        <v>331</v>
      </c>
      <c r="C190" s="17" t="s">
        <v>332</v>
      </c>
      <c r="D190" s="124" t="s">
        <v>26</v>
      </c>
      <c r="E190" s="124">
        <v>10</v>
      </c>
    </row>
    <row r="191" spans="2:5" ht="21">
      <c r="B191" s="27" t="s">
        <v>333</v>
      </c>
      <c r="C191" s="17" t="s">
        <v>334</v>
      </c>
      <c r="D191" s="124" t="s">
        <v>14</v>
      </c>
      <c r="E191" s="124">
        <v>5</v>
      </c>
    </row>
    <row r="192" spans="2:5" s="11" customFormat="1" ht="15">
      <c r="B192" s="28"/>
      <c r="C192" s="29"/>
      <c r="D192" s="30"/>
      <c r="E192" s="31">
        <f>+E18</f>
        <v>100</v>
      </c>
    </row>
    <row r="193" spans="2:5" s="35" customFormat="1" ht="16.5">
      <c r="B193" s="32" t="s">
        <v>335</v>
      </c>
      <c r="C193" s="33"/>
      <c r="D193" s="33"/>
      <c r="E193" s="33"/>
    </row>
    <row r="194" spans="1:5" s="35" customFormat="1" ht="16.5">
      <c r="A194" s="36"/>
      <c r="B194" s="37"/>
      <c r="C194" s="37"/>
      <c r="D194" s="37"/>
      <c r="E194" s="37"/>
    </row>
    <row r="195" spans="2:5" s="35" customFormat="1" ht="16.5">
      <c r="B195" s="134" t="s">
        <v>336</v>
      </c>
      <c r="C195" s="134"/>
      <c r="D195" s="134"/>
      <c r="E195" s="134"/>
    </row>
    <row r="196" spans="2:5" s="36" customFormat="1" ht="16.5">
      <c r="B196" s="134" t="s">
        <v>337</v>
      </c>
      <c r="C196" s="134"/>
      <c r="D196" s="134"/>
      <c r="E196" s="134"/>
    </row>
    <row r="197" spans="2:5" s="35" customFormat="1" ht="16.5">
      <c r="B197" s="134" t="s">
        <v>338</v>
      </c>
      <c r="C197" s="134"/>
      <c r="D197" s="134"/>
      <c r="E197" s="134"/>
    </row>
    <row r="198" spans="2:5" s="35" customFormat="1" ht="16.5">
      <c r="B198" s="134" t="s">
        <v>339</v>
      </c>
      <c r="C198" s="134"/>
      <c r="D198" s="134"/>
      <c r="E198" s="134"/>
    </row>
    <row r="199" spans="2:5" s="35" customFormat="1" ht="16.5">
      <c r="B199" s="38"/>
      <c r="C199" s="38"/>
      <c r="D199" s="38"/>
      <c r="E199" s="38"/>
    </row>
    <row r="200" spans="2:3" ht="15">
      <c r="B200" s="11" t="s">
        <v>340</v>
      </c>
      <c r="C200" s="11" t="s">
        <v>341</v>
      </c>
    </row>
    <row r="201" ht="15">
      <c r="B201" s="124" t="s">
        <v>26</v>
      </c>
    </row>
    <row r="202" spans="2:5" ht="15">
      <c r="B202" s="42">
        <v>0</v>
      </c>
      <c r="C202" s="43" t="s">
        <v>342</v>
      </c>
      <c r="D202" s="44"/>
      <c r="E202" s="44"/>
    </row>
    <row r="203" spans="2:5" ht="15">
      <c r="B203" s="42" t="s">
        <v>343</v>
      </c>
      <c r="C203" s="44" t="s">
        <v>344</v>
      </c>
      <c r="D203" s="44"/>
      <c r="E203" s="44"/>
    </row>
    <row r="204" spans="2:5" ht="15">
      <c r="B204" s="42" t="s">
        <v>345</v>
      </c>
      <c r="C204" s="44" t="s">
        <v>346</v>
      </c>
      <c r="D204" s="44"/>
      <c r="E204" s="44"/>
    </row>
    <row r="205" spans="2:5" ht="15">
      <c r="B205" s="42" t="s">
        <v>347</v>
      </c>
      <c r="C205" s="44" t="s">
        <v>348</v>
      </c>
      <c r="D205" s="44"/>
      <c r="E205" s="44"/>
    </row>
    <row r="206" spans="2:5" ht="15">
      <c r="B206" s="124" t="s">
        <v>14</v>
      </c>
      <c r="D206" s="11"/>
      <c r="E206" s="11"/>
    </row>
    <row r="207" spans="2:3" ht="15">
      <c r="B207" s="42">
        <v>0</v>
      </c>
      <c r="C207" s="43" t="s">
        <v>342</v>
      </c>
    </row>
    <row r="208" spans="2:3" ht="15">
      <c r="B208" s="42">
        <v>1</v>
      </c>
      <c r="C208" s="44" t="s">
        <v>344</v>
      </c>
    </row>
    <row r="209" spans="2:3" ht="15">
      <c r="B209" s="42" t="s">
        <v>349</v>
      </c>
      <c r="C209" s="44" t="s">
        <v>346</v>
      </c>
    </row>
    <row r="210" spans="2:3" ht="15">
      <c r="B210" s="42" t="s">
        <v>350</v>
      </c>
      <c r="C210" s="44" t="s">
        <v>348</v>
      </c>
    </row>
  </sheetData>
  <sheetProtection/>
  <mergeCells count="8">
    <mergeCell ref="B197:E197"/>
    <mergeCell ref="B198:E198"/>
    <mergeCell ref="B5:E5"/>
    <mergeCell ref="B6:E6"/>
    <mergeCell ref="C7:D7"/>
    <mergeCell ref="B16:D16"/>
    <mergeCell ref="B195:E195"/>
    <mergeCell ref="B196:E196"/>
  </mergeCells>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5.xml><?xml version="1.0" encoding="utf-8"?>
<worksheet xmlns="http://schemas.openxmlformats.org/spreadsheetml/2006/main" xmlns:r="http://schemas.openxmlformats.org/officeDocument/2006/relationships">
  <dimension ref="A1:N214"/>
  <sheetViews>
    <sheetView view="pageBreakPreview" zoomScaleSheetLayoutView="100" zoomScalePageLayoutView="0" workbookViewId="0" topLeftCell="A178">
      <selection activeCell="E186" sqref="E186:E187"/>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1" width="0" style="1" hidden="1" customWidth="1"/>
    <col min="12" max="12" width="11.421875" style="1" customWidth="1"/>
    <col min="13" max="13" width="16.8515625" style="1" customWidth="1"/>
    <col min="14" max="16384" width="11.421875" style="1" customWidth="1"/>
  </cols>
  <sheetData>
    <row r="1" spans="2:5" ht="15">
      <c r="B1" s="199"/>
      <c r="C1" s="199"/>
      <c r="D1" s="199"/>
      <c r="E1" s="199"/>
    </row>
    <row r="2" spans="2:5" ht="28.5" customHeight="1">
      <c r="B2" s="199"/>
      <c r="C2" s="199"/>
      <c r="D2" s="199"/>
      <c r="E2" s="199"/>
    </row>
    <row r="3" spans="2:5" ht="33" customHeight="1">
      <c r="B3" s="199"/>
      <c r="C3" s="199"/>
      <c r="D3" s="199"/>
      <c r="E3" s="199"/>
    </row>
    <row r="4" spans="2:5" ht="18.75" customHeight="1">
      <c r="B4" s="199"/>
      <c r="C4" s="199"/>
      <c r="D4" s="199"/>
      <c r="E4" s="199"/>
    </row>
    <row r="5" spans="2:7" ht="17.25" customHeight="1">
      <c r="B5" s="200" t="s">
        <v>648</v>
      </c>
      <c r="C5" s="200"/>
      <c r="D5" s="200"/>
      <c r="E5" s="200"/>
      <c r="F5" s="46"/>
      <c r="G5" s="46"/>
    </row>
    <row r="6" spans="2:7" ht="15" customHeight="1">
      <c r="B6" s="201" t="s">
        <v>537</v>
      </c>
      <c r="C6" s="201"/>
      <c r="D6" s="201"/>
      <c r="E6" s="201"/>
      <c r="F6" s="126"/>
      <c r="G6" s="126"/>
    </row>
    <row r="7" spans="2:7" ht="15">
      <c r="B7" s="202"/>
      <c r="C7" s="201" t="s">
        <v>370</v>
      </c>
      <c r="D7" s="201"/>
      <c r="E7" s="202"/>
      <c r="F7" s="126"/>
      <c r="G7" s="126"/>
    </row>
    <row r="8" spans="2:7" ht="23.25" customHeight="1">
      <c r="B8" s="191"/>
      <c r="C8" s="192"/>
      <c r="D8" s="192"/>
      <c r="E8" s="192"/>
      <c r="F8" s="3"/>
      <c r="G8" s="3"/>
    </row>
    <row r="9" spans="2:7" ht="16.5" customHeight="1">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+E19+E34+E84+E152</f>
        <v>100</v>
      </c>
      <c r="F18" s="47"/>
      <c r="G18" s="47"/>
    </row>
    <row r="19" spans="2:7" ht="15">
      <c r="B19" s="12" t="s">
        <v>12</v>
      </c>
      <c r="C19" s="12" t="s">
        <v>13</v>
      </c>
      <c r="D19" s="13" t="s">
        <v>14</v>
      </c>
      <c r="E19" s="14">
        <f>(E20+E25+E32)*5/20</f>
        <v>5</v>
      </c>
      <c r="F19" s="47"/>
      <c r="G19" s="47"/>
    </row>
    <row r="20" spans="2:7" ht="15">
      <c r="B20" s="15" t="s">
        <v>15</v>
      </c>
      <c r="C20" s="15" t="s">
        <v>16</v>
      </c>
      <c r="D20" s="16" t="s">
        <v>14</v>
      </c>
      <c r="E20" s="16">
        <f>+E21</f>
        <v>5</v>
      </c>
      <c r="F20" s="47"/>
      <c r="G20" s="47"/>
    </row>
    <row r="21" spans="2:7" ht="26.25" customHeight="1">
      <c r="B21" s="17" t="s">
        <v>17</v>
      </c>
      <c r="C21" s="17" t="s">
        <v>18</v>
      </c>
      <c r="D21" s="146" t="s">
        <v>14</v>
      </c>
      <c r="E21" s="124">
        <f>SUM(E22:E24)</f>
        <v>5</v>
      </c>
      <c r="F21" s="30"/>
      <c r="G21" s="157"/>
    </row>
    <row r="22" spans="2:7" ht="45.75" customHeight="1">
      <c r="B22" s="17" t="s">
        <v>19</v>
      </c>
      <c r="C22" s="17" t="s">
        <v>837</v>
      </c>
      <c r="D22" s="152" t="s">
        <v>371</v>
      </c>
      <c r="E22" s="124">
        <v>0</v>
      </c>
      <c r="F22" s="30"/>
      <c r="G22" s="157"/>
    </row>
    <row r="23" spans="2:7" ht="33.75" customHeight="1">
      <c r="B23" s="17" t="s">
        <v>20</v>
      </c>
      <c r="C23" s="17" t="s">
        <v>838</v>
      </c>
      <c r="D23" s="152" t="s">
        <v>21</v>
      </c>
      <c r="E23" s="124">
        <v>0</v>
      </c>
      <c r="F23" s="30"/>
      <c r="G23" s="157"/>
    </row>
    <row r="24" spans="2:7" ht="39" customHeight="1">
      <c r="B24" s="17" t="s">
        <v>22</v>
      </c>
      <c r="C24" s="17" t="s">
        <v>839</v>
      </c>
      <c r="D24" s="152" t="s">
        <v>23</v>
      </c>
      <c r="E24" s="152">
        <v>5</v>
      </c>
      <c r="F24" s="30"/>
      <c r="G24" s="157"/>
    </row>
    <row r="25" spans="2:7" ht="15">
      <c r="B25" s="15" t="s">
        <v>24</v>
      </c>
      <c r="C25" s="15" t="s">
        <v>25</v>
      </c>
      <c r="D25" s="16" t="s">
        <v>26</v>
      </c>
      <c r="E25" s="16">
        <f>(E26+E29)*10/20</f>
        <v>10</v>
      </c>
      <c r="F25" s="30"/>
      <c r="G25" s="30"/>
    </row>
    <row r="26" spans="2:7" ht="23.25" customHeight="1">
      <c r="B26" s="17" t="s">
        <v>27</v>
      </c>
      <c r="C26" s="17" t="s">
        <v>28</v>
      </c>
      <c r="D26" s="124" t="s">
        <v>26</v>
      </c>
      <c r="E26" s="124">
        <f>SUM(E27:E28)</f>
        <v>10</v>
      </c>
      <c r="F26" s="30"/>
      <c r="G26" s="157"/>
    </row>
    <row r="27" spans="2:7" ht="15">
      <c r="B27" s="17" t="s">
        <v>29</v>
      </c>
      <c r="C27" s="17" t="s">
        <v>30</v>
      </c>
      <c r="D27" s="124" t="s">
        <v>40</v>
      </c>
      <c r="E27" s="124">
        <v>0</v>
      </c>
      <c r="F27" s="30"/>
      <c r="G27" s="157"/>
    </row>
    <row r="28" spans="2:7" ht="15">
      <c r="B28" s="17" t="s">
        <v>32</v>
      </c>
      <c r="C28" s="17" t="s">
        <v>801</v>
      </c>
      <c r="D28" s="124" t="s">
        <v>42</v>
      </c>
      <c r="E28" s="124">
        <v>10</v>
      </c>
      <c r="F28" s="30"/>
      <c r="G28" s="157"/>
    </row>
    <row r="29" spans="2:7" ht="23.25" customHeight="1">
      <c r="B29" s="17" t="s">
        <v>37</v>
      </c>
      <c r="C29" s="17" t="s">
        <v>762</v>
      </c>
      <c r="D29" s="124" t="s">
        <v>26</v>
      </c>
      <c r="E29" s="124">
        <f>SUM(E30:E31)</f>
        <v>10</v>
      </c>
      <c r="F29" s="30"/>
      <c r="G29" s="157"/>
    </row>
    <row r="30" spans="2:8" ht="15">
      <c r="B30" s="17" t="s">
        <v>38</v>
      </c>
      <c r="C30" s="17" t="s">
        <v>39</v>
      </c>
      <c r="D30" s="124" t="s">
        <v>40</v>
      </c>
      <c r="E30" s="124">
        <v>0</v>
      </c>
      <c r="F30" s="30"/>
      <c r="G30" s="157"/>
      <c r="H30" s="18"/>
    </row>
    <row r="31" spans="2:7" ht="30" customHeight="1">
      <c r="B31" s="17" t="s">
        <v>41</v>
      </c>
      <c r="C31" s="17" t="s">
        <v>840</v>
      </c>
      <c r="D31" s="124" t="s">
        <v>42</v>
      </c>
      <c r="E31" s="124">
        <v>10</v>
      </c>
      <c r="F31" s="30"/>
      <c r="G31" s="157"/>
    </row>
    <row r="32" spans="2:7" ht="15">
      <c r="B32" s="15" t="s">
        <v>43</v>
      </c>
      <c r="C32" s="15" t="s">
        <v>44</v>
      </c>
      <c r="D32" s="16" t="s">
        <v>14</v>
      </c>
      <c r="E32" s="16">
        <f>+E33</f>
        <v>5</v>
      </c>
      <c r="F32" s="30"/>
      <c r="G32" s="157"/>
    </row>
    <row r="33" spans="2:7" ht="46.5" customHeight="1">
      <c r="B33" s="17" t="s">
        <v>45</v>
      </c>
      <c r="C33" s="17" t="s">
        <v>46</v>
      </c>
      <c r="D33" s="124" t="s">
        <v>14</v>
      </c>
      <c r="E33" s="124">
        <v>5</v>
      </c>
      <c r="F33" s="30"/>
      <c r="G33" s="157"/>
    </row>
    <row r="34" spans="2:7" ht="15">
      <c r="B34" s="12" t="s">
        <v>47</v>
      </c>
      <c r="C34" s="12" t="s">
        <v>48</v>
      </c>
      <c r="D34" s="13" t="s">
        <v>49</v>
      </c>
      <c r="E34" s="14">
        <f>(E35+E58+E71+E74)*30/40</f>
        <v>30</v>
      </c>
      <c r="F34" s="30"/>
      <c r="G34" s="157"/>
    </row>
    <row r="35" spans="2:7" ht="17.25" customHeight="1">
      <c r="B35" s="15" t="s">
        <v>50</v>
      </c>
      <c r="C35" s="15" t="s">
        <v>51</v>
      </c>
      <c r="D35" s="16" t="s">
        <v>26</v>
      </c>
      <c r="E35" s="16">
        <f>+(E36+E40+E45+E50+E54)*10/45</f>
        <v>10</v>
      </c>
      <c r="F35" s="30"/>
      <c r="G35" s="157"/>
    </row>
    <row r="36" spans="2:7" s="11" customFormat="1" ht="24.75" customHeight="1">
      <c r="B36" s="17" t="s">
        <v>52</v>
      </c>
      <c r="C36" s="17" t="s">
        <v>53</v>
      </c>
      <c r="D36" s="124" t="s">
        <v>26</v>
      </c>
      <c r="E36" s="124">
        <f>SUM(E37:E39)</f>
        <v>10</v>
      </c>
      <c r="F36" s="30"/>
      <c r="G36" s="157"/>
    </row>
    <row r="37" spans="2:7" s="11" customFormat="1" ht="15">
      <c r="B37" s="17" t="s">
        <v>54</v>
      </c>
      <c r="C37" s="17" t="s">
        <v>520</v>
      </c>
      <c r="D37" s="124">
        <v>0</v>
      </c>
      <c r="E37" s="124">
        <v>0</v>
      </c>
      <c r="F37" s="30"/>
      <c r="G37" s="157"/>
    </row>
    <row r="38" spans="2:7" s="11" customFormat="1" ht="18.75" customHeight="1">
      <c r="B38" s="17" t="s">
        <v>55</v>
      </c>
      <c r="C38" s="17" t="s">
        <v>765</v>
      </c>
      <c r="D38" s="124" t="s">
        <v>67</v>
      </c>
      <c r="E38" s="124">
        <v>0</v>
      </c>
      <c r="F38" s="30"/>
      <c r="G38" s="157"/>
    </row>
    <row r="39" spans="2:7" s="11" customFormat="1" ht="22.5" customHeight="1">
      <c r="B39" s="17" t="s">
        <v>56</v>
      </c>
      <c r="C39" s="17" t="s">
        <v>841</v>
      </c>
      <c r="D39" s="124" t="s">
        <v>36</v>
      </c>
      <c r="E39" s="124">
        <v>10</v>
      </c>
      <c r="F39" s="30"/>
      <c r="G39" s="157"/>
    </row>
    <row r="40" spans="2:7" s="11" customFormat="1" ht="15">
      <c r="B40" s="17" t="s">
        <v>58</v>
      </c>
      <c r="C40" s="17" t="s">
        <v>59</v>
      </c>
      <c r="D40" s="124" t="s">
        <v>26</v>
      </c>
      <c r="E40" s="124">
        <f>SUM(E41:E44)</f>
        <v>10</v>
      </c>
      <c r="F40" s="30"/>
      <c r="G40" s="157"/>
    </row>
    <row r="41" spans="2:7" s="11" customFormat="1" ht="25.5" customHeight="1">
      <c r="B41" s="17" t="s">
        <v>60</v>
      </c>
      <c r="C41" s="27" t="s">
        <v>372</v>
      </c>
      <c r="D41" s="124">
        <v>0</v>
      </c>
      <c r="E41" s="124">
        <v>0</v>
      </c>
      <c r="F41" s="30"/>
      <c r="G41" s="157"/>
    </row>
    <row r="42" spans="2:7" s="11" customFormat="1" ht="15">
      <c r="B42" s="17" t="s">
        <v>62</v>
      </c>
      <c r="C42" s="27" t="s">
        <v>373</v>
      </c>
      <c r="D42" s="124" t="s">
        <v>76</v>
      </c>
      <c r="E42" s="124">
        <v>0</v>
      </c>
      <c r="F42" s="30"/>
      <c r="G42" s="157"/>
    </row>
    <row r="43" spans="2:7" s="11" customFormat="1" ht="15">
      <c r="B43" s="17" t="s">
        <v>65</v>
      </c>
      <c r="C43" s="27" t="s">
        <v>374</v>
      </c>
      <c r="D43" s="124" t="s">
        <v>79</v>
      </c>
      <c r="E43" s="124">
        <v>0</v>
      </c>
      <c r="F43" s="30"/>
      <c r="G43" s="157"/>
    </row>
    <row r="44" spans="2:10" s="11" customFormat="1" ht="15">
      <c r="B44" s="17" t="s">
        <v>68</v>
      </c>
      <c r="C44" s="27" t="s">
        <v>375</v>
      </c>
      <c r="D44" s="124" t="s">
        <v>82</v>
      </c>
      <c r="E44" s="124">
        <v>10</v>
      </c>
      <c r="F44" s="30"/>
      <c r="G44" s="157"/>
      <c r="H44" s="158"/>
      <c r="I44" s="159"/>
      <c r="J44" s="159"/>
    </row>
    <row r="45" spans="2:7" s="11" customFormat="1" ht="24" customHeight="1">
      <c r="B45" s="17" t="s">
        <v>70</v>
      </c>
      <c r="C45" s="17" t="s">
        <v>71</v>
      </c>
      <c r="D45" s="124" t="s">
        <v>26</v>
      </c>
      <c r="E45" s="124">
        <f>SUM(E46:E49)</f>
        <v>10</v>
      </c>
      <c r="F45" s="30"/>
      <c r="G45" s="157"/>
    </row>
    <row r="46" spans="2:7" s="11" customFormat="1" ht="15">
      <c r="B46" s="17" t="s">
        <v>72</v>
      </c>
      <c r="C46" s="17" t="s">
        <v>842</v>
      </c>
      <c r="D46" s="124">
        <v>0</v>
      </c>
      <c r="E46" s="124">
        <v>0</v>
      </c>
      <c r="F46" s="30"/>
      <c r="G46" s="157"/>
    </row>
    <row r="47" spans="2:7" s="11" customFormat="1" ht="22.5" customHeight="1">
      <c r="B47" s="17" t="s">
        <v>74</v>
      </c>
      <c r="C47" s="17" t="s">
        <v>843</v>
      </c>
      <c r="D47" s="124" t="s">
        <v>112</v>
      </c>
      <c r="E47" s="124">
        <v>0</v>
      </c>
      <c r="F47" s="30"/>
      <c r="G47" s="157"/>
    </row>
    <row r="48" spans="2:7" s="11" customFormat="1" ht="25.5" customHeight="1">
      <c r="B48" s="17" t="s">
        <v>77</v>
      </c>
      <c r="C48" s="17" t="s">
        <v>844</v>
      </c>
      <c r="D48" s="124" t="s">
        <v>213</v>
      </c>
      <c r="E48" s="124">
        <v>0</v>
      </c>
      <c r="F48" s="30"/>
      <c r="G48" s="157"/>
    </row>
    <row r="49" spans="2:7" s="11" customFormat="1" ht="28.5" customHeight="1">
      <c r="B49" s="17" t="s">
        <v>80</v>
      </c>
      <c r="C49" s="17" t="s">
        <v>845</v>
      </c>
      <c r="D49" s="124" t="s">
        <v>82</v>
      </c>
      <c r="E49" s="124">
        <v>10</v>
      </c>
      <c r="F49" s="30"/>
      <c r="G49" s="157"/>
    </row>
    <row r="50" spans="2:7" s="11" customFormat="1" ht="33.75" customHeight="1">
      <c r="B50" s="17" t="s">
        <v>83</v>
      </c>
      <c r="C50" s="27" t="s">
        <v>84</v>
      </c>
      <c r="D50" s="124" t="s">
        <v>26</v>
      </c>
      <c r="E50" s="124">
        <f>SUM(E51:E53)</f>
        <v>10</v>
      </c>
      <c r="F50" s="30"/>
      <c r="G50" s="157"/>
    </row>
    <row r="51" spans="2:7" s="11" customFormat="1" ht="17.25" customHeight="1">
      <c r="B51" s="17" t="s">
        <v>85</v>
      </c>
      <c r="C51" s="17" t="s">
        <v>846</v>
      </c>
      <c r="D51" s="124">
        <v>0</v>
      </c>
      <c r="E51" s="124">
        <v>0</v>
      </c>
      <c r="F51" s="30"/>
      <c r="G51" s="157"/>
    </row>
    <row r="52" spans="2:7" s="11" customFormat="1" ht="15">
      <c r="B52" s="17" t="s">
        <v>86</v>
      </c>
      <c r="C52" s="17" t="s">
        <v>847</v>
      </c>
      <c r="D52" s="124" t="s">
        <v>76</v>
      </c>
      <c r="E52" s="124">
        <v>0</v>
      </c>
      <c r="F52" s="30"/>
      <c r="G52" s="157"/>
    </row>
    <row r="53" spans="2:7" s="11" customFormat="1" ht="22.5" customHeight="1">
      <c r="B53" s="17" t="s">
        <v>87</v>
      </c>
      <c r="C53" s="17" t="s">
        <v>848</v>
      </c>
      <c r="D53" s="124" t="s">
        <v>42</v>
      </c>
      <c r="E53" s="124">
        <v>10</v>
      </c>
      <c r="F53" s="30"/>
      <c r="G53" s="157"/>
    </row>
    <row r="54" spans="2:8" s="11" customFormat="1" ht="15">
      <c r="B54" s="17" t="s">
        <v>89</v>
      </c>
      <c r="C54" s="27" t="s">
        <v>90</v>
      </c>
      <c r="D54" s="124" t="s">
        <v>14</v>
      </c>
      <c r="E54" s="124">
        <f>SUM(E55:E57)</f>
        <v>5</v>
      </c>
      <c r="F54" s="30"/>
      <c r="G54" s="157"/>
      <c r="H54" s="19"/>
    </row>
    <row r="55" spans="2:14" s="11" customFormat="1" ht="17.25" customHeight="1">
      <c r="B55" s="17" t="s">
        <v>376</v>
      </c>
      <c r="C55" s="17" t="s">
        <v>377</v>
      </c>
      <c r="D55" s="124">
        <v>0</v>
      </c>
      <c r="E55" s="124">
        <v>0</v>
      </c>
      <c r="F55" s="138"/>
      <c r="G55" s="139"/>
      <c r="H55" s="139"/>
      <c r="I55" s="139"/>
      <c r="J55" s="139"/>
      <c r="K55" s="139"/>
      <c r="L55" s="139"/>
      <c r="M55" s="139"/>
      <c r="N55" s="139"/>
    </row>
    <row r="56" spans="2:14" s="11" customFormat="1" ht="17.25" customHeight="1">
      <c r="B56" s="17" t="s">
        <v>378</v>
      </c>
      <c r="C56" s="17" t="s">
        <v>379</v>
      </c>
      <c r="D56" s="124" t="s">
        <v>21</v>
      </c>
      <c r="E56" s="124">
        <v>0</v>
      </c>
      <c r="F56" s="138"/>
      <c r="G56" s="139"/>
      <c r="H56" s="139"/>
      <c r="I56" s="139"/>
      <c r="J56" s="139"/>
      <c r="K56" s="139"/>
      <c r="L56" s="139"/>
      <c r="M56" s="139"/>
      <c r="N56" s="139"/>
    </row>
    <row r="57" spans="2:14" s="11" customFormat="1" ht="17.25" customHeight="1">
      <c r="B57" s="17" t="s">
        <v>380</v>
      </c>
      <c r="C57" s="17" t="s">
        <v>381</v>
      </c>
      <c r="D57" s="124" t="s">
        <v>76</v>
      </c>
      <c r="E57" s="124">
        <v>5</v>
      </c>
      <c r="F57" s="138"/>
      <c r="G57" s="139"/>
      <c r="H57" s="139"/>
      <c r="I57" s="139"/>
      <c r="J57" s="139"/>
      <c r="K57" s="139"/>
      <c r="L57" s="139"/>
      <c r="M57" s="139"/>
      <c r="N57" s="139"/>
    </row>
    <row r="58" spans="2:7" ht="15">
      <c r="B58" s="15" t="s">
        <v>91</v>
      </c>
      <c r="C58" s="15" t="s">
        <v>92</v>
      </c>
      <c r="D58" s="16" t="s">
        <v>26</v>
      </c>
      <c r="E58" s="16">
        <f>+(E59+E63+E67)*10/25</f>
        <v>10</v>
      </c>
      <c r="F58" s="30"/>
      <c r="G58" s="157"/>
    </row>
    <row r="59" spans="2:7" s="11" customFormat="1" ht="21">
      <c r="B59" s="17" t="s">
        <v>93</v>
      </c>
      <c r="C59" s="17" t="s">
        <v>94</v>
      </c>
      <c r="D59" s="124" t="s">
        <v>26</v>
      </c>
      <c r="E59" s="124">
        <f>SUM(E61:E62)</f>
        <v>10</v>
      </c>
      <c r="F59" s="30"/>
      <c r="G59" s="157"/>
    </row>
    <row r="60" spans="2:7" s="11" customFormat="1" ht="15">
      <c r="B60" s="17" t="s">
        <v>95</v>
      </c>
      <c r="C60" s="17" t="s">
        <v>382</v>
      </c>
      <c r="D60" s="124">
        <v>0</v>
      </c>
      <c r="E60" s="124">
        <v>0</v>
      </c>
      <c r="F60" s="30"/>
      <c r="G60" s="157"/>
    </row>
    <row r="61" spans="2:7" s="11" customFormat="1" ht="15">
      <c r="B61" s="17" t="s">
        <v>96</v>
      </c>
      <c r="C61" s="17" t="s">
        <v>383</v>
      </c>
      <c r="D61" s="124">
        <v>5</v>
      </c>
      <c r="E61" s="124">
        <v>0</v>
      </c>
      <c r="F61" s="30"/>
      <c r="G61" s="157"/>
    </row>
    <row r="62" spans="2:13" s="11" customFormat="1" ht="24.75" customHeight="1">
      <c r="B62" s="17" t="s">
        <v>384</v>
      </c>
      <c r="C62" s="17" t="s">
        <v>385</v>
      </c>
      <c r="D62" s="124" t="s">
        <v>237</v>
      </c>
      <c r="E62" s="124">
        <v>10</v>
      </c>
      <c r="F62" s="30"/>
      <c r="G62" s="157"/>
      <c r="H62" s="141"/>
      <c r="I62" s="141"/>
      <c r="J62" s="141"/>
      <c r="K62" s="141"/>
      <c r="L62" s="141"/>
      <c r="M62" s="141"/>
    </row>
    <row r="63" spans="2:7" s="11" customFormat="1" ht="15">
      <c r="B63" s="17" t="s">
        <v>98</v>
      </c>
      <c r="C63" s="17" t="s">
        <v>99</v>
      </c>
      <c r="D63" s="124" t="s">
        <v>26</v>
      </c>
      <c r="E63" s="124">
        <f>SUM(E64:E66)</f>
        <v>10</v>
      </c>
      <c r="F63" s="30"/>
      <c r="G63" s="157"/>
    </row>
    <row r="64" spans="2:7" s="11" customFormat="1" ht="24" customHeight="1">
      <c r="B64" s="17" t="s">
        <v>100</v>
      </c>
      <c r="C64" s="17" t="s">
        <v>386</v>
      </c>
      <c r="D64" s="124">
        <v>0</v>
      </c>
      <c r="E64" s="124">
        <v>0</v>
      </c>
      <c r="F64" s="30"/>
      <c r="G64" s="157"/>
    </row>
    <row r="65" spans="2:7" s="11" customFormat="1" ht="15">
      <c r="B65" s="17" t="s">
        <v>101</v>
      </c>
      <c r="C65" s="17" t="s">
        <v>387</v>
      </c>
      <c r="D65" s="124" t="s">
        <v>235</v>
      </c>
      <c r="E65" s="124">
        <v>0</v>
      </c>
      <c r="F65" s="30"/>
      <c r="G65" s="157"/>
    </row>
    <row r="66" spans="2:7" s="11" customFormat="1" ht="19.5" customHeight="1">
      <c r="B66" s="17" t="s">
        <v>103</v>
      </c>
      <c r="C66" s="17" t="s">
        <v>388</v>
      </c>
      <c r="D66" s="124" t="s">
        <v>237</v>
      </c>
      <c r="E66" s="124">
        <v>10</v>
      </c>
      <c r="F66" s="30"/>
      <c r="G66" s="157"/>
    </row>
    <row r="67" spans="2:7" s="11" customFormat="1" ht="24.75" customHeight="1">
      <c r="B67" s="17" t="s">
        <v>106</v>
      </c>
      <c r="C67" s="17" t="s">
        <v>107</v>
      </c>
      <c r="D67" s="124" t="s">
        <v>108</v>
      </c>
      <c r="E67" s="124">
        <f>SUM(E68:E70)</f>
        <v>5</v>
      </c>
      <c r="F67" s="30"/>
      <c r="G67" s="157"/>
    </row>
    <row r="68" spans="2:10" s="11" customFormat="1" ht="23.25" customHeight="1">
      <c r="B68" s="17" t="s">
        <v>109</v>
      </c>
      <c r="C68" s="17" t="s">
        <v>389</v>
      </c>
      <c r="D68" s="124" t="s">
        <v>371</v>
      </c>
      <c r="E68" s="124">
        <v>0</v>
      </c>
      <c r="F68" s="30"/>
      <c r="G68" s="157"/>
      <c r="H68" s="20"/>
      <c r="I68" s="20"/>
      <c r="J68" s="20"/>
    </row>
    <row r="69" spans="2:10" s="11" customFormat="1" ht="17.25" customHeight="1">
      <c r="B69" s="17" t="s">
        <v>110</v>
      </c>
      <c r="C69" s="17" t="s">
        <v>390</v>
      </c>
      <c r="D69" s="124" t="s">
        <v>156</v>
      </c>
      <c r="E69" s="124">
        <v>0</v>
      </c>
      <c r="F69" s="30"/>
      <c r="G69" s="157"/>
      <c r="H69" s="20"/>
      <c r="I69" s="20"/>
      <c r="J69" s="20"/>
    </row>
    <row r="70" spans="2:7" s="11" customFormat="1" ht="15">
      <c r="B70" s="17" t="s">
        <v>111</v>
      </c>
      <c r="C70" s="17" t="s">
        <v>391</v>
      </c>
      <c r="D70" s="124">
        <v>5</v>
      </c>
      <c r="E70" s="124">
        <v>5</v>
      </c>
      <c r="F70" s="30"/>
      <c r="G70" s="157"/>
    </row>
    <row r="71" spans="2:7" ht="15">
      <c r="B71" s="15" t="s">
        <v>114</v>
      </c>
      <c r="C71" s="15" t="s">
        <v>115</v>
      </c>
      <c r="D71" s="16" t="s">
        <v>26</v>
      </c>
      <c r="E71" s="16">
        <f>+(E72+E73)*10/15</f>
        <v>10</v>
      </c>
      <c r="F71" s="30"/>
      <c r="G71" s="157"/>
    </row>
    <row r="72" spans="2:7" ht="24.75" customHeight="1">
      <c r="B72" s="17" t="s">
        <v>116</v>
      </c>
      <c r="C72" s="17" t="s">
        <v>117</v>
      </c>
      <c r="D72" s="124" t="s">
        <v>14</v>
      </c>
      <c r="E72" s="124">
        <v>5</v>
      </c>
      <c r="F72" s="30"/>
      <c r="G72" s="157"/>
    </row>
    <row r="73" spans="2:7" ht="24.75" customHeight="1">
      <c r="B73" s="17" t="s">
        <v>118</v>
      </c>
      <c r="C73" s="17" t="s">
        <v>119</v>
      </c>
      <c r="D73" s="124" t="s">
        <v>26</v>
      </c>
      <c r="E73" s="124">
        <v>10</v>
      </c>
      <c r="F73" s="30"/>
      <c r="G73" s="157"/>
    </row>
    <row r="74" spans="2:7" ht="15">
      <c r="B74" s="15" t="s">
        <v>120</v>
      </c>
      <c r="C74" s="15" t="s">
        <v>121</v>
      </c>
      <c r="D74" s="16" t="s">
        <v>26</v>
      </c>
      <c r="E74" s="16">
        <f>+(E75+E80)*10/15</f>
        <v>10</v>
      </c>
      <c r="F74" s="30"/>
      <c r="G74" s="157"/>
    </row>
    <row r="75" spans="2:12" ht="23.25" customHeight="1">
      <c r="B75" s="17" t="s">
        <v>122</v>
      </c>
      <c r="C75" s="17" t="s">
        <v>123</v>
      </c>
      <c r="D75" s="124" t="s">
        <v>26</v>
      </c>
      <c r="E75" s="124">
        <f>SUM(E76:E79)</f>
        <v>10</v>
      </c>
      <c r="F75" s="30"/>
      <c r="G75" s="157"/>
      <c r="H75" s="141"/>
      <c r="I75" s="141"/>
      <c r="J75" s="141"/>
      <c r="K75" s="141"/>
      <c r="L75" s="141"/>
    </row>
    <row r="76" spans="2:12" ht="15">
      <c r="B76" s="17" t="s">
        <v>124</v>
      </c>
      <c r="C76" s="17" t="s">
        <v>392</v>
      </c>
      <c r="D76" s="124">
        <v>0</v>
      </c>
      <c r="E76" s="124">
        <v>0</v>
      </c>
      <c r="F76" s="30"/>
      <c r="G76" s="157"/>
      <c r="H76" s="160"/>
      <c r="I76" s="29"/>
      <c r="J76" s="29"/>
      <c r="K76" s="29"/>
      <c r="L76" s="29"/>
    </row>
    <row r="77" spans="2:12" ht="15">
      <c r="B77" s="17" t="s">
        <v>126</v>
      </c>
      <c r="C77" s="17" t="s">
        <v>393</v>
      </c>
      <c r="D77" s="124" t="s">
        <v>34</v>
      </c>
      <c r="E77" s="124">
        <v>0</v>
      </c>
      <c r="F77" s="30"/>
      <c r="G77" s="157"/>
      <c r="H77" s="159"/>
      <c r="I77" s="29"/>
      <c r="J77" s="29"/>
      <c r="K77" s="29"/>
      <c r="L77" s="29"/>
    </row>
    <row r="78" spans="2:12" ht="15">
      <c r="B78" s="17" t="s">
        <v>128</v>
      </c>
      <c r="C78" s="17" t="s">
        <v>394</v>
      </c>
      <c r="D78" s="124" t="s">
        <v>395</v>
      </c>
      <c r="E78" s="124">
        <v>0</v>
      </c>
      <c r="F78" s="30"/>
      <c r="G78" s="157"/>
      <c r="H78" s="159"/>
      <c r="I78" s="29"/>
      <c r="J78" s="29"/>
      <c r="K78" s="29"/>
      <c r="L78" s="29"/>
    </row>
    <row r="79" spans="2:12" ht="15">
      <c r="B79" s="17" t="s">
        <v>396</v>
      </c>
      <c r="C79" s="17" t="s">
        <v>397</v>
      </c>
      <c r="D79" s="124" t="s">
        <v>82</v>
      </c>
      <c r="E79" s="124">
        <v>10</v>
      </c>
      <c r="F79" s="30"/>
      <c r="G79" s="157"/>
      <c r="H79" s="159"/>
      <c r="I79" s="29"/>
      <c r="J79" s="29"/>
      <c r="K79" s="29"/>
      <c r="L79" s="29"/>
    </row>
    <row r="80" spans="2:12" ht="24.75" customHeight="1">
      <c r="B80" s="17" t="s">
        <v>130</v>
      </c>
      <c r="C80" s="17" t="s">
        <v>131</v>
      </c>
      <c r="D80" s="124" t="s">
        <v>14</v>
      </c>
      <c r="E80" s="124">
        <f>SUM(E81:E83)</f>
        <v>5</v>
      </c>
      <c r="F80" s="30"/>
      <c r="G80" s="157"/>
      <c r="H80" s="21"/>
      <c r="I80" s="21"/>
      <c r="J80" s="21"/>
      <c r="K80" s="21"/>
      <c r="L80" s="21"/>
    </row>
    <row r="81" spans="2:7" ht="16.5" customHeight="1">
      <c r="B81" s="17" t="s">
        <v>132</v>
      </c>
      <c r="C81" s="17" t="s">
        <v>398</v>
      </c>
      <c r="D81" s="124">
        <v>0</v>
      </c>
      <c r="E81" s="124">
        <v>0</v>
      </c>
      <c r="F81" s="30"/>
      <c r="G81" s="157"/>
    </row>
    <row r="82" spans="2:7" ht="16.5" customHeight="1">
      <c r="B82" s="17" t="s">
        <v>133</v>
      </c>
      <c r="C82" s="17" t="s">
        <v>399</v>
      </c>
      <c r="D82" s="124" t="s">
        <v>112</v>
      </c>
      <c r="E82" s="124">
        <v>0</v>
      </c>
      <c r="F82" s="30"/>
      <c r="G82" s="157"/>
    </row>
    <row r="83" spans="2:7" ht="16.5" customHeight="1">
      <c r="B83" s="17" t="s">
        <v>135</v>
      </c>
      <c r="C83" s="17" t="s">
        <v>400</v>
      </c>
      <c r="D83" s="124">
        <v>5</v>
      </c>
      <c r="E83" s="124">
        <v>5</v>
      </c>
      <c r="F83" s="30"/>
      <c r="G83" s="157"/>
    </row>
    <row r="84" spans="2:7" s="11" customFormat="1" ht="15">
      <c r="B84" s="12" t="s">
        <v>137</v>
      </c>
      <c r="C84" s="12" t="s">
        <v>138</v>
      </c>
      <c r="D84" s="13" t="s">
        <v>139</v>
      </c>
      <c r="E84" s="14">
        <f>(E85+E101)*35/20</f>
        <v>35</v>
      </c>
      <c r="F84" s="30"/>
      <c r="G84" s="157"/>
    </row>
    <row r="85" spans="2:14" s="11" customFormat="1" ht="19.5" customHeight="1">
      <c r="B85" s="15" t="s">
        <v>140</v>
      </c>
      <c r="C85" s="15" t="s">
        <v>141</v>
      </c>
      <c r="D85" s="16" t="s">
        <v>26</v>
      </c>
      <c r="E85" s="16">
        <f>+(E86+E87+E91+E94+E98)*10/45</f>
        <v>10</v>
      </c>
      <c r="F85" s="30"/>
      <c r="G85" s="157"/>
      <c r="H85" s="140"/>
      <c r="I85" s="141"/>
      <c r="J85" s="141"/>
      <c r="K85" s="141"/>
      <c r="L85" s="141"/>
      <c r="M85" s="22"/>
      <c r="N85" s="22"/>
    </row>
    <row r="86" spans="2:14" s="11" customFormat="1" ht="20.25" customHeight="1">
      <c r="B86" s="17" t="s">
        <v>142</v>
      </c>
      <c r="C86" s="17" t="s">
        <v>143</v>
      </c>
      <c r="D86" s="124" t="s">
        <v>14</v>
      </c>
      <c r="E86" s="124">
        <v>5</v>
      </c>
      <c r="F86" s="30"/>
      <c r="G86" s="157"/>
      <c r="H86" s="29"/>
      <c r="I86" s="29"/>
      <c r="J86" s="29"/>
      <c r="K86" s="29"/>
      <c r="L86" s="29"/>
      <c r="M86" s="22"/>
      <c r="N86" s="22"/>
    </row>
    <row r="87" spans="2:7" s="11" customFormat="1" ht="30.75" customHeight="1">
      <c r="B87" s="17" t="s">
        <v>144</v>
      </c>
      <c r="C87" s="17" t="s">
        <v>145</v>
      </c>
      <c r="D87" s="124" t="s">
        <v>26</v>
      </c>
      <c r="E87" s="124">
        <f>SUM(E88:E90)</f>
        <v>10</v>
      </c>
      <c r="F87" s="30"/>
      <c r="G87" s="157"/>
    </row>
    <row r="88" spans="2:7" s="11" customFormat="1" ht="18" customHeight="1">
      <c r="B88" s="17" t="s">
        <v>146</v>
      </c>
      <c r="C88" s="17" t="s">
        <v>401</v>
      </c>
      <c r="D88" s="124">
        <v>0</v>
      </c>
      <c r="E88" s="124">
        <v>0</v>
      </c>
      <c r="F88" s="30"/>
      <c r="G88" s="157"/>
    </row>
    <row r="89" spans="2:7" s="11" customFormat="1" ht="16.5" customHeight="1">
      <c r="B89" s="17" t="s">
        <v>148</v>
      </c>
      <c r="C89" s="17" t="s">
        <v>402</v>
      </c>
      <c r="D89" s="124" t="s">
        <v>23</v>
      </c>
      <c r="E89" s="124">
        <v>0</v>
      </c>
      <c r="F89" s="30"/>
      <c r="G89" s="157"/>
    </row>
    <row r="90" spans="2:7" s="11" customFormat="1" ht="16.5" customHeight="1">
      <c r="B90" s="17" t="s">
        <v>403</v>
      </c>
      <c r="C90" s="17" t="s">
        <v>404</v>
      </c>
      <c r="D90" s="124" t="s">
        <v>36</v>
      </c>
      <c r="E90" s="124">
        <v>10</v>
      </c>
      <c r="F90" s="30"/>
      <c r="G90" s="157"/>
    </row>
    <row r="91" spans="2:7" s="11" customFormat="1" ht="16.5" customHeight="1">
      <c r="B91" s="17" t="s">
        <v>151</v>
      </c>
      <c r="C91" s="27" t="s">
        <v>152</v>
      </c>
      <c r="D91" s="124" t="s">
        <v>26</v>
      </c>
      <c r="E91" s="124">
        <f>SUM(E92:E93)</f>
        <v>10</v>
      </c>
      <c r="F91" s="30"/>
      <c r="G91" s="157"/>
    </row>
    <row r="92" spans="2:7" s="11" customFormat="1" ht="16.5" customHeight="1">
      <c r="B92" s="17" t="s">
        <v>153</v>
      </c>
      <c r="C92" s="27" t="s">
        <v>405</v>
      </c>
      <c r="D92" s="124">
        <v>0</v>
      </c>
      <c r="E92" s="124">
        <v>0</v>
      </c>
      <c r="F92" s="30"/>
      <c r="G92" s="157"/>
    </row>
    <row r="93" spans="2:7" s="11" customFormat="1" ht="19.5" customHeight="1">
      <c r="B93" s="17" t="s">
        <v>154</v>
      </c>
      <c r="C93" s="27" t="s">
        <v>406</v>
      </c>
      <c r="D93" s="124" t="s">
        <v>57</v>
      </c>
      <c r="E93" s="124">
        <v>10</v>
      </c>
      <c r="F93" s="30"/>
      <c r="G93" s="157"/>
    </row>
    <row r="94" spans="2:7" s="11" customFormat="1" ht="27" customHeight="1">
      <c r="B94" s="17" t="s">
        <v>159</v>
      </c>
      <c r="C94" s="17" t="s">
        <v>160</v>
      </c>
      <c r="D94" s="124" t="s">
        <v>26</v>
      </c>
      <c r="E94" s="124">
        <f>SUM(E95:E97)</f>
        <v>10</v>
      </c>
      <c r="F94" s="30"/>
      <c r="G94" s="157"/>
    </row>
    <row r="95" spans="2:7" s="11" customFormat="1" ht="16.5" customHeight="1">
      <c r="B95" s="17" t="s">
        <v>161</v>
      </c>
      <c r="C95" s="27" t="s">
        <v>407</v>
      </c>
      <c r="D95" s="124">
        <v>0</v>
      </c>
      <c r="E95" s="124">
        <v>0</v>
      </c>
      <c r="F95" s="30"/>
      <c r="G95" s="157"/>
    </row>
    <row r="96" spans="2:7" s="11" customFormat="1" ht="16.5" customHeight="1">
      <c r="B96" s="17" t="s">
        <v>162</v>
      </c>
      <c r="C96" s="27" t="s">
        <v>408</v>
      </c>
      <c r="D96" s="124" t="s">
        <v>34</v>
      </c>
      <c r="E96" s="124">
        <v>0</v>
      </c>
      <c r="F96" s="30"/>
      <c r="G96" s="157"/>
    </row>
    <row r="97" spans="2:7" s="11" customFormat="1" ht="16.5" customHeight="1">
      <c r="B97" s="17" t="s">
        <v>164</v>
      </c>
      <c r="C97" s="27" t="s">
        <v>409</v>
      </c>
      <c r="D97" s="124" t="s">
        <v>36</v>
      </c>
      <c r="E97" s="124">
        <v>10</v>
      </c>
      <c r="F97" s="30"/>
      <c r="G97" s="157"/>
    </row>
    <row r="98" spans="2:7" s="11" customFormat="1" ht="17.25" customHeight="1">
      <c r="B98" s="17" t="s">
        <v>166</v>
      </c>
      <c r="C98" s="27" t="s">
        <v>167</v>
      </c>
      <c r="D98" s="124" t="s">
        <v>26</v>
      </c>
      <c r="E98" s="124">
        <f>SUM(E99:E100)</f>
        <v>10</v>
      </c>
      <c r="F98" s="30"/>
      <c r="G98" s="157"/>
    </row>
    <row r="99" spans="2:7" s="11" customFormat="1" ht="17.25" customHeight="1">
      <c r="B99" s="17" t="s">
        <v>168</v>
      </c>
      <c r="C99" s="27" t="s">
        <v>410</v>
      </c>
      <c r="D99" s="146">
        <v>0</v>
      </c>
      <c r="E99" s="124">
        <v>0</v>
      </c>
      <c r="F99" s="30"/>
      <c r="G99" s="157"/>
    </row>
    <row r="100" spans="2:7" s="11" customFormat="1" ht="14.25" customHeight="1">
      <c r="B100" s="17" t="s">
        <v>170</v>
      </c>
      <c r="C100" s="27" t="s">
        <v>411</v>
      </c>
      <c r="D100" s="146">
        <v>10</v>
      </c>
      <c r="E100" s="124">
        <v>10</v>
      </c>
      <c r="F100" s="30"/>
      <c r="G100" s="157"/>
    </row>
    <row r="101" spans="2:7" s="11" customFormat="1" ht="15">
      <c r="B101" s="15" t="s">
        <v>174</v>
      </c>
      <c r="C101" s="15" t="s">
        <v>175</v>
      </c>
      <c r="D101" s="16" t="s">
        <v>26</v>
      </c>
      <c r="E101" s="16">
        <f>+(E102+E106+E110+E114+E117+E120)*10/50</f>
        <v>10</v>
      </c>
      <c r="F101" s="30"/>
      <c r="G101" s="157"/>
    </row>
    <row r="102" spans="2:7" s="11" customFormat="1" ht="24" customHeight="1">
      <c r="B102" s="17" t="s">
        <v>176</v>
      </c>
      <c r="C102" s="17" t="s">
        <v>177</v>
      </c>
      <c r="D102" s="124" t="s">
        <v>26</v>
      </c>
      <c r="E102" s="124">
        <f>SUM(E103:E105)</f>
        <v>10</v>
      </c>
      <c r="F102" s="30"/>
      <c r="G102" s="157"/>
    </row>
    <row r="103" spans="2:7" s="11" customFormat="1" ht="16.5" customHeight="1">
      <c r="B103" s="17" t="s">
        <v>178</v>
      </c>
      <c r="C103" s="17" t="s">
        <v>412</v>
      </c>
      <c r="D103" s="124">
        <v>0</v>
      </c>
      <c r="E103" s="124">
        <v>0</v>
      </c>
      <c r="F103" s="30"/>
      <c r="G103" s="157"/>
    </row>
    <row r="104" spans="2:7" s="11" customFormat="1" ht="16.5" customHeight="1">
      <c r="B104" s="17" t="s">
        <v>180</v>
      </c>
      <c r="C104" s="17" t="s">
        <v>413</v>
      </c>
      <c r="D104" s="146">
        <v>5</v>
      </c>
      <c r="E104" s="124">
        <v>0</v>
      </c>
      <c r="F104" s="30"/>
      <c r="G104" s="157"/>
    </row>
    <row r="105" spans="2:7" s="11" customFormat="1" ht="16.5" customHeight="1">
      <c r="B105" s="17" t="s">
        <v>183</v>
      </c>
      <c r="C105" s="17" t="s">
        <v>414</v>
      </c>
      <c r="D105" s="146">
        <v>10</v>
      </c>
      <c r="E105" s="124">
        <v>10</v>
      </c>
      <c r="F105" s="30"/>
      <c r="G105" s="157"/>
    </row>
    <row r="106" spans="2:7" s="11" customFormat="1" ht="24" customHeight="1">
      <c r="B106" s="17" t="s">
        <v>185</v>
      </c>
      <c r="C106" s="17" t="s">
        <v>186</v>
      </c>
      <c r="D106" s="124" t="s">
        <v>26</v>
      </c>
      <c r="E106" s="124">
        <f>SUM(E107:E109)</f>
        <v>10</v>
      </c>
      <c r="F106" s="30"/>
      <c r="G106" s="157"/>
    </row>
    <row r="107" spans="2:7" s="11" customFormat="1" ht="16.5" customHeight="1">
      <c r="B107" s="17" t="s">
        <v>187</v>
      </c>
      <c r="C107" s="17" t="s">
        <v>415</v>
      </c>
      <c r="D107" s="146">
        <v>3</v>
      </c>
      <c r="E107" s="124">
        <v>0</v>
      </c>
      <c r="F107" s="30"/>
      <c r="G107" s="157"/>
    </row>
    <row r="108" spans="2:7" s="11" customFormat="1" ht="16.5" customHeight="1">
      <c r="B108" s="17" t="s">
        <v>188</v>
      </c>
      <c r="C108" s="17" t="s">
        <v>416</v>
      </c>
      <c r="D108" s="146" t="s">
        <v>417</v>
      </c>
      <c r="E108" s="124">
        <v>0</v>
      </c>
      <c r="F108" s="30"/>
      <c r="G108" s="157"/>
    </row>
    <row r="109" spans="2:13" s="11" customFormat="1" ht="16.5" customHeight="1">
      <c r="B109" s="17" t="s">
        <v>357</v>
      </c>
      <c r="C109" s="17" t="s">
        <v>418</v>
      </c>
      <c r="D109" s="146" t="s">
        <v>82</v>
      </c>
      <c r="E109" s="124">
        <v>10</v>
      </c>
      <c r="F109" s="140"/>
      <c r="G109" s="141"/>
      <c r="H109" s="141"/>
      <c r="I109" s="141"/>
      <c r="J109" s="141"/>
      <c r="K109" s="141"/>
      <c r="L109" s="141"/>
      <c r="M109" s="141"/>
    </row>
    <row r="110" spans="2:7" s="11" customFormat="1" ht="24" customHeight="1">
      <c r="B110" s="17" t="s">
        <v>189</v>
      </c>
      <c r="C110" s="17" t="s">
        <v>190</v>
      </c>
      <c r="D110" s="124" t="s">
        <v>26</v>
      </c>
      <c r="E110" s="124">
        <f>SUM(E111:E113)</f>
        <v>10</v>
      </c>
      <c r="F110" s="30"/>
      <c r="G110" s="157"/>
    </row>
    <row r="111" spans="2:7" s="11" customFormat="1" ht="17.25" customHeight="1">
      <c r="B111" s="17" t="s">
        <v>191</v>
      </c>
      <c r="C111" s="17" t="s">
        <v>192</v>
      </c>
      <c r="D111" s="124">
        <v>0</v>
      </c>
      <c r="E111" s="124">
        <v>0</v>
      </c>
      <c r="F111" s="30"/>
      <c r="G111" s="157"/>
    </row>
    <row r="112" spans="2:7" s="11" customFormat="1" ht="15" customHeight="1">
      <c r="B112" s="17" t="s">
        <v>193</v>
      </c>
      <c r="C112" s="17" t="s">
        <v>419</v>
      </c>
      <c r="D112" s="146" t="s">
        <v>104</v>
      </c>
      <c r="E112" s="124">
        <v>0</v>
      </c>
      <c r="F112" s="30"/>
      <c r="G112" s="157"/>
    </row>
    <row r="113" spans="2:7" s="11" customFormat="1" ht="17.25" customHeight="1">
      <c r="B113" s="17" t="s">
        <v>420</v>
      </c>
      <c r="C113" s="17" t="s">
        <v>421</v>
      </c>
      <c r="D113" s="146" t="s">
        <v>82</v>
      </c>
      <c r="E113" s="124">
        <v>10</v>
      </c>
      <c r="F113" s="30"/>
      <c r="G113" s="157"/>
    </row>
    <row r="114" spans="2:7" s="11" customFormat="1" ht="25.5" customHeight="1">
      <c r="B114" s="17" t="s">
        <v>195</v>
      </c>
      <c r="C114" s="27" t="s">
        <v>196</v>
      </c>
      <c r="D114" s="124" t="s">
        <v>14</v>
      </c>
      <c r="E114" s="124">
        <f>SUM(E115:E116)</f>
        <v>5</v>
      </c>
      <c r="F114" s="30"/>
      <c r="G114" s="157"/>
    </row>
    <row r="115" spans="2:13" s="11" customFormat="1" ht="26.25" customHeight="1">
      <c r="B115" s="17" t="s">
        <v>197</v>
      </c>
      <c r="C115" s="27" t="s">
        <v>422</v>
      </c>
      <c r="D115" s="124">
        <v>0</v>
      </c>
      <c r="E115" s="124">
        <v>0</v>
      </c>
      <c r="F115" s="140"/>
      <c r="G115" s="141"/>
      <c r="H115" s="141"/>
      <c r="I115" s="141"/>
      <c r="J115" s="141"/>
      <c r="K115" s="141"/>
      <c r="L115" s="141"/>
      <c r="M115" s="141"/>
    </row>
    <row r="116" spans="2:7" s="11" customFormat="1" ht="36" customHeight="1">
      <c r="B116" s="17" t="s">
        <v>199</v>
      </c>
      <c r="C116" s="27" t="s">
        <v>200</v>
      </c>
      <c r="D116" s="124" t="s">
        <v>201</v>
      </c>
      <c r="E116" s="124">
        <v>5</v>
      </c>
      <c r="F116" s="30"/>
      <c r="G116" s="157"/>
    </row>
    <row r="117" spans="2:7" s="11" customFormat="1" ht="26.25" customHeight="1">
      <c r="B117" s="17" t="s">
        <v>202</v>
      </c>
      <c r="C117" s="27" t="s">
        <v>203</v>
      </c>
      <c r="D117" s="124" t="s">
        <v>14</v>
      </c>
      <c r="E117" s="124">
        <f>SUM(E118:E119)</f>
        <v>5</v>
      </c>
      <c r="F117" s="30"/>
      <c r="G117" s="157"/>
    </row>
    <row r="118" spans="2:7" s="11" customFormat="1" ht="26.25" customHeight="1">
      <c r="B118" s="17" t="s">
        <v>204</v>
      </c>
      <c r="C118" s="17" t="s">
        <v>849</v>
      </c>
      <c r="D118" s="124">
        <v>0</v>
      </c>
      <c r="E118" s="124">
        <v>0</v>
      </c>
      <c r="F118" s="30"/>
      <c r="G118" s="157"/>
    </row>
    <row r="119" spans="2:7" s="11" customFormat="1" ht="23.25" customHeight="1">
      <c r="B119" s="17" t="s">
        <v>205</v>
      </c>
      <c r="C119" s="17" t="s">
        <v>206</v>
      </c>
      <c r="D119" s="124" t="s">
        <v>201</v>
      </c>
      <c r="E119" s="124">
        <v>5</v>
      </c>
      <c r="F119" s="30"/>
      <c r="G119" s="157"/>
    </row>
    <row r="120" spans="2:7" s="11" customFormat="1" ht="15">
      <c r="B120" s="17" t="s">
        <v>207</v>
      </c>
      <c r="C120" s="27" t="s">
        <v>208</v>
      </c>
      <c r="D120" s="124" t="s">
        <v>26</v>
      </c>
      <c r="E120" s="124">
        <f>SUM(E121:E123)</f>
        <v>10</v>
      </c>
      <c r="F120" s="30"/>
      <c r="G120" s="157"/>
    </row>
    <row r="121" spans="2:13" s="11" customFormat="1" ht="15">
      <c r="B121" s="17" t="s">
        <v>209</v>
      </c>
      <c r="C121" s="17" t="s">
        <v>423</v>
      </c>
      <c r="D121" s="124" t="s">
        <v>156</v>
      </c>
      <c r="E121" s="124">
        <v>0</v>
      </c>
      <c r="F121" s="140"/>
      <c r="G121" s="141"/>
      <c r="H121" s="141"/>
      <c r="I121" s="141"/>
      <c r="J121" s="141"/>
      <c r="K121" s="141"/>
      <c r="L121" s="141"/>
      <c r="M121" s="141"/>
    </row>
    <row r="122" spans="2:7" s="11" customFormat="1" ht="24.75" customHeight="1">
      <c r="B122" s="17" t="s">
        <v>211</v>
      </c>
      <c r="C122" s="17" t="s">
        <v>424</v>
      </c>
      <c r="D122" s="124" t="s">
        <v>213</v>
      </c>
      <c r="E122" s="124">
        <v>0</v>
      </c>
      <c r="F122" s="30"/>
      <c r="G122" s="157"/>
    </row>
    <row r="123" spans="2:7" s="11" customFormat="1" ht="36" customHeight="1">
      <c r="B123" s="17" t="s">
        <v>214</v>
      </c>
      <c r="C123" s="17" t="s">
        <v>774</v>
      </c>
      <c r="D123" s="124" t="s">
        <v>82</v>
      </c>
      <c r="E123" s="124">
        <v>10</v>
      </c>
      <c r="F123" s="30"/>
      <c r="G123" s="157"/>
    </row>
    <row r="124" spans="2:7" ht="15">
      <c r="B124" s="15" t="s">
        <v>215</v>
      </c>
      <c r="C124" s="15" t="s">
        <v>216</v>
      </c>
      <c r="D124" s="16" t="s">
        <v>26</v>
      </c>
      <c r="E124" s="16">
        <f>+(E125+E129+E134+E138+E142)*10/50</f>
        <v>10</v>
      </c>
      <c r="F124" s="30"/>
      <c r="G124" s="157"/>
    </row>
    <row r="125" spans="2:7" s="11" customFormat="1" ht="27" customHeight="1">
      <c r="B125" s="17" t="s">
        <v>217</v>
      </c>
      <c r="C125" s="17" t="s">
        <v>218</v>
      </c>
      <c r="D125" s="124" t="s">
        <v>26</v>
      </c>
      <c r="E125" s="124">
        <f>SUM(E126:E128)</f>
        <v>10</v>
      </c>
      <c r="F125" s="30"/>
      <c r="G125" s="157"/>
    </row>
    <row r="126" spans="2:7" s="11" customFormat="1" ht="15">
      <c r="B126" s="17" t="s">
        <v>219</v>
      </c>
      <c r="C126" s="17" t="s">
        <v>425</v>
      </c>
      <c r="D126" s="124">
        <v>0</v>
      </c>
      <c r="E126" s="124">
        <v>0</v>
      </c>
      <c r="F126" s="30"/>
      <c r="G126" s="157"/>
    </row>
    <row r="127" spans="2:7" s="11" customFormat="1" ht="15">
      <c r="B127" s="17" t="s">
        <v>221</v>
      </c>
      <c r="C127" s="17" t="s">
        <v>426</v>
      </c>
      <c r="D127" s="124" t="s">
        <v>23</v>
      </c>
      <c r="E127" s="124">
        <v>0</v>
      </c>
      <c r="F127" s="30"/>
      <c r="G127" s="157"/>
    </row>
    <row r="128" spans="2:7" s="11" customFormat="1" ht="15">
      <c r="B128" s="17" t="s">
        <v>223</v>
      </c>
      <c r="C128" s="17" t="s">
        <v>427</v>
      </c>
      <c r="D128" s="124" t="s">
        <v>36</v>
      </c>
      <c r="E128" s="124">
        <v>10</v>
      </c>
      <c r="F128" s="30"/>
      <c r="G128" s="157"/>
    </row>
    <row r="129" spans="2:7" s="11" customFormat="1" ht="23.25" customHeight="1">
      <c r="B129" s="17" t="s">
        <v>225</v>
      </c>
      <c r="C129" s="17" t="s">
        <v>226</v>
      </c>
      <c r="D129" s="124" t="s">
        <v>26</v>
      </c>
      <c r="E129" s="124">
        <f>SUM(E130:E133)</f>
        <v>10</v>
      </c>
      <c r="F129" s="30"/>
      <c r="G129" s="157"/>
    </row>
    <row r="130" spans="2:7" s="11" customFormat="1" ht="17.25" customHeight="1">
      <c r="B130" s="17" t="s">
        <v>227</v>
      </c>
      <c r="C130" s="27" t="s">
        <v>428</v>
      </c>
      <c r="D130" s="124">
        <v>0</v>
      </c>
      <c r="E130" s="124">
        <v>0</v>
      </c>
      <c r="F130" s="30"/>
      <c r="G130" s="157"/>
    </row>
    <row r="131" spans="2:7" s="11" customFormat="1" ht="19.5" customHeight="1">
      <c r="B131" s="17" t="s">
        <v>228</v>
      </c>
      <c r="C131" s="27" t="s">
        <v>429</v>
      </c>
      <c r="D131" s="124">
        <v>3</v>
      </c>
      <c r="E131" s="124">
        <v>0</v>
      </c>
      <c r="F131" s="30"/>
      <c r="G131" s="157"/>
    </row>
    <row r="132" spans="2:7" s="11" customFormat="1" ht="15">
      <c r="B132" s="17" t="s">
        <v>230</v>
      </c>
      <c r="C132" s="27" t="s">
        <v>430</v>
      </c>
      <c r="D132" s="124" t="s">
        <v>417</v>
      </c>
      <c r="E132" s="124">
        <v>0</v>
      </c>
      <c r="F132" s="30"/>
      <c r="G132" s="157"/>
    </row>
    <row r="133" spans="2:7" s="11" customFormat="1" ht="15">
      <c r="B133" s="17" t="s">
        <v>431</v>
      </c>
      <c r="C133" s="27" t="s">
        <v>432</v>
      </c>
      <c r="D133" s="124" t="s">
        <v>82</v>
      </c>
      <c r="E133" s="124">
        <v>10</v>
      </c>
      <c r="F133" s="30"/>
      <c r="G133" s="157"/>
    </row>
    <row r="134" spans="2:7" s="11" customFormat="1" ht="26.25" customHeight="1">
      <c r="B134" s="17" t="s">
        <v>231</v>
      </c>
      <c r="C134" s="17" t="s">
        <v>232</v>
      </c>
      <c r="D134" s="124" t="s">
        <v>26</v>
      </c>
      <c r="E134" s="124">
        <f>SUM(E135:E137)</f>
        <v>10</v>
      </c>
      <c r="F134" s="30"/>
      <c r="G134" s="157"/>
    </row>
    <row r="135" spans="2:7" s="11" customFormat="1" ht="24.75" customHeight="1">
      <c r="B135" s="17" t="s">
        <v>233</v>
      </c>
      <c r="C135" s="27" t="s">
        <v>850</v>
      </c>
      <c r="D135" s="124">
        <v>0</v>
      </c>
      <c r="E135" s="124">
        <v>0</v>
      </c>
      <c r="F135" s="30"/>
      <c r="G135" s="157"/>
    </row>
    <row r="136" spans="2:7" s="11" customFormat="1" ht="24" customHeight="1">
      <c r="B136" s="17" t="s">
        <v>234</v>
      </c>
      <c r="C136" s="27" t="s">
        <v>851</v>
      </c>
      <c r="D136" s="124" t="s">
        <v>235</v>
      </c>
      <c r="E136" s="124">
        <v>0</v>
      </c>
      <c r="F136" s="30"/>
      <c r="G136" s="157"/>
    </row>
    <row r="137" spans="2:7" s="11" customFormat="1" ht="25.5" customHeight="1">
      <c r="B137" s="17" t="s">
        <v>236</v>
      </c>
      <c r="C137" s="27" t="s">
        <v>852</v>
      </c>
      <c r="D137" s="124" t="s">
        <v>237</v>
      </c>
      <c r="E137" s="124">
        <v>10</v>
      </c>
      <c r="F137" s="30"/>
      <c r="G137" s="157"/>
    </row>
    <row r="138" spans="2:7" s="11" customFormat="1" ht="25.5" customHeight="1">
      <c r="B138" s="17" t="s">
        <v>238</v>
      </c>
      <c r="C138" s="17" t="s">
        <v>239</v>
      </c>
      <c r="D138" s="124" t="s">
        <v>26</v>
      </c>
      <c r="E138" s="124">
        <f>SUM(E139:E141)</f>
        <v>10</v>
      </c>
      <c r="F138" s="30"/>
      <c r="G138" s="157"/>
    </row>
    <row r="139" spans="2:7" s="11" customFormat="1" ht="15">
      <c r="B139" s="17" t="s">
        <v>240</v>
      </c>
      <c r="C139" s="17" t="s">
        <v>433</v>
      </c>
      <c r="D139" s="124">
        <v>0</v>
      </c>
      <c r="E139" s="124">
        <v>0</v>
      </c>
      <c r="F139" s="30"/>
      <c r="G139" s="157"/>
    </row>
    <row r="140" spans="2:7" s="11" customFormat="1" ht="15">
      <c r="B140" s="17" t="s">
        <v>241</v>
      </c>
      <c r="C140" s="17" t="s">
        <v>434</v>
      </c>
      <c r="D140" s="124" t="s">
        <v>243</v>
      </c>
      <c r="E140" s="124">
        <v>0</v>
      </c>
      <c r="F140" s="30"/>
      <c r="G140" s="157"/>
    </row>
    <row r="141" spans="2:7" s="11" customFormat="1" ht="15">
      <c r="B141" s="17" t="s">
        <v>244</v>
      </c>
      <c r="C141" s="17" t="s">
        <v>435</v>
      </c>
      <c r="D141" s="124" t="s">
        <v>36</v>
      </c>
      <c r="E141" s="124">
        <v>10</v>
      </c>
      <c r="F141" s="30"/>
      <c r="G141" s="157"/>
    </row>
    <row r="142" spans="2:7" s="11" customFormat="1" ht="21">
      <c r="B142" s="17" t="s">
        <v>246</v>
      </c>
      <c r="C142" s="27" t="s">
        <v>247</v>
      </c>
      <c r="D142" s="124" t="s">
        <v>26</v>
      </c>
      <c r="E142" s="124">
        <f>SUM(E143:E146)</f>
        <v>10</v>
      </c>
      <c r="F142" s="30"/>
      <c r="G142" s="157"/>
    </row>
    <row r="143" spans="2:7" s="11" customFormat="1" ht="21">
      <c r="B143" s="17" t="s">
        <v>248</v>
      </c>
      <c r="C143" s="17" t="s">
        <v>436</v>
      </c>
      <c r="D143" s="124" t="s">
        <v>26</v>
      </c>
      <c r="E143" s="124">
        <v>0</v>
      </c>
      <c r="F143" s="30"/>
      <c r="G143" s="157"/>
    </row>
    <row r="144" spans="2:7" s="11" customFormat="1" ht="15">
      <c r="B144" s="17" t="s">
        <v>250</v>
      </c>
      <c r="C144" s="17" t="s">
        <v>433</v>
      </c>
      <c r="D144" s="124">
        <v>0</v>
      </c>
      <c r="E144" s="124">
        <v>0</v>
      </c>
      <c r="F144" s="30"/>
      <c r="G144" s="157"/>
    </row>
    <row r="145" spans="2:7" s="11" customFormat="1" ht="15">
      <c r="B145" s="17" t="s">
        <v>251</v>
      </c>
      <c r="C145" s="17" t="s">
        <v>434</v>
      </c>
      <c r="D145" s="124" t="s">
        <v>243</v>
      </c>
      <c r="E145" s="124">
        <v>0</v>
      </c>
      <c r="F145" s="30"/>
      <c r="G145" s="157"/>
    </row>
    <row r="146" spans="2:7" s="11" customFormat="1" ht="15">
      <c r="B146" s="17" t="s">
        <v>252</v>
      </c>
      <c r="C146" s="17" t="s">
        <v>435</v>
      </c>
      <c r="D146" s="124" t="s">
        <v>36</v>
      </c>
      <c r="E146" s="124">
        <v>10</v>
      </c>
      <c r="F146" s="30"/>
      <c r="G146" s="157"/>
    </row>
    <row r="147" spans="2:7" ht="15">
      <c r="B147" s="15" t="s">
        <v>253</v>
      </c>
      <c r="C147" s="15" t="s">
        <v>254</v>
      </c>
      <c r="D147" s="16" t="s">
        <v>26</v>
      </c>
      <c r="E147" s="16">
        <f>+E148</f>
        <v>10</v>
      </c>
      <c r="F147" s="30"/>
      <c r="G147" s="157"/>
    </row>
    <row r="148" spans="2:7" s="11" customFormat="1" ht="21">
      <c r="B148" s="17" t="s">
        <v>255</v>
      </c>
      <c r="C148" s="17" t="s">
        <v>256</v>
      </c>
      <c r="D148" s="124" t="s">
        <v>26</v>
      </c>
      <c r="E148" s="124">
        <f>SUM(E149:E151)</f>
        <v>10</v>
      </c>
      <c r="F148" s="30"/>
      <c r="G148" s="157"/>
    </row>
    <row r="149" spans="2:7" s="11" customFormat="1" ht="15">
      <c r="B149" s="17" t="s">
        <v>257</v>
      </c>
      <c r="C149" s="17" t="s">
        <v>437</v>
      </c>
      <c r="D149" s="124">
        <v>0</v>
      </c>
      <c r="E149" s="124">
        <v>0</v>
      </c>
      <c r="F149" s="30"/>
      <c r="G149" s="157"/>
    </row>
    <row r="150" spans="2:7" s="11" customFormat="1" ht="15">
      <c r="B150" s="17" t="s">
        <v>259</v>
      </c>
      <c r="C150" s="17" t="s">
        <v>438</v>
      </c>
      <c r="D150" s="124" t="s">
        <v>76</v>
      </c>
      <c r="E150" s="124">
        <v>0</v>
      </c>
      <c r="F150" s="30"/>
      <c r="G150" s="157"/>
    </row>
    <row r="151" spans="2:7" s="11" customFormat="1" ht="21">
      <c r="B151" s="17" t="s">
        <v>261</v>
      </c>
      <c r="C151" s="17" t="s">
        <v>439</v>
      </c>
      <c r="D151" s="124" t="s">
        <v>42</v>
      </c>
      <c r="E151" s="124">
        <v>10</v>
      </c>
      <c r="F151" s="30"/>
      <c r="G151" s="157"/>
    </row>
    <row r="152" spans="2:8" ht="15">
      <c r="B152" s="12" t="s">
        <v>265</v>
      </c>
      <c r="C152" s="12" t="s">
        <v>266</v>
      </c>
      <c r="D152" s="13" t="s">
        <v>49</v>
      </c>
      <c r="E152" s="14">
        <f>+(E153+E164+E169+E175+E184+E189)*30/50</f>
        <v>30</v>
      </c>
      <c r="F152" s="30"/>
      <c r="G152" s="157"/>
      <c r="H152" s="24"/>
    </row>
    <row r="153" spans="2:7" ht="15">
      <c r="B153" s="15" t="s">
        <v>267</v>
      </c>
      <c r="C153" s="15" t="s">
        <v>268</v>
      </c>
      <c r="D153" s="16" t="s">
        <v>26</v>
      </c>
      <c r="E153" s="16">
        <f>+(E154+E157+E161)*10/25</f>
        <v>10</v>
      </c>
      <c r="F153" s="30"/>
      <c r="G153" s="157"/>
    </row>
    <row r="154" spans="2:7" s="11" customFormat="1" ht="21">
      <c r="B154" s="17" t="s">
        <v>269</v>
      </c>
      <c r="C154" s="17" t="s">
        <v>270</v>
      </c>
      <c r="D154" s="124" t="s">
        <v>14</v>
      </c>
      <c r="E154" s="124">
        <f>SUM(E155:E156)</f>
        <v>5</v>
      </c>
      <c r="F154" s="30"/>
      <c r="G154" s="157"/>
    </row>
    <row r="155" spans="2:7" s="11" customFormat="1" ht="15">
      <c r="B155" s="17" t="s">
        <v>440</v>
      </c>
      <c r="C155" s="17" t="s">
        <v>441</v>
      </c>
      <c r="D155" s="124">
        <v>0</v>
      </c>
      <c r="E155" s="124">
        <v>0</v>
      </c>
      <c r="F155" s="30"/>
      <c r="G155" s="157"/>
    </row>
    <row r="156" spans="2:13" s="11" customFormat="1" ht="15">
      <c r="B156" s="17" t="s">
        <v>442</v>
      </c>
      <c r="C156" s="17" t="s">
        <v>853</v>
      </c>
      <c r="D156" s="124">
        <v>5</v>
      </c>
      <c r="E156" s="124">
        <v>5</v>
      </c>
      <c r="F156" s="158"/>
      <c r="G156" s="159"/>
      <c r="H156" s="159"/>
      <c r="I156" s="159"/>
      <c r="J156" s="159"/>
      <c r="K156" s="159"/>
      <c r="L156" s="159"/>
      <c r="M156" s="11" t="s">
        <v>443</v>
      </c>
    </row>
    <row r="157" spans="2:7" s="11" customFormat="1" ht="21">
      <c r="B157" s="17" t="s">
        <v>271</v>
      </c>
      <c r="C157" s="17" t="s">
        <v>272</v>
      </c>
      <c r="D157" s="124" t="s">
        <v>26</v>
      </c>
      <c r="E157" s="124">
        <f>SUM(E158:E160)</f>
        <v>10</v>
      </c>
      <c r="F157" s="30"/>
      <c r="G157" s="157"/>
    </row>
    <row r="158" spans="2:7" s="11" customFormat="1" ht="15">
      <c r="B158" s="17" t="s">
        <v>273</v>
      </c>
      <c r="C158" s="17" t="s">
        <v>444</v>
      </c>
      <c r="D158" s="124">
        <v>0</v>
      </c>
      <c r="E158" s="124">
        <v>0</v>
      </c>
      <c r="F158" s="30"/>
      <c r="G158" s="157"/>
    </row>
    <row r="159" spans="2:7" s="11" customFormat="1" ht="15">
      <c r="B159" s="17" t="s">
        <v>273</v>
      </c>
      <c r="C159" s="17" t="s">
        <v>445</v>
      </c>
      <c r="D159" s="124" t="s">
        <v>76</v>
      </c>
      <c r="E159" s="124">
        <v>0</v>
      </c>
      <c r="F159" s="30"/>
      <c r="G159" s="157"/>
    </row>
    <row r="160" spans="2:7" s="11" customFormat="1" ht="15">
      <c r="B160" s="17" t="s">
        <v>275</v>
      </c>
      <c r="C160" s="17" t="s">
        <v>446</v>
      </c>
      <c r="D160" s="124" t="s">
        <v>82</v>
      </c>
      <c r="E160" s="124">
        <v>10</v>
      </c>
      <c r="F160" s="30"/>
      <c r="G160" s="157"/>
    </row>
    <row r="161" spans="2:7" s="11" customFormat="1" ht="22.5" customHeight="1">
      <c r="B161" s="17" t="s">
        <v>277</v>
      </c>
      <c r="C161" s="17" t="s">
        <v>278</v>
      </c>
      <c r="D161" s="124" t="s">
        <v>26</v>
      </c>
      <c r="E161" s="124">
        <f>SUM(E162:E163)</f>
        <v>10</v>
      </c>
      <c r="F161" s="30"/>
      <c r="G161" s="157"/>
    </row>
    <row r="162" spans="2:7" s="11" customFormat="1" ht="22.5" customHeight="1">
      <c r="B162" s="17" t="s">
        <v>279</v>
      </c>
      <c r="C162" s="17" t="s">
        <v>447</v>
      </c>
      <c r="D162" s="124">
        <v>0</v>
      </c>
      <c r="E162" s="124">
        <v>0</v>
      </c>
      <c r="F162" s="30"/>
      <c r="G162" s="157"/>
    </row>
    <row r="163" spans="2:7" s="11" customFormat="1" ht="22.5" customHeight="1">
      <c r="B163" s="17" t="s">
        <v>281</v>
      </c>
      <c r="C163" s="17" t="s">
        <v>448</v>
      </c>
      <c r="D163" s="124" t="s">
        <v>150</v>
      </c>
      <c r="E163" s="124">
        <v>10</v>
      </c>
      <c r="F163" s="30"/>
      <c r="G163" s="157"/>
    </row>
    <row r="164" spans="2:7" ht="15">
      <c r="B164" s="15" t="s">
        <v>283</v>
      </c>
      <c r="C164" s="15" t="s">
        <v>284</v>
      </c>
      <c r="D164" s="16" t="s">
        <v>14</v>
      </c>
      <c r="E164" s="25">
        <f>+E165</f>
        <v>5</v>
      </c>
      <c r="F164" s="30"/>
      <c r="G164" s="157"/>
    </row>
    <row r="165" spans="2:12" s="11" customFormat="1" ht="15">
      <c r="B165" s="17" t="s">
        <v>285</v>
      </c>
      <c r="C165" s="17" t="s">
        <v>449</v>
      </c>
      <c r="D165" s="124" t="s">
        <v>14</v>
      </c>
      <c r="E165" s="124">
        <f>SUM(E166:E168)</f>
        <v>5</v>
      </c>
      <c r="F165" s="30"/>
      <c r="G165" s="157"/>
      <c r="H165" s="23"/>
      <c r="I165" s="23"/>
      <c r="J165" s="23"/>
      <c r="K165" s="23"/>
      <c r="L165" s="23"/>
    </row>
    <row r="166" spans="2:12" s="11" customFormat="1" ht="21" customHeight="1">
      <c r="B166" s="17" t="s">
        <v>287</v>
      </c>
      <c r="C166" s="17" t="s">
        <v>450</v>
      </c>
      <c r="D166" s="124">
        <v>0</v>
      </c>
      <c r="E166" s="124">
        <v>0</v>
      </c>
      <c r="F166" s="141"/>
      <c r="G166" s="141"/>
      <c r="H166" s="141"/>
      <c r="I166" s="141"/>
      <c r="J166" s="141"/>
      <c r="K166" s="141"/>
      <c r="L166" s="141"/>
    </row>
    <row r="167" spans="2:12" s="11" customFormat="1" ht="15">
      <c r="B167" s="17" t="s">
        <v>288</v>
      </c>
      <c r="C167" s="17" t="s">
        <v>451</v>
      </c>
      <c r="D167" s="124" t="s">
        <v>21</v>
      </c>
      <c r="E167" s="124">
        <v>0</v>
      </c>
      <c r="F167" s="141"/>
      <c r="G167" s="141"/>
      <c r="H167" s="141"/>
      <c r="I167" s="141"/>
      <c r="J167" s="141"/>
      <c r="K167" s="141"/>
      <c r="L167" s="141"/>
    </row>
    <row r="168" spans="2:12" s="11" customFormat="1" ht="15">
      <c r="B168" s="17" t="s">
        <v>290</v>
      </c>
      <c r="C168" s="17" t="s">
        <v>452</v>
      </c>
      <c r="D168" s="124" t="s">
        <v>23</v>
      </c>
      <c r="E168" s="124">
        <v>5</v>
      </c>
      <c r="F168" s="141"/>
      <c r="G168" s="141"/>
      <c r="H168" s="141"/>
      <c r="I168" s="141"/>
      <c r="J168" s="141"/>
      <c r="K168" s="141"/>
      <c r="L168" s="141"/>
    </row>
    <row r="169" spans="2:12" s="11" customFormat="1" ht="15">
      <c r="B169" s="15" t="s">
        <v>291</v>
      </c>
      <c r="C169" s="15" t="s">
        <v>292</v>
      </c>
      <c r="D169" s="16" t="s">
        <v>26</v>
      </c>
      <c r="E169" s="16">
        <f>+(E170+E171+E172)*10/25</f>
        <v>10</v>
      </c>
      <c r="F169" s="30"/>
      <c r="G169" s="157"/>
      <c r="H169" s="23"/>
      <c r="I169" s="23"/>
      <c r="J169" s="23"/>
      <c r="K169" s="23"/>
      <c r="L169" s="23"/>
    </row>
    <row r="170" spans="2:7" s="11" customFormat="1" ht="17.25" customHeight="1">
      <c r="B170" s="17" t="s">
        <v>293</v>
      </c>
      <c r="C170" s="17" t="s">
        <v>294</v>
      </c>
      <c r="D170" s="124" t="s">
        <v>26</v>
      </c>
      <c r="E170" s="124">
        <v>10</v>
      </c>
      <c r="F170" s="30"/>
      <c r="G170" s="157"/>
    </row>
    <row r="171" spans="2:7" s="11" customFormat="1" ht="24" customHeight="1">
      <c r="B171" s="17" t="s">
        <v>295</v>
      </c>
      <c r="C171" s="17" t="s">
        <v>296</v>
      </c>
      <c r="D171" s="124" t="s">
        <v>14</v>
      </c>
      <c r="E171" s="124">
        <v>5</v>
      </c>
      <c r="F171" s="30"/>
      <c r="G171" s="157"/>
    </row>
    <row r="172" spans="2:8" s="11" customFormat="1" ht="24" customHeight="1">
      <c r="B172" s="17" t="s">
        <v>297</v>
      </c>
      <c r="C172" s="17" t="s">
        <v>298</v>
      </c>
      <c r="D172" s="124" t="s">
        <v>26</v>
      </c>
      <c r="E172" s="124">
        <f>SUM(E173:E174)</f>
        <v>10</v>
      </c>
      <c r="F172" s="30"/>
      <c r="G172" s="157"/>
      <c r="H172" s="26"/>
    </row>
    <row r="173" spans="2:7" s="11" customFormat="1" ht="17.25" customHeight="1">
      <c r="B173" s="17" t="s">
        <v>299</v>
      </c>
      <c r="C173" s="17" t="s">
        <v>854</v>
      </c>
      <c r="D173" s="124">
        <v>0</v>
      </c>
      <c r="E173" s="124">
        <v>0</v>
      </c>
      <c r="F173" s="30"/>
      <c r="G173" s="157"/>
    </row>
    <row r="174" spans="2:8" s="11" customFormat="1" ht="45.75" customHeight="1">
      <c r="B174" s="17" t="s">
        <v>300</v>
      </c>
      <c r="C174" s="17" t="s">
        <v>453</v>
      </c>
      <c r="D174" s="124" t="s">
        <v>36</v>
      </c>
      <c r="E174" s="124">
        <v>10</v>
      </c>
      <c r="F174" s="30"/>
      <c r="G174" s="157"/>
      <c r="H174" s="163"/>
    </row>
    <row r="175" spans="2:7" ht="15">
      <c r="B175" s="15" t="s">
        <v>301</v>
      </c>
      <c r="C175" s="15" t="s">
        <v>302</v>
      </c>
      <c r="D175" s="16" t="s">
        <v>26</v>
      </c>
      <c r="E175" s="16">
        <f>+(E176+E180)*10/20</f>
        <v>10</v>
      </c>
      <c r="F175" s="30"/>
      <c r="G175" s="157"/>
    </row>
    <row r="176" spans="2:7" ht="24" customHeight="1">
      <c r="B176" s="17" t="s">
        <v>303</v>
      </c>
      <c r="C176" s="17" t="s">
        <v>304</v>
      </c>
      <c r="D176" s="124" t="s">
        <v>26</v>
      </c>
      <c r="E176" s="124">
        <f>SUM(E177:E179)</f>
        <v>10</v>
      </c>
      <c r="F176" s="30"/>
      <c r="G176" s="157"/>
    </row>
    <row r="177" spans="2:7" ht="15">
      <c r="B177" s="17" t="s">
        <v>305</v>
      </c>
      <c r="C177" s="17" t="s">
        <v>454</v>
      </c>
      <c r="D177" s="124">
        <v>0</v>
      </c>
      <c r="E177" s="124" t="s">
        <v>1082</v>
      </c>
      <c r="F177" s="30"/>
      <c r="G177" s="157"/>
    </row>
    <row r="178" spans="2:7" ht="21">
      <c r="B178" s="17" t="s">
        <v>306</v>
      </c>
      <c r="C178" s="17" t="s">
        <v>455</v>
      </c>
      <c r="D178" s="124" t="s">
        <v>67</v>
      </c>
      <c r="E178" s="124">
        <v>0</v>
      </c>
      <c r="F178" s="30"/>
      <c r="G178" s="157"/>
    </row>
    <row r="179" spans="2:7" ht="21">
      <c r="B179" s="17" t="s">
        <v>307</v>
      </c>
      <c r="C179" s="17" t="s">
        <v>456</v>
      </c>
      <c r="D179" s="124" t="s">
        <v>36</v>
      </c>
      <c r="E179" s="124">
        <v>10</v>
      </c>
      <c r="F179" s="30"/>
      <c r="G179" s="157"/>
    </row>
    <row r="180" spans="2:7" ht="21">
      <c r="B180" s="17" t="s">
        <v>308</v>
      </c>
      <c r="C180" s="17" t="s">
        <v>309</v>
      </c>
      <c r="D180" s="124" t="s">
        <v>26</v>
      </c>
      <c r="E180" s="124">
        <f>SUM(E181:E183)</f>
        <v>10</v>
      </c>
      <c r="F180" s="30"/>
      <c r="G180" s="157"/>
    </row>
    <row r="181" spans="2:7" ht="15">
      <c r="B181" s="17" t="s">
        <v>310</v>
      </c>
      <c r="C181" s="17" t="s">
        <v>457</v>
      </c>
      <c r="D181" s="124">
        <v>0</v>
      </c>
      <c r="E181" s="124">
        <v>0</v>
      </c>
      <c r="F181" s="30"/>
      <c r="G181" s="157"/>
    </row>
    <row r="182" spans="2:7" ht="15">
      <c r="B182" s="17" t="s">
        <v>311</v>
      </c>
      <c r="C182" s="17" t="s">
        <v>458</v>
      </c>
      <c r="D182" s="124" t="s">
        <v>67</v>
      </c>
      <c r="E182" s="124">
        <v>0</v>
      </c>
      <c r="F182" s="30"/>
      <c r="G182" s="157"/>
    </row>
    <row r="183" spans="2:7" ht="15">
      <c r="B183" s="17" t="s">
        <v>312</v>
      </c>
      <c r="C183" s="17" t="s">
        <v>459</v>
      </c>
      <c r="D183" s="124" t="s">
        <v>36</v>
      </c>
      <c r="E183" s="124">
        <v>10</v>
      </c>
      <c r="F183" s="30"/>
      <c r="G183" s="157"/>
    </row>
    <row r="184" spans="2:12" ht="15">
      <c r="B184" s="15" t="s">
        <v>313</v>
      </c>
      <c r="C184" s="15" t="s">
        <v>314</v>
      </c>
      <c r="D184" s="16" t="s">
        <v>14</v>
      </c>
      <c r="E184" s="16">
        <f>+E185</f>
        <v>5</v>
      </c>
      <c r="F184" s="30"/>
      <c r="G184" s="157"/>
      <c r="H184" s="21"/>
      <c r="I184" s="21"/>
      <c r="J184" s="21"/>
      <c r="K184" s="21"/>
      <c r="L184" s="21"/>
    </row>
    <row r="185" spans="2:12" ht="21">
      <c r="B185" s="17" t="s">
        <v>315</v>
      </c>
      <c r="C185" s="27" t="s">
        <v>316</v>
      </c>
      <c r="D185" s="124" t="s">
        <v>14</v>
      </c>
      <c r="E185" s="124">
        <f>SUM(E186:E188)</f>
        <v>5</v>
      </c>
      <c r="F185" s="30"/>
      <c r="G185" s="157"/>
      <c r="H185" s="21"/>
      <c r="I185" s="21"/>
      <c r="J185" s="21"/>
      <c r="K185" s="21"/>
      <c r="L185" s="21"/>
    </row>
    <row r="186" spans="2:12" ht="21">
      <c r="B186" s="17" t="s">
        <v>317</v>
      </c>
      <c r="C186" s="17" t="s">
        <v>796</v>
      </c>
      <c r="D186" s="124">
        <v>0</v>
      </c>
      <c r="E186" s="124">
        <v>0</v>
      </c>
      <c r="F186" s="159"/>
      <c r="G186" s="159"/>
      <c r="H186" s="159"/>
      <c r="I186" s="159"/>
      <c r="J186" s="159"/>
      <c r="K186" s="159"/>
      <c r="L186" s="159"/>
    </row>
    <row r="187" spans="2:12" ht="21">
      <c r="B187" s="17" t="s">
        <v>318</v>
      </c>
      <c r="C187" s="17" t="s">
        <v>319</v>
      </c>
      <c r="D187" s="124" t="s">
        <v>21</v>
      </c>
      <c r="E187" s="124">
        <v>0</v>
      </c>
      <c r="F187" s="159"/>
      <c r="G187" s="159"/>
      <c r="H187" s="159"/>
      <c r="I187" s="159"/>
      <c r="J187" s="159"/>
      <c r="K187" s="159"/>
      <c r="L187" s="159"/>
    </row>
    <row r="188" spans="2:12" ht="31.5">
      <c r="B188" s="17" t="s">
        <v>320</v>
      </c>
      <c r="C188" s="17" t="s">
        <v>797</v>
      </c>
      <c r="D188" s="124" t="s">
        <v>23</v>
      </c>
      <c r="E188" s="124">
        <v>5</v>
      </c>
      <c r="F188" s="159"/>
      <c r="G188" s="159"/>
      <c r="H188" s="159"/>
      <c r="I188" s="159"/>
      <c r="J188" s="159"/>
      <c r="K188" s="159"/>
      <c r="L188" s="159"/>
    </row>
    <row r="189" spans="2:12" ht="15">
      <c r="B189" s="15" t="s">
        <v>321</v>
      </c>
      <c r="C189" s="15" t="s">
        <v>322</v>
      </c>
      <c r="D189" s="16" t="s">
        <v>26</v>
      </c>
      <c r="E189" s="16">
        <f>+(E190+E191+E192+E193+E194+E195)*10/55</f>
        <v>10</v>
      </c>
      <c r="F189" s="30"/>
      <c r="G189" s="157"/>
      <c r="H189" s="21"/>
      <c r="I189" s="21"/>
      <c r="J189" s="21"/>
      <c r="K189" s="21"/>
      <c r="L189" s="21"/>
    </row>
    <row r="190" spans="2:7" ht="21">
      <c r="B190" s="27" t="s">
        <v>323</v>
      </c>
      <c r="C190" s="17" t="s">
        <v>324</v>
      </c>
      <c r="D190" s="124" t="s">
        <v>26</v>
      </c>
      <c r="E190" s="124">
        <v>10</v>
      </c>
      <c r="F190" s="30"/>
      <c r="G190" s="157"/>
    </row>
    <row r="191" spans="2:7" ht="15">
      <c r="B191" s="27" t="s">
        <v>325</v>
      </c>
      <c r="C191" s="17" t="s">
        <v>326</v>
      </c>
      <c r="D191" s="124" t="s">
        <v>26</v>
      </c>
      <c r="E191" s="124">
        <v>10</v>
      </c>
      <c r="F191" s="30"/>
      <c r="G191" s="157"/>
    </row>
    <row r="192" spans="2:7" ht="21">
      <c r="B192" s="27" t="s">
        <v>327</v>
      </c>
      <c r="C192" s="17" t="s">
        <v>328</v>
      </c>
      <c r="D192" s="124" t="s">
        <v>26</v>
      </c>
      <c r="E192" s="124">
        <v>10</v>
      </c>
      <c r="F192" s="30"/>
      <c r="G192" s="157"/>
    </row>
    <row r="193" spans="2:7" ht="21">
      <c r="B193" s="27" t="s">
        <v>329</v>
      </c>
      <c r="C193" s="17" t="s">
        <v>330</v>
      </c>
      <c r="D193" s="124" t="s">
        <v>26</v>
      </c>
      <c r="E193" s="124">
        <v>10</v>
      </c>
      <c r="F193" s="30"/>
      <c r="G193" s="157"/>
    </row>
    <row r="194" spans="2:7" ht="21">
      <c r="B194" s="27" t="s">
        <v>331</v>
      </c>
      <c r="C194" s="17" t="s">
        <v>332</v>
      </c>
      <c r="D194" s="124" t="s">
        <v>26</v>
      </c>
      <c r="E194" s="124">
        <v>10</v>
      </c>
      <c r="F194" s="30"/>
      <c r="G194" s="157"/>
    </row>
    <row r="195" spans="2:7" ht="21">
      <c r="B195" s="27" t="s">
        <v>333</v>
      </c>
      <c r="C195" s="17" t="s">
        <v>334</v>
      </c>
      <c r="D195" s="124" t="s">
        <v>14</v>
      </c>
      <c r="E195" s="124">
        <v>5</v>
      </c>
      <c r="F195" s="30"/>
      <c r="G195" s="157"/>
    </row>
    <row r="196" spans="2:7" s="11" customFormat="1" ht="15">
      <c r="B196" s="28"/>
      <c r="C196" s="29"/>
      <c r="D196" s="30"/>
      <c r="E196" s="31">
        <f>+E18</f>
        <v>100</v>
      </c>
      <c r="F196" s="30"/>
      <c r="G196" s="157"/>
    </row>
    <row r="197" spans="2:11" s="35" customFormat="1" ht="16.5">
      <c r="B197" s="32" t="s">
        <v>335</v>
      </c>
      <c r="C197" s="33"/>
      <c r="D197" s="33"/>
      <c r="E197" s="33"/>
      <c r="F197" s="30"/>
      <c r="G197" s="157"/>
      <c r="H197" s="33"/>
      <c r="I197" s="33"/>
      <c r="J197" s="33"/>
      <c r="K197" s="34"/>
    </row>
    <row r="198" spans="1:12" s="35" customFormat="1" ht="16.5" customHeight="1">
      <c r="A198" s="36"/>
      <c r="B198" s="37"/>
      <c r="C198" s="37"/>
      <c r="D198" s="37"/>
      <c r="E198" s="37"/>
      <c r="F198" s="37"/>
      <c r="G198" s="37"/>
      <c r="H198" s="37"/>
      <c r="I198" s="37"/>
      <c r="J198" s="37"/>
      <c r="K198" s="37"/>
      <c r="L198" s="36"/>
    </row>
    <row r="199" spans="2:13" s="35" customFormat="1" ht="16.5" customHeight="1">
      <c r="B199" s="134" t="s">
        <v>336</v>
      </c>
      <c r="C199" s="134"/>
      <c r="D199" s="134"/>
      <c r="E199" s="134"/>
      <c r="F199" s="38"/>
      <c r="G199" s="38"/>
      <c r="H199" s="39"/>
      <c r="I199" s="39"/>
      <c r="J199" s="39"/>
      <c r="K199" s="39"/>
      <c r="L199" s="36"/>
      <c r="M199" s="36"/>
    </row>
    <row r="200" spans="2:11" s="36" customFormat="1" ht="16.5" customHeight="1">
      <c r="B200" s="134" t="s">
        <v>337</v>
      </c>
      <c r="C200" s="134"/>
      <c r="D200" s="134"/>
      <c r="E200" s="134"/>
      <c r="F200" s="38"/>
      <c r="G200" s="38"/>
      <c r="H200" s="37"/>
      <c r="I200" s="37"/>
      <c r="J200" s="37"/>
      <c r="K200" s="37"/>
    </row>
    <row r="201" spans="2:12" s="35" customFormat="1" ht="16.5" customHeight="1">
      <c r="B201" s="134" t="s">
        <v>338</v>
      </c>
      <c r="C201" s="134"/>
      <c r="D201" s="134"/>
      <c r="E201" s="134"/>
      <c r="F201" s="38"/>
      <c r="G201" s="38"/>
      <c r="H201" s="40"/>
      <c r="I201" s="40"/>
      <c r="J201" s="40"/>
      <c r="K201" s="40"/>
      <c r="L201" s="36"/>
    </row>
    <row r="202" spans="2:12" s="35" customFormat="1" ht="16.5">
      <c r="B202" s="134" t="s">
        <v>339</v>
      </c>
      <c r="C202" s="134"/>
      <c r="D202" s="134"/>
      <c r="E202" s="134"/>
      <c r="F202" s="38"/>
      <c r="G202" s="38"/>
      <c r="H202" s="41"/>
      <c r="I202" s="41"/>
      <c r="J202" s="41"/>
      <c r="K202" s="41"/>
      <c r="L202" s="36"/>
    </row>
    <row r="203" spans="2:12" s="35" customFormat="1" ht="16.5">
      <c r="B203" s="38"/>
      <c r="C203" s="38"/>
      <c r="D203" s="38"/>
      <c r="E203" s="38"/>
      <c r="F203" s="38"/>
      <c r="G203" s="38"/>
      <c r="H203" s="41"/>
      <c r="I203" s="41"/>
      <c r="J203" s="41"/>
      <c r="K203" s="41"/>
      <c r="L203" s="36"/>
    </row>
    <row r="204" spans="2:3" ht="15">
      <c r="B204" s="11" t="s">
        <v>340</v>
      </c>
      <c r="C204" s="11" t="s">
        <v>341</v>
      </c>
    </row>
    <row r="205" ht="15">
      <c r="B205" s="124" t="s">
        <v>26</v>
      </c>
    </row>
    <row r="206" spans="2:8" ht="15">
      <c r="B206" s="42">
        <v>0</v>
      </c>
      <c r="C206" s="43" t="s">
        <v>342</v>
      </c>
      <c r="D206" s="44"/>
      <c r="E206" s="44"/>
      <c r="F206" s="44"/>
      <c r="G206" s="44"/>
      <c r="H206" s="45"/>
    </row>
    <row r="207" spans="2:8" ht="15">
      <c r="B207" s="42" t="s">
        <v>343</v>
      </c>
      <c r="C207" s="44" t="s">
        <v>344</v>
      </c>
      <c r="D207" s="44"/>
      <c r="E207" s="44"/>
      <c r="F207" s="44"/>
      <c r="G207" s="44"/>
      <c r="H207" s="45"/>
    </row>
    <row r="208" spans="2:8" ht="15">
      <c r="B208" s="42" t="s">
        <v>345</v>
      </c>
      <c r="C208" s="44" t="s">
        <v>346</v>
      </c>
      <c r="D208" s="44"/>
      <c r="E208" s="44"/>
      <c r="F208" s="44"/>
      <c r="G208" s="44"/>
      <c r="H208" s="45"/>
    </row>
    <row r="209" spans="2:8" ht="15">
      <c r="B209" s="42" t="s">
        <v>347</v>
      </c>
      <c r="C209" s="44" t="s">
        <v>348</v>
      </c>
      <c r="D209" s="44"/>
      <c r="E209" s="44"/>
      <c r="F209" s="44"/>
      <c r="G209" s="44"/>
      <c r="H209" s="45"/>
    </row>
    <row r="210" spans="2:8" ht="15">
      <c r="B210" s="124" t="s">
        <v>14</v>
      </c>
      <c r="D210" s="11"/>
      <c r="E210" s="11"/>
      <c r="F210" s="11"/>
      <c r="G210" s="11"/>
      <c r="H210" s="11"/>
    </row>
    <row r="211" spans="2:3" ht="15">
      <c r="B211" s="42">
        <v>0</v>
      </c>
      <c r="C211" s="43" t="s">
        <v>342</v>
      </c>
    </row>
    <row r="212" spans="2:3" ht="15">
      <c r="B212" s="42">
        <v>1</v>
      </c>
      <c r="C212" s="44" t="s">
        <v>344</v>
      </c>
    </row>
    <row r="213" spans="2:3" ht="15">
      <c r="B213" s="42" t="s">
        <v>349</v>
      </c>
      <c r="C213" s="44" t="s">
        <v>346</v>
      </c>
    </row>
    <row r="214" spans="2:3" ht="15">
      <c r="B214" s="42" t="s">
        <v>350</v>
      </c>
      <c r="C214" s="44" t="s">
        <v>348</v>
      </c>
    </row>
  </sheetData>
  <sheetProtection/>
  <mergeCells count="21">
    <mergeCell ref="B202:E202"/>
    <mergeCell ref="H77:H79"/>
    <mergeCell ref="H85:L85"/>
    <mergeCell ref="F109:M109"/>
    <mergeCell ref="F115:M115"/>
    <mergeCell ref="F121:M121"/>
    <mergeCell ref="B5:E5"/>
    <mergeCell ref="B6:E6"/>
    <mergeCell ref="C7:D7"/>
    <mergeCell ref="B16:D16"/>
    <mergeCell ref="H44:J44"/>
    <mergeCell ref="B1:E4"/>
    <mergeCell ref="F55:N57"/>
    <mergeCell ref="H62:M62"/>
    <mergeCell ref="H75:L75"/>
    <mergeCell ref="B200:E200"/>
    <mergeCell ref="B201:E201"/>
    <mergeCell ref="B199:E199"/>
    <mergeCell ref="F156:L156"/>
    <mergeCell ref="F166:L168"/>
    <mergeCell ref="F186:L188"/>
  </mergeCells>
  <conditionalFormatting sqref="H200:K200">
    <cfRule type="cellIs" priority="2" dxfId="14" operator="equal" stopIfTrue="1">
      <formula>0</formula>
    </cfRule>
  </conditionalFormatting>
  <conditionalFormatting sqref="H201:K201">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6.xml><?xml version="1.0" encoding="utf-8"?>
<worksheet xmlns="http://schemas.openxmlformats.org/spreadsheetml/2006/main" xmlns:r="http://schemas.openxmlformats.org/officeDocument/2006/relationships">
  <dimension ref="A1:J205"/>
  <sheetViews>
    <sheetView view="pageBreakPreview" zoomScaleSheetLayoutView="100" zoomScalePageLayoutView="0" workbookViewId="0" topLeftCell="A175">
      <selection activeCell="E177" sqref="E177:E178"/>
    </sheetView>
  </sheetViews>
  <sheetFormatPr defaultColWidth="11.421875" defaultRowHeight="15"/>
  <cols>
    <col min="1" max="1" width="2.8515625" style="1" customWidth="1"/>
    <col min="2" max="2" width="9.8515625" style="1" customWidth="1"/>
    <col min="3" max="3" width="68.7109375" style="1" customWidth="1"/>
    <col min="4" max="4" width="9.00390625" style="1" customWidth="1"/>
    <col min="5" max="5" width="10.8515625" style="1" customWidth="1"/>
    <col min="6" max="16384" width="11.421875" style="1" customWidth="1"/>
  </cols>
  <sheetData>
    <row r="1" spans="2:5" ht="15">
      <c r="B1" s="199"/>
      <c r="C1" s="199"/>
      <c r="D1" s="199"/>
      <c r="E1" s="199"/>
    </row>
    <row r="2" spans="2:5" ht="35.25" customHeight="1">
      <c r="B2" s="199"/>
      <c r="C2" s="199"/>
      <c r="D2" s="199"/>
      <c r="E2" s="199"/>
    </row>
    <row r="3" spans="2:5" ht="21" customHeight="1">
      <c r="B3" s="199"/>
      <c r="C3" s="199"/>
      <c r="D3" s="199"/>
      <c r="E3" s="199"/>
    </row>
    <row r="4" spans="2:5" ht="22.5" customHeight="1">
      <c r="B4" s="199"/>
      <c r="C4" s="199"/>
      <c r="D4" s="199"/>
      <c r="E4" s="199"/>
    </row>
    <row r="5" spans="2:5" ht="23.25" customHeight="1">
      <c r="B5" s="200" t="s">
        <v>648</v>
      </c>
      <c r="C5" s="200"/>
      <c r="D5" s="200"/>
      <c r="E5" s="200"/>
    </row>
    <row r="6" spans="2:5" ht="15">
      <c r="B6" s="201" t="s">
        <v>537</v>
      </c>
      <c r="C6" s="201"/>
      <c r="D6" s="201"/>
      <c r="E6" s="201"/>
    </row>
    <row r="7" spans="2:5" ht="15">
      <c r="B7" s="202"/>
      <c r="C7" s="201" t="s">
        <v>460</v>
      </c>
      <c r="D7" s="201"/>
      <c r="E7" s="202"/>
    </row>
    <row r="8" spans="2:5" ht="23.25" customHeight="1">
      <c r="B8" s="191"/>
      <c r="C8" s="192"/>
      <c r="D8" s="192"/>
      <c r="E8" s="192"/>
    </row>
    <row r="9" spans="2:5" ht="17.25" customHeight="1">
      <c r="B9" s="193" t="s">
        <v>1</v>
      </c>
      <c r="C9" s="194"/>
      <c r="D9" s="194"/>
      <c r="E9" s="194"/>
    </row>
    <row r="10" spans="2:5" ht="15">
      <c r="B10" s="193" t="s">
        <v>2</v>
      </c>
      <c r="C10" s="194"/>
      <c r="D10" s="195"/>
      <c r="E10" s="194"/>
    </row>
    <row r="11" spans="2:5" ht="15">
      <c r="B11" s="196" t="s">
        <v>3</v>
      </c>
      <c r="C11" s="194"/>
      <c r="D11" s="194"/>
      <c r="E11" s="194"/>
    </row>
    <row r="12" spans="2:5" ht="15">
      <c r="B12" s="196" t="s">
        <v>4</v>
      </c>
      <c r="C12" s="194"/>
      <c r="D12" s="194"/>
      <c r="E12" s="194"/>
    </row>
    <row r="13" spans="2:5" ht="15">
      <c r="B13" s="196" t="s">
        <v>5</v>
      </c>
      <c r="C13" s="194"/>
      <c r="D13" s="194"/>
      <c r="E13" s="194"/>
    </row>
    <row r="14" spans="2:5" ht="15">
      <c r="B14" s="197"/>
      <c r="C14" s="194"/>
      <c r="D14" s="194"/>
      <c r="E14" s="194"/>
    </row>
    <row r="15" spans="2:5" ht="15">
      <c r="B15" s="194"/>
      <c r="C15" s="194"/>
      <c r="D15" s="194"/>
      <c r="E15" s="194"/>
    </row>
    <row r="16" spans="2:5" ht="15">
      <c r="B16" s="198"/>
      <c r="C16" s="198"/>
      <c r="D16" s="198"/>
      <c r="E16" s="194"/>
    </row>
    <row r="17" spans="2:5" ht="15">
      <c r="B17" s="8" t="s">
        <v>6</v>
      </c>
      <c r="C17" s="8" t="s">
        <v>7</v>
      </c>
      <c r="D17" s="8" t="s">
        <v>8</v>
      </c>
      <c r="E17" s="8" t="s">
        <v>9</v>
      </c>
    </row>
    <row r="18" spans="2:5" s="11" customFormat="1" ht="15">
      <c r="B18" s="9">
        <v>1</v>
      </c>
      <c r="C18" s="9" t="s">
        <v>10</v>
      </c>
      <c r="D18" s="8" t="s">
        <v>11</v>
      </c>
      <c r="E18" s="10">
        <f>+E19+E34+E80+E144</f>
        <v>100</v>
      </c>
    </row>
    <row r="19" spans="2:5" ht="15">
      <c r="B19" s="12" t="s">
        <v>12</v>
      </c>
      <c r="C19" s="12" t="s">
        <v>13</v>
      </c>
      <c r="D19" s="13" t="s">
        <v>14</v>
      </c>
      <c r="E19" s="14">
        <f>(E20+E25+E32)*5/20</f>
        <v>5</v>
      </c>
    </row>
    <row r="20" spans="2:5" ht="15">
      <c r="B20" s="15" t="s">
        <v>15</v>
      </c>
      <c r="C20" s="15" t="s">
        <v>16</v>
      </c>
      <c r="D20" s="16" t="s">
        <v>14</v>
      </c>
      <c r="E20" s="16">
        <f>+E21</f>
        <v>5</v>
      </c>
    </row>
    <row r="21" spans="2:5" ht="21">
      <c r="B21" s="17" t="s">
        <v>17</v>
      </c>
      <c r="C21" s="17" t="s">
        <v>18</v>
      </c>
      <c r="D21" s="146" t="s">
        <v>14</v>
      </c>
      <c r="E21" s="124">
        <f>SUM(E22:E24)</f>
        <v>5</v>
      </c>
    </row>
    <row r="22" spans="2:5" ht="21">
      <c r="B22" s="17" t="s">
        <v>19</v>
      </c>
      <c r="C22" s="17" t="s">
        <v>798</v>
      </c>
      <c r="D22" s="124">
        <v>1</v>
      </c>
      <c r="E22" s="124">
        <v>0</v>
      </c>
    </row>
    <row r="23" spans="2:5" ht="21">
      <c r="B23" s="17" t="s">
        <v>20</v>
      </c>
      <c r="C23" s="17" t="s">
        <v>799</v>
      </c>
      <c r="D23" s="152" t="s">
        <v>461</v>
      </c>
      <c r="E23" s="124">
        <v>0</v>
      </c>
    </row>
    <row r="24" spans="2:5" ht="21">
      <c r="B24" s="17" t="s">
        <v>22</v>
      </c>
      <c r="C24" s="17" t="s">
        <v>800</v>
      </c>
      <c r="D24" s="152" t="s">
        <v>462</v>
      </c>
      <c r="E24" s="124">
        <v>5</v>
      </c>
    </row>
    <row r="25" spans="2:5" ht="15">
      <c r="B25" s="15" t="s">
        <v>24</v>
      </c>
      <c r="C25" s="15" t="s">
        <v>25</v>
      </c>
      <c r="D25" s="16" t="s">
        <v>26</v>
      </c>
      <c r="E25" s="16">
        <f>(E26+E29)*10/20</f>
        <v>10</v>
      </c>
    </row>
    <row r="26" spans="2:5" ht="21">
      <c r="B26" s="17" t="s">
        <v>27</v>
      </c>
      <c r="C26" s="17" t="s">
        <v>28</v>
      </c>
      <c r="D26" s="124" t="s">
        <v>26</v>
      </c>
      <c r="E26" s="124">
        <f>SUM(E27:E28)</f>
        <v>10</v>
      </c>
    </row>
    <row r="27" spans="2:5" ht="15">
      <c r="B27" s="17" t="s">
        <v>29</v>
      </c>
      <c r="C27" s="27" t="s">
        <v>30</v>
      </c>
      <c r="D27" s="124" t="s">
        <v>40</v>
      </c>
      <c r="E27" s="124">
        <v>0</v>
      </c>
    </row>
    <row r="28" spans="2:5" ht="21">
      <c r="B28" s="17" t="s">
        <v>32</v>
      </c>
      <c r="C28" s="27" t="s">
        <v>761</v>
      </c>
      <c r="D28" s="124" t="s">
        <v>42</v>
      </c>
      <c r="E28" s="124">
        <v>10</v>
      </c>
    </row>
    <row r="29" spans="2:5" ht="21">
      <c r="B29" s="17" t="s">
        <v>37</v>
      </c>
      <c r="C29" s="27" t="s">
        <v>762</v>
      </c>
      <c r="D29" s="124" t="s">
        <v>26</v>
      </c>
      <c r="E29" s="124">
        <f>SUM(E30:E31)</f>
        <v>10</v>
      </c>
    </row>
    <row r="30" spans="2:5" ht="15">
      <c r="B30" s="17" t="s">
        <v>38</v>
      </c>
      <c r="C30" s="27" t="s">
        <v>39</v>
      </c>
      <c r="D30" s="124" t="s">
        <v>40</v>
      </c>
      <c r="E30" s="124">
        <v>0</v>
      </c>
    </row>
    <row r="31" spans="2:5" ht="21">
      <c r="B31" s="17" t="s">
        <v>41</v>
      </c>
      <c r="C31" s="27" t="s">
        <v>840</v>
      </c>
      <c r="D31" s="124" t="s">
        <v>42</v>
      </c>
      <c r="E31" s="124">
        <v>10</v>
      </c>
    </row>
    <row r="32" spans="2:5" ht="15">
      <c r="B32" s="15" t="s">
        <v>43</v>
      </c>
      <c r="C32" s="15" t="s">
        <v>44</v>
      </c>
      <c r="D32" s="16" t="s">
        <v>14</v>
      </c>
      <c r="E32" s="16">
        <f>+E33</f>
        <v>5</v>
      </c>
    </row>
    <row r="33" spans="2:5" ht="42">
      <c r="B33" s="17" t="s">
        <v>45</v>
      </c>
      <c r="C33" s="17" t="s">
        <v>46</v>
      </c>
      <c r="D33" s="124" t="s">
        <v>14</v>
      </c>
      <c r="E33" s="124">
        <v>5</v>
      </c>
    </row>
    <row r="34" spans="2:5" ht="15">
      <c r="B34" s="12" t="s">
        <v>47</v>
      </c>
      <c r="C34" s="12" t="s">
        <v>48</v>
      </c>
      <c r="D34" s="13" t="s">
        <v>49</v>
      </c>
      <c r="E34" s="14">
        <f>(E35+E54+E68+E71)*30/40</f>
        <v>30</v>
      </c>
    </row>
    <row r="35" spans="2:5" ht="15">
      <c r="B35" s="15" t="s">
        <v>50</v>
      </c>
      <c r="C35" s="15" t="s">
        <v>51</v>
      </c>
      <c r="D35" s="16" t="s">
        <v>26</v>
      </c>
      <c r="E35" s="16">
        <f>+(E36+E40+E44+E49+E53)*10/45</f>
        <v>10</v>
      </c>
    </row>
    <row r="36" spans="2:5" s="11" customFormat="1" ht="21">
      <c r="B36" s="17" t="s">
        <v>54</v>
      </c>
      <c r="C36" s="17" t="s">
        <v>53</v>
      </c>
      <c r="D36" s="124" t="s">
        <v>26</v>
      </c>
      <c r="E36" s="124">
        <f>SUM(E37:E39)</f>
        <v>10</v>
      </c>
    </row>
    <row r="37" spans="2:5" s="11" customFormat="1" ht="15">
      <c r="B37" s="17" t="s">
        <v>54</v>
      </c>
      <c r="C37" s="17" t="s">
        <v>764</v>
      </c>
      <c r="D37" s="124">
        <v>0</v>
      </c>
      <c r="E37" s="124">
        <v>0</v>
      </c>
    </row>
    <row r="38" spans="2:5" s="11" customFormat="1" ht="15">
      <c r="B38" s="17" t="s">
        <v>55</v>
      </c>
      <c r="C38" s="27" t="s">
        <v>855</v>
      </c>
      <c r="D38" s="146" t="s">
        <v>67</v>
      </c>
      <c r="E38" s="124">
        <v>0</v>
      </c>
    </row>
    <row r="39" spans="2:5" s="11" customFormat="1" ht="21">
      <c r="B39" s="17" t="s">
        <v>56</v>
      </c>
      <c r="C39" s="27" t="s">
        <v>856</v>
      </c>
      <c r="D39" s="146" t="s">
        <v>36</v>
      </c>
      <c r="E39" s="146">
        <v>10</v>
      </c>
    </row>
    <row r="40" spans="2:5" s="11" customFormat="1" ht="15">
      <c r="B40" s="17" t="s">
        <v>58</v>
      </c>
      <c r="C40" s="27" t="s">
        <v>59</v>
      </c>
      <c r="D40" s="146" t="s">
        <v>26</v>
      </c>
      <c r="E40" s="146">
        <f>SUM(E41:E43)</f>
        <v>10</v>
      </c>
    </row>
    <row r="41" spans="2:5" s="11" customFormat="1" ht="15">
      <c r="B41" s="17" t="s">
        <v>60</v>
      </c>
      <c r="C41" s="27" t="s">
        <v>857</v>
      </c>
      <c r="D41" s="146">
        <v>0</v>
      </c>
      <c r="E41" s="124">
        <v>0</v>
      </c>
    </row>
    <row r="42" spans="2:5" s="11" customFormat="1" ht="15">
      <c r="B42" s="17" t="s">
        <v>62</v>
      </c>
      <c r="C42" s="27" t="s">
        <v>858</v>
      </c>
      <c r="D42" s="146" t="s">
        <v>182</v>
      </c>
      <c r="E42" s="124">
        <v>0</v>
      </c>
    </row>
    <row r="43" spans="2:5" s="11" customFormat="1" ht="15">
      <c r="B43" s="17" t="s">
        <v>65</v>
      </c>
      <c r="C43" s="27" t="s">
        <v>859</v>
      </c>
      <c r="D43" s="146" t="s">
        <v>82</v>
      </c>
      <c r="E43" s="146">
        <v>10</v>
      </c>
    </row>
    <row r="44" spans="2:5" s="11" customFormat="1" ht="21">
      <c r="B44" s="17" t="s">
        <v>70</v>
      </c>
      <c r="C44" s="27" t="s">
        <v>71</v>
      </c>
      <c r="D44" s="146" t="s">
        <v>26</v>
      </c>
      <c r="E44" s="146">
        <f>SUM(E45:E48)</f>
        <v>10</v>
      </c>
    </row>
    <row r="45" spans="2:5" s="11" customFormat="1" ht="15">
      <c r="B45" s="17" t="s">
        <v>72</v>
      </c>
      <c r="C45" s="27" t="s">
        <v>860</v>
      </c>
      <c r="D45" s="146">
        <v>0</v>
      </c>
      <c r="E45" s="124">
        <v>0</v>
      </c>
    </row>
    <row r="46" spans="2:5" s="11" customFormat="1" ht="15">
      <c r="B46" s="17" t="s">
        <v>74</v>
      </c>
      <c r="C46" s="27" t="s">
        <v>861</v>
      </c>
      <c r="D46" s="146" t="s">
        <v>76</v>
      </c>
      <c r="E46" s="124">
        <v>0</v>
      </c>
    </row>
    <row r="47" spans="2:5" s="11" customFormat="1" ht="15">
      <c r="B47" s="17" t="s">
        <v>77</v>
      </c>
      <c r="C47" s="27" t="s">
        <v>862</v>
      </c>
      <c r="D47" s="146" t="s">
        <v>79</v>
      </c>
      <c r="E47" s="124">
        <v>0</v>
      </c>
    </row>
    <row r="48" spans="2:5" s="11" customFormat="1" ht="21">
      <c r="B48" s="17" t="s">
        <v>80</v>
      </c>
      <c r="C48" s="27" t="s">
        <v>863</v>
      </c>
      <c r="D48" s="146" t="s">
        <v>82</v>
      </c>
      <c r="E48" s="146">
        <v>10</v>
      </c>
    </row>
    <row r="49" spans="2:5" s="11" customFormat="1" ht="21">
      <c r="B49" s="17" t="s">
        <v>83</v>
      </c>
      <c r="C49" s="27" t="s">
        <v>84</v>
      </c>
      <c r="D49" s="124" t="s">
        <v>26</v>
      </c>
      <c r="E49" s="124">
        <f>SUM(E50:E52)</f>
        <v>10</v>
      </c>
    </row>
    <row r="50" spans="2:5" s="11" customFormat="1" ht="15">
      <c r="B50" s="17" t="s">
        <v>85</v>
      </c>
      <c r="C50" s="27" t="s">
        <v>767</v>
      </c>
      <c r="D50" s="124">
        <v>0</v>
      </c>
      <c r="E50" s="124">
        <v>0</v>
      </c>
    </row>
    <row r="51" spans="2:5" s="11" customFormat="1" ht="15">
      <c r="B51" s="17" t="s">
        <v>86</v>
      </c>
      <c r="C51" s="153" t="s">
        <v>864</v>
      </c>
      <c r="D51" s="124" t="s">
        <v>76</v>
      </c>
      <c r="E51" s="124">
        <v>0</v>
      </c>
    </row>
    <row r="52" spans="2:5" s="11" customFormat="1" ht="21">
      <c r="B52" s="17" t="s">
        <v>87</v>
      </c>
      <c r="C52" s="27" t="s">
        <v>865</v>
      </c>
      <c r="D52" s="124" t="s">
        <v>42</v>
      </c>
      <c r="E52" s="124">
        <v>10</v>
      </c>
    </row>
    <row r="53" spans="2:5" s="11" customFormat="1" ht="15">
      <c r="B53" s="27" t="s">
        <v>89</v>
      </c>
      <c r="C53" s="27" t="s">
        <v>90</v>
      </c>
      <c r="D53" s="146" t="s">
        <v>14</v>
      </c>
      <c r="E53" s="146">
        <v>5</v>
      </c>
    </row>
    <row r="54" spans="2:5" ht="15">
      <c r="B54" s="15" t="s">
        <v>91</v>
      </c>
      <c r="C54" s="15" t="s">
        <v>92</v>
      </c>
      <c r="D54" s="16" t="s">
        <v>26</v>
      </c>
      <c r="E54" s="16">
        <f>+(E55+E58+E63)*10/25</f>
        <v>10</v>
      </c>
    </row>
    <row r="55" spans="2:5" s="11" customFormat="1" ht="27.75" customHeight="1">
      <c r="B55" s="17" t="s">
        <v>464</v>
      </c>
      <c r="C55" s="17" t="s">
        <v>94</v>
      </c>
      <c r="D55" s="124" t="s">
        <v>26</v>
      </c>
      <c r="E55" s="124">
        <f>SUM(E56:E57)</f>
        <v>10</v>
      </c>
    </row>
    <row r="56" spans="2:5" s="11" customFormat="1" ht="39" customHeight="1">
      <c r="B56" s="17" t="s">
        <v>95</v>
      </c>
      <c r="C56" s="17" t="s">
        <v>768</v>
      </c>
      <c r="D56" s="124">
        <v>0</v>
      </c>
      <c r="E56" s="124">
        <v>0</v>
      </c>
    </row>
    <row r="57" spans="2:7" s="11" customFormat="1" ht="15">
      <c r="B57" s="17" t="s">
        <v>96</v>
      </c>
      <c r="C57" s="17" t="s">
        <v>866</v>
      </c>
      <c r="D57" s="124" t="s">
        <v>36</v>
      </c>
      <c r="E57" s="124">
        <v>10</v>
      </c>
      <c r="F57" s="141"/>
      <c r="G57" s="141"/>
    </row>
    <row r="58" spans="2:5" s="11" customFormat="1" ht="15">
      <c r="B58" s="17" t="s">
        <v>98</v>
      </c>
      <c r="C58" s="27" t="s">
        <v>99</v>
      </c>
      <c r="D58" s="124" t="s">
        <v>26</v>
      </c>
      <c r="E58" s="124">
        <f>SUM(E59:E62)</f>
        <v>10</v>
      </c>
    </row>
    <row r="59" spans="2:5" s="11" customFormat="1" ht="15">
      <c r="B59" s="17" t="s">
        <v>100</v>
      </c>
      <c r="C59" s="17" t="s">
        <v>748</v>
      </c>
      <c r="D59" s="124">
        <v>0</v>
      </c>
      <c r="E59" s="124">
        <v>0</v>
      </c>
    </row>
    <row r="60" spans="2:10" s="11" customFormat="1" ht="27.75" customHeight="1">
      <c r="B60" s="17" t="s">
        <v>101</v>
      </c>
      <c r="C60" s="27" t="s">
        <v>749</v>
      </c>
      <c r="D60" s="124" t="s">
        <v>102</v>
      </c>
      <c r="E60" s="124">
        <v>0</v>
      </c>
      <c r="F60" s="159"/>
      <c r="G60" s="159"/>
      <c r="H60" s="159"/>
      <c r="I60" s="159"/>
      <c r="J60" s="159"/>
    </row>
    <row r="61" spans="2:5" s="11" customFormat="1" ht="25.5" customHeight="1">
      <c r="B61" s="17" t="s">
        <v>103</v>
      </c>
      <c r="C61" s="27" t="s">
        <v>750</v>
      </c>
      <c r="D61" s="124" t="s">
        <v>104</v>
      </c>
      <c r="E61" s="124">
        <v>0</v>
      </c>
    </row>
    <row r="62" spans="2:5" s="11" customFormat="1" ht="28.5" customHeight="1">
      <c r="B62" s="17" t="s">
        <v>105</v>
      </c>
      <c r="C62" s="27" t="s">
        <v>751</v>
      </c>
      <c r="D62" s="124" t="s">
        <v>82</v>
      </c>
      <c r="E62" s="124">
        <v>10</v>
      </c>
    </row>
    <row r="63" spans="2:5" s="11" customFormat="1" ht="26.25" customHeight="1">
      <c r="B63" s="17" t="s">
        <v>106</v>
      </c>
      <c r="C63" s="17" t="s">
        <v>107</v>
      </c>
      <c r="D63" s="124" t="s">
        <v>108</v>
      </c>
      <c r="E63" s="124">
        <f>SUM(E64:E67)</f>
        <v>5</v>
      </c>
    </row>
    <row r="64" spans="2:5" s="11" customFormat="1" ht="18" customHeight="1">
      <c r="B64" s="17" t="s">
        <v>109</v>
      </c>
      <c r="C64" s="27" t="s">
        <v>752</v>
      </c>
      <c r="D64" s="124">
        <v>0</v>
      </c>
      <c r="E64" s="124">
        <v>0</v>
      </c>
    </row>
    <row r="65" spans="2:5" s="11" customFormat="1" ht="21">
      <c r="B65" s="27" t="s">
        <v>110</v>
      </c>
      <c r="C65" s="27" t="s">
        <v>867</v>
      </c>
      <c r="D65" s="146" t="s">
        <v>64</v>
      </c>
      <c r="E65" s="124">
        <v>0</v>
      </c>
    </row>
    <row r="66" spans="2:5" s="11" customFormat="1" ht="21">
      <c r="B66" s="17" t="s">
        <v>111</v>
      </c>
      <c r="C66" s="27" t="s">
        <v>754</v>
      </c>
      <c r="D66" s="124" t="s">
        <v>112</v>
      </c>
      <c r="E66" s="124">
        <v>0</v>
      </c>
    </row>
    <row r="67" spans="2:5" s="11" customFormat="1" ht="21">
      <c r="B67" s="17" t="s">
        <v>113</v>
      </c>
      <c r="C67" s="27" t="s">
        <v>755</v>
      </c>
      <c r="D67" s="124">
        <v>5</v>
      </c>
      <c r="E67" s="124">
        <v>5</v>
      </c>
    </row>
    <row r="68" spans="2:5" ht="15">
      <c r="B68" s="15" t="s">
        <v>114</v>
      </c>
      <c r="C68" s="15" t="s">
        <v>115</v>
      </c>
      <c r="D68" s="16" t="s">
        <v>26</v>
      </c>
      <c r="E68" s="16">
        <f>+(E69+E70)*10/15</f>
        <v>10</v>
      </c>
    </row>
    <row r="69" spans="2:5" ht="21">
      <c r="B69" s="17" t="s">
        <v>116</v>
      </c>
      <c r="C69" s="17" t="s">
        <v>117</v>
      </c>
      <c r="D69" s="124" t="s">
        <v>14</v>
      </c>
      <c r="E69" s="124">
        <v>5</v>
      </c>
    </row>
    <row r="70" spans="2:5" ht="21">
      <c r="B70" s="17" t="s">
        <v>118</v>
      </c>
      <c r="C70" s="17" t="s">
        <v>119</v>
      </c>
      <c r="D70" s="124" t="s">
        <v>26</v>
      </c>
      <c r="E70" s="124">
        <v>10</v>
      </c>
    </row>
    <row r="71" spans="2:5" ht="15">
      <c r="B71" s="15" t="s">
        <v>120</v>
      </c>
      <c r="C71" s="15" t="s">
        <v>121</v>
      </c>
      <c r="D71" s="16" t="s">
        <v>26</v>
      </c>
      <c r="E71" s="16">
        <f>+(E72+E76)*10/15</f>
        <v>10</v>
      </c>
    </row>
    <row r="72" spans="2:6" ht="21">
      <c r="B72" s="17" t="s">
        <v>122</v>
      </c>
      <c r="C72" s="17" t="s">
        <v>123</v>
      </c>
      <c r="D72" s="124" t="s">
        <v>26</v>
      </c>
      <c r="E72" s="124">
        <f>SUM(E73:E75)</f>
        <v>10</v>
      </c>
      <c r="F72" s="29"/>
    </row>
    <row r="73" spans="2:6" ht="21">
      <c r="B73" s="17" t="s">
        <v>126</v>
      </c>
      <c r="C73" s="27" t="s">
        <v>465</v>
      </c>
      <c r="D73" s="124">
        <v>0</v>
      </c>
      <c r="E73" s="124">
        <v>0</v>
      </c>
      <c r="F73" s="29"/>
    </row>
    <row r="74" spans="2:6" ht="21">
      <c r="B74" s="17" t="s">
        <v>126</v>
      </c>
      <c r="C74" s="27" t="s">
        <v>466</v>
      </c>
      <c r="D74" s="124" t="s">
        <v>213</v>
      </c>
      <c r="E74" s="124">
        <v>0</v>
      </c>
      <c r="F74" s="29"/>
    </row>
    <row r="75" spans="2:6" ht="21">
      <c r="B75" s="17" t="s">
        <v>128</v>
      </c>
      <c r="C75" s="27" t="s">
        <v>467</v>
      </c>
      <c r="D75" s="124">
        <v>10</v>
      </c>
      <c r="E75" s="124">
        <v>10</v>
      </c>
      <c r="F75" s="29"/>
    </row>
    <row r="76" spans="2:6" ht="21">
      <c r="B76" s="27" t="s">
        <v>130</v>
      </c>
      <c r="C76" s="17" t="s">
        <v>131</v>
      </c>
      <c r="D76" s="124" t="s">
        <v>14</v>
      </c>
      <c r="E76" s="124">
        <f>SUM(E77:E79)</f>
        <v>5</v>
      </c>
      <c r="F76" s="21"/>
    </row>
    <row r="77" spans="2:5" ht="21">
      <c r="B77" s="17" t="s">
        <v>132</v>
      </c>
      <c r="C77" s="27" t="s">
        <v>351</v>
      </c>
      <c r="D77" s="124" t="s">
        <v>14</v>
      </c>
      <c r="E77" s="124">
        <v>0</v>
      </c>
    </row>
    <row r="78" spans="2:5" ht="21">
      <c r="B78" s="17" t="s">
        <v>133</v>
      </c>
      <c r="C78" s="17" t="s">
        <v>355</v>
      </c>
      <c r="D78" s="124">
        <v>0</v>
      </c>
      <c r="E78" s="124">
        <v>0</v>
      </c>
    </row>
    <row r="79" spans="2:5" ht="21">
      <c r="B79" s="17" t="s">
        <v>135</v>
      </c>
      <c r="C79" s="17" t="s">
        <v>136</v>
      </c>
      <c r="D79" s="124" t="s">
        <v>76</v>
      </c>
      <c r="E79" s="124">
        <v>5</v>
      </c>
    </row>
    <row r="80" spans="2:5" s="11" customFormat="1" ht="15">
      <c r="B80" s="12" t="s">
        <v>137</v>
      </c>
      <c r="C80" s="12" t="s">
        <v>138</v>
      </c>
      <c r="D80" s="13" t="s">
        <v>139</v>
      </c>
      <c r="E80" s="14">
        <f>(E81+E95)*35/20</f>
        <v>35</v>
      </c>
    </row>
    <row r="81" spans="2:8" s="11" customFormat="1" ht="15">
      <c r="B81" s="15" t="s">
        <v>140</v>
      </c>
      <c r="C81" s="15" t="s">
        <v>141</v>
      </c>
      <c r="D81" s="16" t="s">
        <v>26</v>
      </c>
      <c r="E81" s="16">
        <f>+(E82+E83+E87+E90+E91)*10/45</f>
        <v>10</v>
      </c>
      <c r="F81" s="127"/>
      <c r="G81" s="22"/>
      <c r="H81" s="22"/>
    </row>
    <row r="82" spans="2:8" s="11" customFormat="1" ht="15">
      <c r="B82" s="17" t="s">
        <v>142</v>
      </c>
      <c r="C82" s="17" t="s">
        <v>143</v>
      </c>
      <c r="D82" s="124" t="s">
        <v>14</v>
      </c>
      <c r="E82" s="124">
        <v>5</v>
      </c>
      <c r="F82" s="127"/>
      <c r="G82" s="22"/>
      <c r="H82" s="22"/>
    </row>
    <row r="83" spans="2:5" s="11" customFormat="1" ht="21">
      <c r="B83" s="17" t="s">
        <v>144</v>
      </c>
      <c r="C83" s="17" t="s">
        <v>145</v>
      </c>
      <c r="D83" s="124" t="s">
        <v>26</v>
      </c>
      <c r="E83" s="124">
        <f>SUM(E84:E86)</f>
        <v>10</v>
      </c>
    </row>
    <row r="84" spans="2:5" s="11" customFormat="1" ht="21">
      <c r="B84" s="17" t="s">
        <v>146</v>
      </c>
      <c r="C84" s="17" t="s">
        <v>868</v>
      </c>
      <c r="D84" s="124">
        <v>0</v>
      </c>
      <c r="E84" s="124">
        <v>0</v>
      </c>
    </row>
    <row r="85" spans="2:5" s="11" customFormat="1" ht="31.5">
      <c r="B85" s="17" t="s">
        <v>148</v>
      </c>
      <c r="C85" s="17" t="s">
        <v>869</v>
      </c>
      <c r="D85" s="124" t="s">
        <v>469</v>
      </c>
      <c r="E85" s="124">
        <v>0</v>
      </c>
    </row>
    <row r="86" spans="2:5" s="11" customFormat="1" ht="21">
      <c r="B86" s="17" t="s">
        <v>403</v>
      </c>
      <c r="C86" s="17" t="s">
        <v>870</v>
      </c>
      <c r="D86" s="124" t="s">
        <v>237</v>
      </c>
      <c r="E86" s="124">
        <v>10</v>
      </c>
    </row>
    <row r="87" spans="2:5" s="11" customFormat="1" ht="15">
      <c r="B87" s="27" t="s">
        <v>151</v>
      </c>
      <c r="C87" s="27" t="s">
        <v>152</v>
      </c>
      <c r="D87" s="146" t="s">
        <v>26</v>
      </c>
      <c r="E87" s="146">
        <f>SUM(E88:E89)</f>
        <v>10</v>
      </c>
    </row>
    <row r="88" spans="2:5" s="11" customFormat="1" ht="15">
      <c r="B88" s="17" t="s">
        <v>153</v>
      </c>
      <c r="C88" s="27" t="s">
        <v>871</v>
      </c>
      <c r="D88" s="124">
        <v>0</v>
      </c>
      <c r="E88" s="124">
        <v>0</v>
      </c>
    </row>
    <row r="89" spans="2:5" s="11" customFormat="1" ht="31.5">
      <c r="B89" s="27" t="s">
        <v>157</v>
      </c>
      <c r="C89" s="153" t="s">
        <v>872</v>
      </c>
      <c r="D89" s="124" t="s">
        <v>36</v>
      </c>
      <c r="E89" s="124">
        <v>10</v>
      </c>
    </row>
    <row r="90" spans="2:5" s="11" customFormat="1" ht="21">
      <c r="B90" s="17" t="s">
        <v>159</v>
      </c>
      <c r="C90" s="27" t="s">
        <v>160</v>
      </c>
      <c r="D90" s="124" t="s">
        <v>26</v>
      </c>
      <c r="E90" s="124">
        <v>10</v>
      </c>
    </row>
    <row r="91" spans="2:5" s="11" customFormat="1" ht="15">
      <c r="B91" s="17" t="s">
        <v>166</v>
      </c>
      <c r="C91" s="27" t="s">
        <v>167</v>
      </c>
      <c r="D91" s="124" t="s">
        <v>26</v>
      </c>
      <c r="E91" s="124">
        <f>SUM(E92:E94)</f>
        <v>10</v>
      </c>
    </row>
    <row r="92" spans="2:5" s="11" customFormat="1" ht="31.5">
      <c r="B92" s="17" t="s">
        <v>168</v>
      </c>
      <c r="C92" s="27" t="s">
        <v>873</v>
      </c>
      <c r="D92" s="146">
        <v>0</v>
      </c>
      <c r="E92" s="124">
        <v>0</v>
      </c>
    </row>
    <row r="93" spans="2:5" s="11" customFormat="1" ht="21">
      <c r="B93" s="17" t="s">
        <v>170</v>
      </c>
      <c r="C93" s="27" t="s">
        <v>874</v>
      </c>
      <c r="D93" s="146" t="s">
        <v>469</v>
      </c>
      <c r="E93" s="124">
        <v>0</v>
      </c>
    </row>
    <row r="94" spans="2:5" s="11" customFormat="1" ht="21">
      <c r="B94" s="17" t="s">
        <v>172</v>
      </c>
      <c r="C94" s="27" t="s">
        <v>875</v>
      </c>
      <c r="D94" s="146" t="s">
        <v>237</v>
      </c>
      <c r="E94" s="124">
        <v>10</v>
      </c>
    </row>
    <row r="95" spans="2:5" s="11" customFormat="1" ht="15">
      <c r="B95" s="15" t="s">
        <v>174</v>
      </c>
      <c r="C95" s="15" t="s">
        <v>175</v>
      </c>
      <c r="D95" s="16" t="s">
        <v>26</v>
      </c>
      <c r="E95" s="16">
        <f>+(E96+E100+E104+E107+E110+E113)*10/50</f>
        <v>10</v>
      </c>
    </row>
    <row r="96" spans="2:5" s="11" customFormat="1" ht="21">
      <c r="B96" s="17" t="s">
        <v>176</v>
      </c>
      <c r="C96" s="17" t="s">
        <v>177</v>
      </c>
      <c r="D96" s="124" t="s">
        <v>26</v>
      </c>
      <c r="E96" s="124">
        <f>SUM(E97:E99)</f>
        <v>10</v>
      </c>
    </row>
    <row r="97" spans="2:5" s="11" customFormat="1" ht="15">
      <c r="B97" s="17" t="s">
        <v>178</v>
      </c>
      <c r="C97" s="27" t="s">
        <v>876</v>
      </c>
      <c r="D97" s="124">
        <v>0</v>
      </c>
      <c r="E97" s="124">
        <v>0</v>
      </c>
    </row>
    <row r="98" spans="2:5" s="11" customFormat="1" ht="21">
      <c r="B98" s="17" t="s">
        <v>180</v>
      </c>
      <c r="C98" s="27" t="s">
        <v>877</v>
      </c>
      <c r="D98" s="146" t="s">
        <v>104</v>
      </c>
      <c r="E98" s="124">
        <v>0</v>
      </c>
    </row>
    <row r="99" spans="2:5" s="11" customFormat="1" ht="21">
      <c r="B99" s="17" t="s">
        <v>183</v>
      </c>
      <c r="C99" s="27" t="s">
        <v>878</v>
      </c>
      <c r="D99" s="146" t="s">
        <v>82</v>
      </c>
      <c r="E99" s="124">
        <v>10</v>
      </c>
    </row>
    <row r="100" spans="2:5" s="11" customFormat="1" ht="21">
      <c r="B100" s="17" t="s">
        <v>185</v>
      </c>
      <c r="C100" s="17" t="s">
        <v>186</v>
      </c>
      <c r="D100" s="124" t="s">
        <v>26</v>
      </c>
      <c r="E100" s="124">
        <f>SUM(E101:E103)</f>
        <v>10</v>
      </c>
    </row>
    <row r="101" spans="2:5" s="11" customFormat="1" ht="21">
      <c r="B101" s="17" t="s">
        <v>187</v>
      </c>
      <c r="C101" s="17" t="s">
        <v>879</v>
      </c>
      <c r="D101" s="124">
        <v>0</v>
      </c>
      <c r="E101" s="124">
        <v>0</v>
      </c>
    </row>
    <row r="102" spans="2:5" s="11" customFormat="1" ht="21">
      <c r="B102" s="17" t="s">
        <v>188</v>
      </c>
      <c r="C102" s="17" t="s">
        <v>880</v>
      </c>
      <c r="D102" s="146" t="s">
        <v>104</v>
      </c>
      <c r="E102" s="124">
        <v>0</v>
      </c>
    </row>
    <row r="103" spans="2:5" s="11" customFormat="1" ht="31.5">
      <c r="B103" s="17" t="s">
        <v>357</v>
      </c>
      <c r="C103" s="17" t="s">
        <v>881</v>
      </c>
      <c r="D103" s="146" t="s">
        <v>82</v>
      </c>
      <c r="E103" s="124">
        <v>10</v>
      </c>
    </row>
    <row r="104" spans="2:5" s="11" customFormat="1" ht="21">
      <c r="B104" s="17" t="s">
        <v>189</v>
      </c>
      <c r="C104" s="17" t="s">
        <v>190</v>
      </c>
      <c r="D104" s="124" t="s">
        <v>26</v>
      </c>
      <c r="E104" s="124">
        <f>SUM(E105:E106)</f>
        <v>10</v>
      </c>
    </row>
    <row r="105" spans="2:5" s="11" customFormat="1" ht="15">
      <c r="B105" s="17" t="s">
        <v>191</v>
      </c>
      <c r="C105" s="17" t="s">
        <v>882</v>
      </c>
      <c r="D105" s="124">
        <v>0</v>
      </c>
      <c r="E105" s="124">
        <v>0</v>
      </c>
    </row>
    <row r="106" spans="2:5" s="11" customFormat="1" ht="31.5">
      <c r="B106" s="17" t="s">
        <v>193</v>
      </c>
      <c r="C106" s="17" t="s">
        <v>883</v>
      </c>
      <c r="D106" s="146" t="s">
        <v>150</v>
      </c>
      <c r="E106" s="124">
        <v>10</v>
      </c>
    </row>
    <row r="107" spans="2:5" s="11" customFormat="1" ht="21">
      <c r="B107" s="17" t="s">
        <v>195</v>
      </c>
      <c r="C107" s="27" t="s">
        <v>196</v>
      </c>
      <c r="D107" s="124" t="s">
        <v>14</v>
      </c>
      <c r="E107" s="124">
        <f>SUM(E108:E109)</f>
        <v>5</v>
      </c>
    </row>
    <row r="108" spans="2:5" s="11" customFormat="1" ht="21">
      <c r="B108" s="17" t="s">
        <v>197</v>
      </c>
      <c r="C108" s="27" t="s">
        <v>884</v>
      </c>
      <c r="D108" s="124">
        <v>0</v>
      </c>
      <c r="E108" s="124">
        <v>0</v>
      </c>
    </row>
    <row r="109" spans="2:5" s="11" customFormat="1" ht="21">
      <c r="B109" s="17" t="s">
        <v>199</v>
      </c>
      <c r="C109" s="27" t="s">
        <v>885</v>
      </c>
      <c r="D109" s="124" t="s">
        <v>201</v>
      </c>
      <c r="E109" s="124">
        <v>5</v>
      </c>
    </row>
    <row r="110" spans="2:5" s="11" customFormat="1" ht="21">
      <c r="B110" s="17" t="s">
        <v>202</v>
      </c>
      <c r="C110" s="27" t="s">
        <v>203</v>
      </c>
      <c r="D110" s="124" t="s">
        <v>14</v>
      </c>
      <c r="E110" s="124">
        <f>SUM(E111:E112)</f>
        <v>5</v>
      </c>
    </row>
    <row r="111" spans="2:5" s="11" customFormat="1" ht="21">
      <c r="B111" s="17" t="s">
        <v>204</v>
      </c>
      <c r="C111" s="27" t="s">
        <v>886</v>
      </c>
      <c r="D111" s="124">
        <v>0</v>
      </c>
      <c r="E111" s="124">
        <v>0</v>
      </c>
    </row>
    <row r="112" spans="2:5" s="11" customFormat="1" ht="15">
      <c r="B112" s="17" t="s">
        <v>205</v>
      </c>
      <c r="C112" s="27" t="s">
        <v>887</v>
      </c>
      <c r="D112" s="124" t="s">
        <v>201</v>
      </c>
      <c r="E112" s="124">
        <v>5</v>
      </c>
    </row>
    <row r="113" spans="2:5" s="11" customFormat="1" ht="15">
      <c r="B113" s="17" t="s">
        <v>207</v>
      </c>
      <c r="C113" s="27" t="s">
        <v>208</v>
      </c>
      <c r="D113" s="124" t="s">
        <v>26</v>
      </c>
      <c r="E113" s="124">
        <f>SUM(E114:E116)</f>
        <v>10</v>
      </c>
    </row>
    <row r="114" spans="2:5" s="11" customFormat="1" ht="15">
      <c r="B114" s="17" t="s">
        <v>209</v>
      </c>
      <c r="C114" s="27" t="s">
        <v>888</v>
      </c>
      <c r="D114" s="124" t="s">
        <v>156</v>
      </c>
      <c r="E114" s="124">
        <v>0</v>
      </c>
    </row>
    <row r="115" spans="2:5" s="11" customFormat="1" ht="21">
      <c r="B115" s="17" t="s">
        <v>211</v>
      </c>
      <c r="C115" s="27" t="s">
        <v>889</v>
      </c>
      <c r="D115" s="124" t="s">
        <v>213</v>
      </c>
      <c r="E115" s="124">
        <v>0</v>
      </c>
    </row>
    <row r="116" spans="2:5" s="11" customFormat="1" ht="31.5">
      <c r="B116" s="17" t="s">
        <v>214</v>
      </c>
      <c r="C116" s="27" t="s">
        <v>890</v>
      </c>
      <c r="D116" s="124" t="s">
        <v>82</v>
      </c>
      <c r="E116" s="124">
        <v>10</v>
      </c>
    </row>
    <row r="117" spans="2:5" ht="15">
      <c r="B117" s="15" t="s">
        <v>215</v>
      </c>
      <c r="C117" s="15" t="s">
        <v>216</v>
      </c>
      <c r="D117" s="16" t="s">
        <v>26</v>
      </c>
      <c r="E117" s="16">
        <f>+(E118+E122+E126+E130+E134)*10/50</f>
        <v>10</v>
      </c>
    </row>
    <row r="118" spans="2:5" s="11" customFormat="1" ht="21">
      <c r="B118" s="17" t="s">
        <v>217</v>
      </c>
      <c r="C118" s="17" t="s">
        <v>218</v>
      </c>
      <c r="D118" s="124" t="s">
        <v>26</v>
      </c>
      <c r="E118" s="124">
        <f>SUM(E119:E121)</f>
        <v>10</v>
      </c>
    </row>
    <row r="119" spans="2:5" s="11" customFormat="1" ht="15">
      <c r="B119" s="17" t="s">
        <v>219</v>
      </c>
      <c r="C119" s="17" t="s">
        <v>891</v>
      </c>
      <c r="D119" s="124">
        <v>0</v>
      </c>
      <c r="E119" s="124">
        <v>0</v>
      </c>
    </row>
    <row r="120" spans="2:5" s="11" customFormat="1" ht="31.5">
      <c r="B120" s="17" t="s">
        <v>221</v>
      </c>
      <c r="C120" s="17" t="s">
        <v>471</v>
      </c>
      <c r="D120" s="124" t="s">
        <v>104</v>
      </c>
      <c r="E120" s="124">
        <v>0</v>
      </c>
    </row>
    <row r="121" spans="2:5" s="11" customFormat="1" ht="21">
      <c r="B121" s="17" t="s">
        <v>223</v>
      </c>
      <c r="C121" s="17" t="s">
        <v>892</v>
      </c>
      <c r="D121" s="124" t="s">
        <v>82</v>
      </c>
      <c r="E121" s="124">
        <v>10</v>
      </c>
    </row>
    <row r="122" spans="2:5" s="11" customFormat="1" ht="21">
      <c r="B122" s="17" t="s">
        <v>225</v>
      </c>
      <c r="C122" s="17" t="s">
        <v>226</v>
      </c>
      <c r="D122" s="124" t="s">
        <v>26</v>
      </c>
      <c r="E122" s="124">
        <f>SUM(E123:E125)</f>
        <v>10</v>
      </c>
    </row>
    <row r="123" spans="2:5" s="11" customFormat="1" ht="21">
      <c r="B123" s="17" t="s">
        <v>227</v>
      </c>
      <c r="C123" s="17" t="s">
        <v>893</v>
      </c>
      <c r="D123" s="124">
        <v>0</v>
      </c>
      <c r="E123" s="124">
        <v>0</v>
      </c>
    </row>
    <row r="124" spans="2:5" s="11" customFormat="1" ht="21">
      <c r="B124" s="17" t="s">
        <v>228</v>
      </c>
      <c r="C124" s="17" t="s">
        <v>894</v>
      </c>
      <c r="D124" s="124" t="s">
        <v>104</v>
      </c>
      <c r="E124" s="124">
        <v>0</v>
      </c>
    </row>
    <row r="125" spans="2:5" s="11" customFormat="1" ht="31.5">
      <c r="B125" s="17" t="s">
        <v>230</v>
      </c>
      <c r="C125" s="17" t="s">
        <v>895</v>
      </c>
      <c r="D125" s="124" t="s">
        <v>82</v>
      </c>
      <c r="E125" s="124">
        <v>10</v>
      </c>
    </row>
    <row r="126" spans="2:5" s="11" customFormat="1" ht="21">
      <c r="B126" s="17" t="s">
        <v>231</v>
      </c>
      <c r="C126" s="17" t="s">
        <v>232</v>
      </c>
      <c r="D126" s="124" t="s">
        <v>26</v>
      </c>
      <c r="E126" s="124">
        <f>SUM(E127:E129)</f>
        <v>10</v>
      </c>
    </row>
    <row r="127" spans="2:5" s="11" customFormat="1" ht="21">
      <c r="B127" s="17" t="s">
        <v>233</v>
      </c>
      <c r="C127" s="27" t="s">
        <v>779</v>
      </c>
      <c r="D127" s="124">
        <v>0</v>
      </c>
      <c r="E127" s="124">
        <v>0</v>
      </c>
    </row>
    <row r="128" spans="2:5" s="11" customFormat="1" ht="21">
      <c r="B128" s="17" t="s">
        <v>234</v>
      </c>
      <c r="C128" s="27" t="s">
        <v>780</v>
      </c>
      <c r="D128" s="124" t="s">
        <v>235</v>
      </c>
      <c r="E128" s="124">
        <v>0</v>
      </c>
    </row>
    <row r="129" spans="2:5" s="11" customFormat="1" ht="21">
      <c r="B129" s="17" t="s">
        <v>236</v>
      </c>
      <c r="C129" s="27" t="s">
        <v>896</v>
      </c>
      <c r="D129" s="124" t="s">
        <v>237</v>
      </c>
      <c r="E129" s="124">
        <v>10</v>
      </c>
    </row>
    <row r="130" spans="2:5" s="11" customFormat="1" ht="21">
      <c r="B130" s="17" t="s">
        <v>238</v>
      </c>
      <c r="C130" s="17" t="s">
        <v>239</v>
      </c>
      <c r="D130" s="124" t="s">
        <v>26</v>
      </c>
      <c r="E130" s="124">
        <f>SUM(E131:E133)</f>
        <v>10</v>
      </c>
    </row>
    <row r="131" spans="2:5" s="11" customFormat="1" ht="21">
      <c r="B131" s="17" t="s">
        <v>240</v>
      </c>
      <c r="C131" s="17" t="s">
        <v>897</v>
      </c>
      <c r="D131" s="124">
        <v>0</v>
      </c>
      <c r="E131" s="124">
        <v>0</v>
      </c>
    </row>
    <row r="132" spans="2:5" s="11" customFormat="1" ht="21">
      <c r="B132" s="17" t="s">
        <v>241</v>
      </c>
      <c r="C132" s="17" t="s">
        <v>898</v>
      </c>
      <c r="D132" s="124" t="s">
        <v>243</v>
      </c>
      <c r="E132" s="124">
        <v>0</v>
      </c>
    </row>
    <row r="133" spans="2:5" s="11" customFormat="1" ht="15">
      <c r="B133" s="17" t="s">
        <v>244</v>
      </c>
      <c r="C133" s="17" t="s">
        <v>899</v>
      </c>
      <c r="D133" s="124" t="s">
        <v>36</v>
      </c>
      <c r="E133" s="124">
        <v>10</v>
      </c>
    </row>
    <row r="134" spans="2:5" s="11" customFormat="1" ht="21">
      <c r="B134" s="17" t="s">
        <v>246</v>
      </c>
      <c r="C134" s="27" t="s">
        <v>247</v>
      </c>
      <c r="D134" s="124" t="s">
        <v>26</v>
      </c>
      <c r="E134" s="124">
        <f>SUM(E135:E138)</f>
        <v>10</v>
      </c>
    </row>
    <row r="135" spans="2:5" s="11" customFormat="1" ht="21">
      <c r="B135" s="17" t="s">
        <v>248</v>
      </c>
      <c r="C135" s="27" t="s">
        <v>900</v>
      </c>
      <c r="D135" s="124" t="s">
        <v>26</v>
      </c>
      <c r="E135" s="124">
        <v>0</v>
      </c>
    </row>
    <row r="136" spans="2:5" s="11" customFormat="1" ht="21">
      <c r="B136" s="17" t="s">
        <v>250</v>
      </c>
      <c r="C136" s="27" t="s">
        <v>901</v>
      </c>
      <c r="D136" s="124">
        <v>0</v>
      </c>
      <c r="E136" s="124">
        <v>0</v>
      </c>
    </row>
    <row r="137" spans="2:5" s="11" customFormat="1" ht="21">
      <c r="B137" s="17" t="s">
        <v>251</v>
      </c>
      <c r="C137" s="27" t="s">
        <v>902</v>
      </c>
      <c r="D137" s="124" t="s">
        <v>243</v>
      </c>
      <c r="E137" s="124">
        <v>0</v>
      </c>
    </row>
    <row r="138" spans="2:5" s="11" customFormat="1" ht="15">
      <c r="B138" s="17" t="s">
        <v>252</v>
      </c>
      <c r="C138" s="153" t="s">
        <v>903</v>
      </c>
      <c r="D138" s="124" t="s">
        <v>36</v>
      </c>
      <c r="E138" s="124">
        <v>10</v>
      </c>
    </row>
    <row r="139" spans="2:5" ht="15">
      <c r="B139" s="15" t="s">
        <v>253</v>
      </c>
      <c r="C139" s="15" t="s">
        <v>254</v>
      </c>
      <c r="D139" s="16" t="s">
        <v>26</v>
      </c>
      <c r="E139" s="16">
        <f>+E140</f>
        <v>10</v>
      </c>
    </row>
    <row r="140" spans="2:5" s="11" customFormat="1" ht="21">
      <c r="B140" s="17" t="s">
        <v>255</v>
      </c>
      <c r="C140" s="27" t="s">
        <v>256</v>
      </c>
      <c r="D140" s="124" t="s">
        <v>26</v>
      </c>
      <c r="E140" s="124">
        <f>SUM(E141:E143)</f>
        <v>10</v>
      </c>
    </row>
    <row r="141" spans="2:5" s="11" customFormat="1" ht="15">
      <c r="B141" s="17" t="s">
        <v>257</v>
      </c>
      <c r="C141" s="17" t="s">
        <v>904</v>
      </c>
      <c r="D141" s="124">
        <v>0</v>
      </c>
      <c r="E141" s="124">
        <v>0</v>
      </c>
    </row>
    <row r="142" spans="2:5" s="11" customFormat="1" ht="15">
      <c r="B142" s="17" t="s">
        <v>259</v>
      </c>
      <c r="C142" s="17" t="s">
        <v>905</v>
      </c>
      <c r="D142" s="124" t="s">
        <v>34</v>
      </c>
      <c r="E142" s="124">
        <v>0</v>
      </c>
    </row>
    <row r="143" spans="2:5" s="11" customFormat="1" ht="21">
      <c r="B143" s="17" t="s">
        <v>261</v>
      </c>
      <c r="C143" s="17" t="s">
        <v>906</v>
      </c>
      <c r="D143" s="124" t="s">
        <v>36</v>
      </c>
      <c r="E143" s="124">
        <v>10</v>
      </c>
    </row>
    <row r="144" spans="2:5" ht="15">
      <c r="B144" s="12" t="s">
        <v>265</v>
      </c>
      <c r="C144" s="12" t="s">
        <v>266</v>
      </c>
      <c r="D144" s="13" t="s">
        <v>49</v>
      </c>
      <c r="E144" s="14">
        <f>+(E145+E154+E159+E166+E175+E180)*30/50</f>
        <v>30</v>
      </c>
    </row>
    <row r="145" spans="2:5" ht="15">
      <c r="B145" s="15" t="s">
        <v>267</v>
      </c>
      <c r="C145" s="15" t="s">
        <v>268</v>
      </c>
      <c r="D145" s="16" t="s">
        <v>26</v>
      </c>
      <c r="E145" s="16">
        <f>+(E146+E147+E151)*10/25</f>
        <v>10</v>
      </c>
    </row>
    <row r="146" spans="2:5" s="11" customFormat="1" ht="21">
      <c r="B146" s="17" t="s">
        <v>269</v>
      </c>
      <c r="C146" s="17" t="s">
        <v>270</v>
      </c>
      <c r="D146" s="146" t="s">
        <v>14</v>
      </c>
      <c r="E146" s="124">
        <v>5</v>
      </c>
    </row>
    <row r="147" spans="2:5" s="11" customFormat="1" ht="21">
      <c r="B147" s="17" t="s">
        <v>271</v>
      </c>
      <c r="C147" s="17" t="s">
        <v>272</v>
      </c>
      <c r="D147" s="124" t="s">
        <v>26</v>
      </c>
      <c r="E147" s="124">
        <f>SUM(E148:E150)</f>
        <v>10</v>
      </c>
    </row>
    <row r="148" spans="2:5" s="11" customFormat="1" ht="42">
      <c r="B148" s="17" t="s">
        <v>273</v>
      </c>
      <c r="C148" s="17" t="s">
        <v>827</v>
      </c>
      <c r="D148" s="124">
        <v>0</v>
      </c>
      <c r="E148" s="124">
        <v>0</v>
      </c>
    </row>
    <row r="149" spans="2:5" s="11" customFormat="1" ht="21">
      <c r="B149" s="17" t="s">
        <v>275</v>
      </c>
      <c r="C149" s="17" t="s">
        <v>828</v>
      </c>
      <c r="D149" s="124" t="s">
        <v>469</v>
      </c>
      <c r="E149" s="124">
        <v>0</v>
      </c>
    </row>
    <row r="150" spans="2:5" s="11" customFormat="1" ht="31.5">
      <c r="B150" s="17" t="s">
        <v>359</v>
      </c>
      <c r="C150" s="17" t="s">
        <v>829</v>
      </c>
      <c r="D150" s="124" t="s">
        <v>237</v>
      </c>
      <c r="E150" s="124">
        <v>10</v>
      </c>
    </row>
    <row r="151" spans="2:5" s="11" customFormat="1" ht="21">
      <c r="B151" s="17" t="s">
        <v>277</v>
      </c>
      <c r="C151" s="17" t="s">
        <v>278</v>
      </c>
      <c r="D151" s="124" t="s">
        <v>26</v>
      </c>
      <c r="E151" s="124">
        <f>SUM(E152:E153)</f>
        <v>10</v>
      </c>
    </row>
    <row r="152" spans="2:5" s="11" customFormat="1" ht="21">
      <c r="B152" s="17" t="s">
        <v>279</v>
      </c>
      <c r="C152" s="17" t="s">
        <v>907</v>
      </c>
      <c r="D152" s="124">
        <v>0</v>
      </c>
      <c r="E152" s="124">
        <v>0</v>
      </c>
    </row>
    <row r="153" spans="2:5" s="11" customFormat="1" ht="21">
      <c r="B153" s="17" t="s">
        <v>281</v>
      </c>
      <c r="C153" s="17" t="s">
        <v>908</v>
      </c>
      <c r="D153" s="124" t="s">
        <v>150</v>
      </c>
      <c r="E153" s="124">
        <v>10</v>
      </c>
    </row>
    <row r="154" spans="2:5" ht="15">
      <c r="B154" s="15" t="s">
        <v>283</v>
      </c>
      <c r="C154" s="15" t="s">
        <v>284</v>
      </c>
      <c r="D154" s="16" t="s">
        <v>14</v>
      </c>
      <c r="E154" s="25">
        <f>+E155</f>
        <v>5</v>
      </c>
    </row>
    <row r="155" spans="2:5" s="11" customFormat="1" ht="15">
      <c r="B155" s="17" t="s">
        <v>285</v>
      </c>
      <c r="C155" s="17" t="s">
        <v>449</v>
      </c>
      <c r="D155" s="124" t="s">
        <v>14</v>
      </c>
      <c r="E155" s="124">
        <f>SUM(E156:E158)</f>
        <v>5</v>
      </c>
    </row>
    <row r="156" spans="2:5" s="11" customFormat="1" ht="21">
      <c r="B156" s="17" t="s">
        <v>287</v>
      </c>
      <c r="C156" s="17" t="s">
        <v>909</v>
      </c>
      <c r="D156" s="124">
        <v>0</v>
      </c>
      <c r="E156" s="124">
        <v>0</v>
      </c>
    </row>
    <row r="157" spans="2:5" s="11" customFormat="1" ht="21">
      <c r="B157" s="17" t="s">
        <v>288</v>
      </c>
      <c r="C157" s="17" t="s">
        <v>910</v>
      </c>
      <c r="D157" s="124" t="s">
        <v>112</v>
      </c>
      <c r="E157" s="124">
        <v>0</v>
      </c>
    </row>
    <row r="158" spans="2:5" s="11" customFormat="1" ht="31.5">
      <c r="B158" s="17" t="s">
        <v>290</v>
      </c>
      <c r="C158" s="17" t="s">
        <v>787</v>
      </c>
      <c r="D158" s="124">
        <v>5</v>
      </c>
      <c r="E158" s="124">
        <v>5</v>
      </c>
    </row>
    <row r="159" spans="2:5" s="11" customFormat="1" ht="15">
      <c r="B159" s="15" t="s">
        <v>291</v>
      </c>
      <c r="C159" s="15" t="s">
        <v>292</v>
      </c>
      <c r="D159" s="16" t="s">
        <v>26</v>
      </c>
      <c r="E159" s="16">
        <f>+(E160+E161+E162)*10/25</f>
        <v>10</v>
      </c>
    </row>
    <row r="160" spans="2:5" s="11" customFormat="1" ht="15">
      <c r="B160" s="17" t="s">
        <v>293</v>
      </c>
      <c r="C160" s="17" t="s">
        <v>294</v>
      </c>
      <c r="D160" s="124" t="s">
        <v>26</v>
      </c>
      <c r="E160" s="124">
        <v>10</v>
      </c>
    </row>
    <row r="161" spans="2:5" s="11" customFormat="1" ht="21">
      <c r="B161" s="17" t="s">
        <v>295</v>
      </c>
      <c r="C161" s="17" t="s">
        <v>296</v>
      </c>
      <c r="D161" s="124" t="s">
        <v>14</v>
      </c>
      <c r="E161" s="124">
        <v>5</v>
      </c>
    </row>
    <row r="162" spans="2:5" s="11" customFormat="1" ht="21">
      <c r="B162" s="17" t="s">
        <v>297</v>
      </c>
      <c r="C162" s="27" t="s">
        <v>298</v>
      </c>
      <c r="D162" s="124" t="s">
        <v>26</v>
      </c>
      <c r="E162" s="124">
        <f>SUM(E163:E165)</f>
        <v>10</v>
      </c>
    </row>
    <row r="163" spans="2:5" s="11" customFormat="1" ht="15">
      <c r="B163" s="17" t="s">
        <v>299</v>
      </c>
      <c r="C163" s="17" t="s">
        <v>911</v>
      </c>
      <c r="D163" s="124">
        <v>0</v>
      </c>
      <c r="E163" s="124">
        <v>0</v>
      </c>
    </row>
    <row r="164" spans="2:5" s="11" customFormat="1" ht="42">
      <c r="B164" s="17" t="s">
        <v>300</v>
      </c>
      <c r="C164" s="17" t="s">
        <v>912</v>
      </c>
      <c r="D164" s="124" t="s">
        <v>473</v>
      </c>
      <c r="E164" s="124">
        <v>0</v>
      </c>
    </row>
    <row r="165" spans="2:5" s="11" customFormat="1" ht="15">
      <c r="B165" s="17" t="s">
        <v>368</v>
      </c>
      <c r="C165" s="17" t="s">
        <v>474</v>
      </c>
      <c r="D165" s="124" t="s">
        <v>237</v>
      </c>
      <c r="E165" s="124">
        <v>10</v>
      </c>
    </row>
    <row r="166" spans="2:5" ht="15">
      <c r="B166" s="15" t="s">
        <v>301</v>
      </c>
      <c r="C166" s="15" t="s">
        <v>302</v>
      </c>
      <c r="D166" s="16" t="s">
        <v>26</v>
      </c>
      <c r="E166" s="16">
        <f>+(E167+E171)*10/20</f>
        <v>10</v>
      </c>
    </row>
    <row r="167" spans="2:5" ht="21">
      <c r="B167" s="17" t="s">
        <v>303</v>
      </c>
      <c r="C167" s="17" t="s">
        <v>304</v>
      </c>
      <c r="D167" s="124" t="s">
        <v>26</v>
      </c>
      <c r="E167" s="124">
        <f>SUM(E168:E170)</f>
        <v>10</v>
      </c>
    </row>
    <row r="168" spans="2:5" ht="15">
      <c r="B168" s="17" t="s">
        <v>305</v>
      </c>
      <c r="C168" s="17" t="s">
        <v>913</v>
      </c>
      <c r="D168" s="124">
        <v>0</v>
      </c>
      <c r="E168" s="124">
        <v>0</v>
      </c>
    </row>
    <row r="169" spans="2:5" ht="21">
      <c r="B169" s="17" t="s">
        <v>306</v>
      </c>
      <c r="C169" s="17" t="s">
        <v>791</v>
      </c>
      <c r="D169" s="124" t="s">
        <v>67</v>
      </c>
      <c r="E169" s="124">
        <v>0</v>
      </c>
    </row>
    <row r="170" spans="2:5" ht="21">
      <c r="B170" s="17" t="s">
        <v>307</v>
      </c>
      <c r="C170" s="17" t="s">
        <v>792</v>
      </c>
      <c r="D170" s="124" t="s">
        <v>36</v>
      </c>
      <c r="E170" s="124">
        <v>10</v>
      </c>
    </row>
    <row r="171" spans="2:5" ht="21">
      <c r="B171" s="17" t="s">
        <v>308</v>
      </c>
      <c r="C171" s="17" t="s">
        <v>309</v>
      </c>
      <c r="D171" s="124" t="s">
        <v>26</v>
      </c>
      <c r="E171" s="124">
        <f>SUM(E172:E174)</f>
        <v>10</v>
      </c>
    </row>
    <row r="172" spans="2:5" ht="15">
      <c r="B172" s="17" t="s">
        <v>310</v>
      </c>
      <c r="C172" s="17" t="s">
        <v>793</v>
      </c>
      <c r="D172" s="124">
        <v>0</v>
      </c>
      <c r="E172" s="124">
        <v>0</v>
      </c>
    </row>
    <row r="173" spans="2:5" ht="15">
      <c r="B173" s="17" t="s">
        <v>311</v>
      </c>
      <c r="C173" s="17" t="s">
        <v>794</v>
      </c>
      <c r="D173" s="124" t="s">
        <v>67</v>
      </c>
      <c r="E173" s="124">
        <v>0</v>
      </c>
    </row>
    <row r="174" spans="2:5" ht="15">
      <c r="B174" s="17" t="s">
        <v>312</v>
      </c>
      <c r="C174" s="17" t="s">
        <v>795</v>
      </c>
      <c r="D174" s="124" t="s">
        <v>36</v>
      </c>
      <c r="E174" s="124">
        <v>10</v>
      </c>
    </row>
    <row r="175" spans="2:5" ht="15">
      <c r="B175" s="15" t="s">
        <v>313</v>
      </c>
      <c r="C175" s="15" t="s">
        <v>314</v>
      </c>
      <c r="D175" s="16" t="s">
        <v>14</v>
      </c>
      <c r="E175" s="16">
        <f>+E176</f>
        <v>5</v>
      </c>
    </row>
    <row r="176" spans="2:5" ht="21">
      <c r="B176" s="17" t="s">
        <v>315</v>
      </c>
      <c r="C176" s="17" t="s">
        <v>316</v>
      </c>
      <c r="D176" s="124" t="s">
        <v>14</v>
      </c>
      <c r="E176" s="124">
        <f>SUM(E177:E179)</f>
        <v>5</v>
      </c>
    </row>
    <row r="177" spans="2:5" ht="21">
      <c r="B177" s="17" t="s">
        <v>317</v>
      </c>
      <c r="C177" s="17" t="s">
        <v>796</v>
      </c>
      <c r="D177" s="124">
        <v>0</v>
      </c>
      <c r="E177" s="124">
        <v>0</v>
      </c>
    </row>
    <row r="178" spans="2:5" ht="21">
      <c r="B178" s="17" t="s">
        <v>318</v>
      </c>
      <c r="C178" s="17" t="s">
        <v>914</v>
      </c>
      <c r="D178" s="124" t="s">
        <v>156</v>
      </c>
      <c r="E178" s="124">
        <v>0</v>
      </c>
    </row>
    <row r="179" spans="2:5" ht="31.5">
      <c r="B179" s="17" t="s">
        <v>320</v>
      </c>
      <c r="C179" s="17" t="s">
        <v>797</v>
      </c>
      <c r="D179" s="124">
        <v>5</v>
      </c>
      <c r="E179" s="124">
        <v>5</v>
      </c>
    </row>
    <row r="180" spans="2:5" ht="15">
      <c r="B180" s="15" t="s">
        <v>321</v>
      </c>
      <c r="C180" s="15" t="s">
        <v>322</v>
      </c>
      <c r="D180" s="16" t="s">
        <v>26</v>
      </c>
      <c r="E180" s="16">
        <f>+(E181+E182+E183+E184+E185+E186)*10/55</f>
        <v>10</v>
      </c>
    </row>
    <row r="181" spans="2:5" ht="21">
      <c r="B181" s="27" t="s">
        <v>323</v>
      </c>
      <c r="C181" s="17" t="s">
        <v>324</v>
      </c>
      <c r="D181" s="124" t="s">
        <v>26</v>
      </c>
      <c r="E181" s="124">
        <v>10</v>
      </c>
    </row>
    <row r="182" spans="2:5" ht="15">
      <c r="B182" s="27" t="s">
        <v>325</v>
      </c>
      <c r="C182" s="17" t="s">
        <v>326</v>
      </c>
      <c r="D182" s="124" t="s">
        <v>26</v>
      </c>
      <c r="E182" s="124">
        <v>10</v>
      </c>
    </row>
    <row r="183" spans="2:5" ht="21">
      <c r="B183" s="27" t="s">
        <v>327</v>
      </c>
      <c r="C183" s="17" t="s">
        <v>328</v>
      </c>
      <c r="D183" s="124" t="s">
        <v>26</v>
      </c>
      <c r="E183" s="124">
        <v>10</v>
      </c>
    </row>
    <row r="184" spans="2:5" ht="21">
      <c r="B184" s="27" t="s">
        <v>329</v>
      </c>
      <c r="C184" s="17" t="s">
        <v>330</v>
      </c>
      <c r="D184" s="124" t="s">
        <v>26</v>
      </c>
      <c r="E184" s="124">
        <v>10</v>
      </c>
    </row>
    <row r="185" spans="2:5" ht="21">
      <c r="B185" s="27" t="s">
        <v>331</v>
      </c>
      <c r="C185" s="17" t="s">
        <v>332</v>
      </c>
      <c r="D185" s="124" t="s">
        <v>26</v>
      </c>
      <c r="E185" s="124">
        <v>10</v>
      </c>
    </row>
    <row r="186" spans="2:5" ht="21">
      <c r="B186" s="27" t="s">
        <v>333</v>
      </c>
      <c r="C186" s="17" t="s">
        <v>334</v>
      </c>
      <c r="D186" s="124" t="s">
        <v>14</v>
      </c>
      <c r="E186" s="124">
        <v>5</v>
      </c>
    </row>
    <row r="187" spans="2:5" s="11" customFormat="1" ht="15">
      <c r="B187" s="28"/>
      <c r="C187" s="29"/>
      <c r="D187" s="30"/>
      <c r="E187" s="31">
        <f>+E18</f>
        <v>100</v>
      </c>
    </row>
    <row r="188" spans="2:5" s="35" customFormat="1" ht="16.5">
      <c r="B188" s="32" t="s">
        <v>335</v>
      </c>
      <c r="C188" s="33"/>
      <c r="D188" s="33"/>
      <c r="E188" s="33"/>
    </row>
    <row r="189" spans="1:6" s="35" customFormat="1" ht="16.5">
      <c r="A189" s="36"/>
      <c r="B189" s="37"/>
      <c r="C189" s="37"/>
      <c r="D189" s="37"/>
      <c r="E189" s="37"/>
      <c r="F189" s="36"/>
    </row>
    <row r="190" spans="2:7" s="35" customFormat="1" ht="16.5">
      <c r="B190" s="134" t="s">
        <v>336</v>
      </c>
      <c r="C190" s="134"/>
      <c r="D190" s="134"/>
      <c r="E190" s="134"/>
      <c r="F190" s="36"/>
      <c r="G190" s="36"/>
    </row>
    <row r="191" spans="2:5" s="36" customFormat="1" ht="16.5">
      <c r="B191" s="134" t="s">
        <v>337</v>
      </c>
      <c r="C191" s="134"/>
      <c r="D191" s="134"/>
      <c r="E191" s="134"/>
    </row>
    <row r="192" spans="2:6" s="35" customFormat="1" ht="16.5">
      <c r="B192" s="134" t="s">
        <v>338</v>
      </c>
      <c r="C192" s="134"/>
      <c r="D192" s="134"/>
      <c r="E192" s="134"/>
      <c r="F192" s="36"/>
    </row>
    <row r="193" spans="2:6" s="35" customFormat="1" ht="16.5">
      <c r="B193" s="134" t="s">
        <v>339</v>
      </c>
      <c r="C193" s="134"/>
      <c r="D193" s="134"/>
      <c r="E193" s="134"/>
      <c r="F193" s="36"/>
    </row>
    <row r="194" spans="2:6" s="35" customFormat="1" ht="16.5">
      <c r="B194" s="38"/>
      <c r="C194" s="38"/>
      <c r="D194" s="38"/>
      <c r="E194" s="38"/>
      <c r="F194" s="36"/>
    </row>
    <row r="195" spans="2:3" ht="15">
      <c r="B195" s="11" t="s">
        <v>340</v>
      </c>
      <c r="C195" s="11" t="s">
        <v>341</v>
      </c>
    </row>
    <row r="196" ht="15">
      <c r="B196" s="124" t="s">
        <v>26</v>
      </c>
    </row>
    <row r="197" spans="2:5" ht="15">
      <c r="B197" s="42">
        <v>0</v>
      </c>
      <c r="C197" s="43" t="s">
        <v>342</v>
      </c>
      <c r="D197" s="44"/>
      <c r="E197" s="44"/>
    </row>
    <row r="198" spans="2:5" ht="15">
      <c r="B198" s="42" t="s">
        <v>343</v>
      </c>
      <c r="C198" s="44" t="s">
        <v>344</v>
      </c>
      <c r="D198" s="44"/>
      <c r="E198" s="44"/>
    </row>
    <row r="199" spans="2:5" ht="15">
      <c r="B199" s="42" t="s">
        <v>345</v>
      </c>
      <c r="C199" s="44" t="s">
        <v>346</v>
      </c>
      <c r="D199" s="44"/>
      <c r="E199" s="44"/>
    </row>
    <row r="200" spans="2:5" ht="15">
      <c r="B200" s="42" t="s">
        <v>347</v>
      </c>
      <c r="C200" s="44" t="s">
        <v>348</v>
      </c>
      <c r="D200" s="44"/>
      <c r="E200" s="44"/>
    </row>
    <row r="201" spans="2:5" ht="15">
      <c r="B201" s="124" t="s">
        <v>14</v>
      </c>
      <c r="D201" s="11"/>
      <c r="E201" s="11"/>
    </row>
    <row r="202" spans="2:3" ht="15">
      <c r="B202" s="42">
        <v>0</v>
      </c>
      <c r="C202" s="43" t="s">
        <v>342</v>
      </c>
    </row>
    <row r="203" spans="2:3" ht="15">
      <c r="B203" s="42">
        <v>1</v>
      </c>
      <c r="C203" s="44" t="s">
        <v>344</v>
      </c>
    </row>
    <row r="204" spans="2:3" ht="15">
      <c r="B204" s="42" t="s">
        <v>349</v>
      </c>
      <c r="C204" s="44" t="s">
        <v>346</v>
      </c>
    </row>
    <row r="205" spans="2:3" ht="15">
      <c r="B205" s="42" t="s">
        <v>350</v>
      </c>
      <c r="C205" s="44" t="s">
        <v>348</v>
      </c>
    </row>
  </sheetData>
  <sheetProtection/>
  <mergeCells count="11">
    <mergeCell ref="B192:E192"/>
    <mergeCell ref="B1:E4"/>
    <mergeCell ref="B193:E193"/>
    <mergeCell ref="B190:E190"/>
    <mergeCell ref="B191:E191"/>
    <mergeCell ref="F57:G57"/>
    <mergeCell ref="F60:J60"/>
    <mergeCell ref="B5:E5"/>
    <mergeCell ref="B6:E6"/>
    <mergeCell ref="C7:D7"/>
    <mergeCell ref="B16:D16"/>
  </mergeCells>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7.xml><?xml version="1.0" encoding="utf-8"?>
<worksheet xmlns="http://schemas.openxmlformats.org/spreadsheetml/2006/main" xmlns:r="http://schemas.openxmlformats.org/officeDocument/2006/relationships">
  <dimension ref="A1:G208"/>
  <sheetViews>
    <sheetView view="pageBreakPreview" zoomScaleSheetLayoutView="100" zoomScalePageLayoutView="0" workbookViewId="0" topLeftCell="A172">
      <selection activeCell="E180" sqref="E180:E181"/>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16384" width="11.421875" style="1" customWidth="1"/>
  </cols>
  <sheetData>
    <row r="1" spans="2:5" ht="15">
      <c r="B1" s="199"/>
      <c r="C1" s="199"/>
      <c r="D1" s="199"/>
      <c r="E1" s="199"/>
    </row>
    <row r="2" spans="2:5" ht="15">
      <c r="B2" s="199"/>
      <c r="C2" s="199"/>
      <c r="D2" s="199"/>
      <c r="E2" s="199"/>
    </row>
    <row r="3" spans="2:5" ht="30.75" customHeight="1">
      <c r="B3" s="199"/>
      <c r="C3" s="199"/>
      <c r="D3" s="199"/>
      <c r="E3" s="199"/>
    </row>
    <row r="4" spans="2:5" ht="33" customHeight="1">
      <c r="B4" s="199"/>
      <c r="C4" s="199"/>
      <c r="D4" s="199"/>
      <c r="E4" s="199"/>
    </row>
    <row r="5" spans="2:5" ht="19.5" customHeight="1">
      <c r="B5" s="200" t="s">
        <v>648</v>
      </c>
      <c r="C5" s="200"/>
      <c r="D5" s="200"/>
      <c r="E5" s="200"/>
    </row>
    <row r="6" spans="2:5" ht="15">
      <c r="B6" s="201" t="s">
        <v>537</v>
      </c>
      <c r="C6" s="201"/>
      <c r="D6" s="201"/>
      <c r="E6" s="201"/>
    </row>
    <row r="7" spans="2:5" ht="15">
      <c r="B7" s="202"/>
      <c r="C7" s="201" t="s">
        <v>475</v>
      </c>
      <c r="D7" s="201"/>
      <c r="E7" s="202"/>
    </row>
    <row r="8" spans="2:5" ht="21.75" customHeight="1">
      <c r="B8" s="191"/>
      <c r="C8" s="192"/>
      <c r="D8" s="192"/>
      <c r="E8" s="192"/>
    </row>
    <row r="9" spans="2:5" ht="17.25" customHeight="1">
      <c r="B9" s="193" t="s">
        <v>1</v>
      </c>
      <c r="C9" s="194"/>
      <c r="D9" s="194"/>
      <c r="E9" s="194"/>
    </row>
    <row r="10" spans="2:5" ht="15">
      <c r="B10" s="193" t="s">
        <v>2</v>
      </c>
      <c r="C10" s="194"/>
      <c r="D10" s="195"/>
      <c r="E10" s="194"/>
    </row>
    <row r="11" spans="2:5" ht="15">
      <c r="B11" s="196" t="s">
        <v>3</v>
      </c>
      <c r="C11" s="194"/>
      <c r="D11" s="194"/>
      <c r="E11" s="194"/>
    </row>
    <row r="12" spans="2:5" ht="15">
      <c r="B12" s="196" t="s">
        <v>4</v>
      </c>
      <c r="C12" s="194"/>
      <c r="D12" s="194"/>
      <c r="E12" s="194"/>
    </row>
    <row r="13" spans="2:5" ht="15">
      <c r="B13" s="196" t="s">
        <v>5</v>
      </c>
      <c r="C13" s="194"/>
      <c r="D13" s="194"/>
      <c r="E13" s="194"/>
    </row>
    <row r="14" spans="2:5" ht="15">
      <c r="B14" s="197"/>
      <c r="C14" s="194"/>
      <c r="D14" s="194"/>
      <c r="E14" s="194"/>
    </row>
    <row r="15" spans="2:5" ht="15">
      <c r="B15" s="194"/>
      <c r="C15" s="194"/>
      <c r="D15" s="194"/>
      <c r="E15" s="194"/>
    </row>
    <row r="16" spans="2:5" ht="15">
      <c r="B16" s="198"/>
      <c r="C16" s="198"/>
      <c r="D16" s="198"/>
      <c r="E16" s="194"/>
    </row>
    <row r="17" spans="2:5" ht="15">
      <c r="B17" s="8" t="s">
        <v>6</v>
      </c>
      <c r="C17" s="8" t="s">
        <v>7</v>
      </c>
      <c r="D17" s="8" t="s">
        <v>8</v>
      </c>
      <c r="E17" s="8" t="s">
        <v>9</v>
      </c>
    </row>
    <row r="18" spans="2:5" s="11" customFormat="1" ht="15">
      <c r="B18" s="9">
        <v>1</v>
      </c>
      <c r="C18" s="9" t="s">
        <v>10</v>
      </c>
      <c r="D18" s="8" t="s">
        <v>11</v>
      </c>
      <c r="E18" s="10">
        <f>+E19+E34+E80+E144</f>
        <v>100</v>
      </c>
    </row>
    <row r="19" spans="2:5" ht="15">
      <c r="B19" s="12" t="s">
        <v>12</v>
      </c>
      <c r="C19" s="12" t="s">
        <v>13</v>
      </c>
      <c r="D19" s="13" t="s">
        <v>14</v>
      </c>
      <c r="E19" s="14">
        <f>(E20+E25+E32)*5/20</f>
        <v>5</v>
      </c>
    </row>
    <row r="20" spans="2:5" ht="15">
      <c r="B20" s="15" t="s">
        <v>15</v>
      </c>
      <c r="C20" s="15" t="s">
        <v>16</v>
      </c>
      <c r="D20" s="16" t="s">
        <v>14</v>
      </c>
      <c r="E20" s="16">
        <f>+E21</f>
        <v>5</v>
      </c>
    </row>
    <row r="21" spans="2:5" ht="21">
      <c r="B21" s="17" t="s">
        <v>17</v>
      </c>
      <c r="C21" s="17" t="s">
        <v>18</v>
      </c>
      <c r="D21" s="146" t="s">
        <v>14</v>
      </c>
      <c r="E21" s="124">
        <f>SUM(E22:E24)</f>
        <v>5</v>
      </c>
    </row>
    <row r="22" spans="2:5" ht="21">
      <c r="B22" s="17" t="s">
        <v>19</v>
      </c>
      <c r="C22" s="17" t="s">
        <v>798</v>
      </c>
      <c r="D22" s="124">
        <v>1</v>
      </c>
      <c r="E22" s="124">
        <v>0</v>
      </c>
    </row>
    <row r="23" spans="2:5" ht="21">
      <c r="B23" s="17" t="s">
        <v>20</v>
      </c>
      <c r="C23" s="17" t="s">
        <v>799</v>
      </c>
      <c r="D23" s="152" t="s">
        <v>461</v>
      </c>
      <c r="E23" s="124">
        <v>0</v>
      </c>
    </row>
    <row r="24" spans="2:5" ht="21">
      <c r="B24" s="17" t="s">
        <v>22</v>
      </c>
      <c r="C24" s="17" t="s">
        <v>800</v>
      </c>
      <c r="D24" s="152" t="s">
        <v>462</v>
      </c>
      <c r="E24" s="152">
        <v>5</v>
      </c>
    </row>
    <row r="25" spans="2:5" ht="15">
      <c r="B25" s="15" t="s">
        <v>24</v>
      </c>
      <c r="C25" s="15" t="s">
        <v>25</v>
      </c>
      <c r="D25" s="16" t="s">
        <v>26</v>
      </c>
      <c r="E25" s="16">
        <f>(E26+E29)*10/20</f>
        <v>10</v>
      </c>
    </row>
    <row r="26" spans="2:5" ht="21">
      <c r="B26" s="17" t="s">
        <v>27</v>
      </c>
      <c r="C26" s="17" t="s">
        <v>28</v>
      </c>
      <c r="D26" s="124" t="s">
        <v>26</v>
      </c>
      <c r="E26" s="124">
        <f>SUM(E27:E28)</f>
        <v>10</v>
      </c>
    </row>
    <row r="27" spans="2:5" ht="15">
      <c r="B27" s="17" t="s">
        <v>29</v>
      </c>
      <c r="C27" s="17" t="s">
        <v>39</v>
      </c>
      <c r="D27" s="124" t="s">
        <v>40</v>
      </c>
      <c r="E27" s="124">
        <v>0</v>
      </c>
    </row>
    <row r="28" spans="2:5" ht="21">
      <c r="B28" s="17" t="s">
        <v>32</v>
      </c>
      <c r="C28" s="17" t="s">
        <v>840</v>
      </c>
      <c r="D28" s="124" t="s">
        <v>42</v>
      </c>
      <c r="E28" s="124">
        <v>10</v>
      </c>
    </row>
    <row r="29" spans="2:5" ht="21">
      <c r="B29" s="17" t="s">
        <v>37</v>
      </c>
      <c r="C29" s="27" t="s">
        <v>762</v>
      </c>
      <c r="D29" s="124" t="s">
        <v>26</v>
      </c>
      <c r="E29" s="124">
        <f>SUM(E30:E31)</f>
        <v>10</v>
      </c>
    </row>
    <row r="30" spans="2:5" ht="15">
      <c r="B30" s="17" t="s">
        <v>38</v>
      </c>
      <c r="C30" s="27" t="s">
        <v>39</v>
      </c>
      <c r="D30" s="124" t="s">
        <v>40</v>
      </c>
      <c r="E30" s="124">
        <v>0</v>
      </c>
    </row>
    <row r="31" spans="2:5" ht="21">
      <c r="B31" s="17" t="s">
        <v>41</v>
      </c>
      <c r="C31" s="27" t="s">
        <v>840</v>
      </c>
      <c r="D31" s="124" t="s">
        <v>42</v>
      </c>
      <c r="E31" s="124">
        <v>10</v>
      </c>
    </row>
    <row r="32" spans="2:5" ht="15">
      <c r="B32" s="15" t="s">
        <v>43</v>
      </c>
      <c r="C32" s="15" t="s">
        <v>44</v>
      </c>
      <c r="D32" s="16" t="s">
        <v>14</v>
      </c>
      <c r="E32" s="16">
        <f>+E33</f>
        <v>5</v>
      </c>
    </row>
    <row r="33" spans="2:5" ht="42">
      <c r="B33" s="17" t="s">
        <v>45</v>
      </c>
      <c r="C33" s="17" t="s">
        <v>46</v>
      </c>
      <c r="D33" s="124" t="s">
        <v>14</v>
      </c>
      <c r="E33" s="124">
        <v>5</v>
      </c>
    </row>
    <row r="34" spans="2:5" ht="15">
      <c r="B34" s="12" t="s">
        <v>47</v>
      </c>
      <c r="C34" s="12" t="s">
        <v>48</v>
      </c>
      <c r="D34" s="13" t="s">
        <v>49</v>
      </c>
      <c r="E34" s="14">
        <f>(E35+E54+E68+E71)*30/40</f>
        <v>30</v>
      </c>
    </row>
    <row r="35" spans="2:5" ht="15">
      <c r="B35" s="15" t="s">
        <v>50</v>
      </c>
      <c r="C35" s="15" t="s">
        <v>51</v>
      </c>
      <c r="D35" s="16" t="s">
        <v>26</v>
      </c>
      <c r="E35" s="16">
        <f>+(E36+E40+E44+E49+E53)*10/45</f>
        <v>10</v>
      </c>
    </row>
    <row r="36" spans="2:5" s="11" customFormat="1" ht="21">
      <c r="B36" s="17" t="s">
        <v>476</v>
      </c>
      <c r="C36" s="17" t="s">
        <v>53</v>
      </c>
      <c r="D36" s="124" t="s">
        <v>26</v>
      </c>
      <c r="E36" s="124">
        <f>SUM(E37:E39)</f>
        <v>10</v>
      </c>
    </row>
    <row r="37" spans="2:5" s="11" customFormat="1" ht="15">
      <c r="B37" s="17" t="s">
        <v>54</v>
      </c>
      <c r="C37" s="17" t="s">
        <v>764</v>
      </c>
      <c r="D37" s="124">
        <v>0</v>
      </c>
      <c r="E37" s="124">
        <v>0</v>
      </c>
    </row>
    <row r="38" spans="2:5" s="11" customFormat="1" ht="15">
      <c r="B38" s="17" t="s">
        <v>55</v>
      </c>
      <c r="C38" s="17" t="s">
        <v>855</v>
      </c>
      <c r="D38" s="124" t="s">
        <v>67</v>
      </c>
      <c r="E38" s="124">
        <v>0</v>
      </c>
    </row>
    <row r="39" spans="2:5" s="11" customFormat="1" ht="21">
      <c r="B39" s="17" t="s">
        <v>56</v>
      </c>
      <c r="C39" s="17" t="s">
        <v>915</v>
      </c>
      <c r="D39" s="124" t="s">
        <v>36</v>
      </c>
      <c r="E39" s="124">
        <v>10</v>
      </c>
    </row>
    <row r="40" spans="2:5" s="11" customFormat="1" ht="15">
      <c r="B40" s="17" t="s">
        <v>58</v>
      </c>
      <c r="C40" s="17" t="s">
        <v>59</v>
      </c>
      <c r="D40" s="124" t="s">
        <v>26</v>
      </c>
      <c r="E40" s="124">
        <f>SUM(E41:E43)</f>
        <v>10</v>
      </c>
    </row>
    <row r="41" spans="2:5" s="11" customFormat="1" ht="15">
      <c r="B41" s="17" t="s">
        <v>60</v>
      </c>
      <c r="C41" s="27" t="s">
        <v>857</v>
      </c>
      <c r="D41" s="146">
        <v>0</v>
      </c>
      <c r="E41" s="124">
        <v>0</v>
      </c>
    </row>
    <row r="42" spans="2:5" s="11" customFormat="1" ht="15">
      <c r="B42" s="17" t="s">
        <v>62</v>
      </c>
      <c r="C42" s="27" t="s">
        <v>858</v>
      </c>
      <c r="D42" s="146" t="s">
        <v>182</v>
      </c>
      <c r="E42" s="124">
        <v>0</v>
      </c>
    </row>
    <row r="43" spans="2:5" s="11" customFormat="1" ht="15">
      <c r="B43" s="17" t="s">
        <v>65</v>
      </c>
      <c r="C43" s="27" t="s">
        <v>859</v>
      </c>
      <c r="D43" s="146" t="s">
        <v>82</v>
      </c>
      <c r="E43" s="124">
        <v>10</v>
      </c>
    </row>
    <row r="44" spans="2:5" s="11" customFormat="1" ht="21">
      <c r="B44" s="17" t="s">
        <v>70</v>
      </c>
      <c r="C44" s="17" t="s">
        <v>71</v>
      </c>
      <c r="D44" s="124" t="s">
        <v>26</v>
      </c>
      <c r="E44" s="124">
        <f>SUM(E45:E48)</f>
        <v>10</v>
      </c>
    </row>
    <row r="45" spans="2:5" s="11" customFormat="1" ht="15">
      <c r="B45" s="17" t="s">
        <v>72</v>
      </c>
      <c r="C45" s="27" t="s">
        <v>860</v>
      </c>
      <c r="D45" s="124">
        <v>0</v>
      </c>
      <c r="E45" s="124">
        <v>0</v>
      </c>
    </row>
    <row r="46" spans="2:5" s="11" customFormat="1" ht="15">
      <c r="B46" s="17" t="s">
        <v>74</v>
      </c>
      <c r="C46" s="27" t="s">
        <v>861</v>
      </c>
      <c r="D46" s="124" t="s">
        <v>76</v>
      </c>
      <c r="E46" s="124">
        <v>0</v>
      </c>
    </row>
    <row r="47" spans="2:5" s="11" customFormat="1" ht="15">
      <c r="B47" s="17" t="s">
        <v>77</v>
      </c>
      <c r="C47" s="27" t="s">
        <v>862</v>
      </c>
      <c r="D47" s="124" t="s">
        <v>79</v>
      </c>
      <c r="E47" s="124">
        <v>0</v>
      </c>
    </row>
    <row r="48" spans="2:5" s="11" customFormat="1" ht="21">
      <c r="B48" s="17" t="s">
        <v>80</v>
      </c>
      <c r="C48" s="27" t="s">
        <v>863</v>
      </c>
      <c r="D48" s="124" t="s">
        <v>82</v>
      </c>
      <c r="E48" s="124">
        <v>10</v>
      </c>
    </row>
    <row r="49" spans="2:5" s="11" customFormat="1" ht="21">
      <c r="B49" s="17" t="s">
        <v>83</v>
      </c>
      <c r="C49" s="27" t="s">
        <v>84</v>
      </c>
      <c r="D49" s="124" t="s">
        <v>26</v>
      </c>
      <c r="E49" s="124">
        <f>SUM(E50:E52)</f>
        <v>10</v>
      </c>
    </row>
    <row r="50" spans="2:5" s="11" customFormat="1" ht="15">
      <c r="B50" s="17" t="s">
        <v>85</v>
      </c>
      <c r="C50" s="27" t="s">
        <v>767</v>
      </c>
      <c r="D50" s="124">
        <v>0</v>
      </c>
      <c r="E50" s="124">
        <v>0</v>
      </c>
    </row>
    <row r="51" spans="2:5" s="11" customFormat="1" ht="15">
      <c r="B51" s="17" t="s">
        <v>86</v>
      </c>
      <c r="C51" s="153" t="s">
        <v>916</v>
      </c>
      <c r="D51" s="124" t="s">
        <v>76</v>
      </c>
      <c r="E51" s="124">
        <v>0</v>
      </c>
    </row>
    <row r="52" spans="2:5" s="11" customFormat="1" ht="21">
      <c r="B52" s="17" t="s">
        <v>87</v>
      </c>
      <c r="C52" s="27" t="s">
        <v>865</v>
      </c>
      <c r="D52" s="124" t="s">
        <v>42</v>
      </c>
      <c r="E52" s="124">
        <v>10</v>
      </c>
    </row>
    <row r="53" spans="2:5" s="11" customFormat="1" ht="15">
      <c r="B53" s="17" t="s">
        <v>89</v>
      </c>
      <c r="C53" s="27" t="s">
        <v>90</v>
      </c>
      <c r="D53" s="124" t="s">
        <v>14</v>
      </c>
      <c r="E53" s="124">
        <v>5</v>
      </c>
    </row>
    <row r="54" spans="2:5" ht="15">
      <c r="B54" s="15" t="s">
        <v>91</v>
      </c>
      <c r="C54" s="15" t="s">
        <v>92</v>
      </c>
      <c r="D54" s="16" t="s">
        <v>26</v>
      </c>
      <c r="E54" s="16">
        <f>+(E55+E58+E63)*10/25</f>
        <v>10</v>
      </c>
    </row>
    <row r="55" spans="2:5" s="11" customFormat="1" ht="21">
      <c r="B55" s="17" t="s">
        <v>93</v>
      </c>
      <c r="C55" s="17" t="s">
        <v>94</v>
      </c>
      <c r="D55" s="124" t="s">
        <v>26</v>
      </c>
      <c r="E55" s="124">
        <f>SUM(E56:E57)</f>
        <v>10</v>
      </c>
    </row>
    <row r="56" spans="2:5" s="11" customFormat="1" ht="31.5">
      <c r="B56" s="17" t="s">
        <v>95</v>
      </c>
      <c r="C56" s="17" t="s">
        <v>768</v>
      </c>
      <c r="D56" s="124">
        <v>0</v>
      </c>
      <c r="E56" s="124">
        <v>0</v>
      </c>
    </row>
    <row r="57" spans="2:6" s="11" customFormat="1" ht="15">
      <c r="B57" s="17" t="s">
        <v>96</v>
      </c>
      <c r="C57" s="17" t="s">
        <v>866</v>
      </c>
      <c r="D57" s="124" t="s">
        <v>36</v>
      </c>
      <c r="E57" s="124">
        <v>10</v>
      </c>
      <c r="F57" s="29"/>
    </row>
    <row r="58" spans="2:5" s="11" customFormat="1" ht="15">
      <c r="B58" s="17" t="s">
        <v>98</v>
      </c>
      <c r="C58" s="17" t="s">
        <v>99</v>
      </c>
      <c r="D58" s="124" t="s">
        <v>26</v>
      </c>
      <c r="E58" s="124">
        <f>SUM(E59:E62)</f>
        <v>10</v>
      </c>
    </row>
    <row r="59" spans="2:5" s="11" customFormat="1" ht="15">
      <c r="B59" s="17" t="s">
        <v>100</v>
      </c>
      <c r="C59" s="17" t="s">
        <v>748</v>
      </c>
      <c r="D59" s="124">
        <v>0</v>
      </c>
      <c r="E59" s="124">
        <v>0</v>
      </c>
    </row>
    <row r="60" spans="2:5" s="11" customFormat="1" ht="21">
      <c r="B60" s="17" t="s">
        <v>101</v>
      </c>
      <c r="C60" s="27" t="s">
        <v>749</v>
      </c>
      <c r="D60" s="124" t="s">
        <v>102</v>
      </c>
      <c r="E60" s="124">
        <v>0</v>
      </c>
    </row>
    <row r="61" spans="2:5" s="11" customFormat="1" ht="21">
      <c r="B61" s="17" t="s">
        <v>103</v>
      </c>
      <c r="C61" s="27" t="s">
        <v>750</v>
      </c>
      <c r="D61" s="124" t="s">
        <v>104</v>
      </c>
      <c r="E61" s="124">
        <v>0</v>
      </c>
    </row>
    <row r="62" spans="2:5" s="11" customFormat="1" ht="21">
      <c r="B62" s="17" t="s">
        <v>105</v>
      </c>
      <c r="C62" s="27" t="s">
        <v>751</v>
      </c>
      <c r="D62" s="124" t="s">
        <v>82</v>
      </c>
      <c r="E62" s="124">
        <v>10</v>
      </c>
    </row>
    <row r="63" spans="2:5" s="11" customFormat="1" ht="21">
      <c r="B63" s="17" t="s">
        <v>106</v>
      </c>
      <c r="C63" s="17" t="s">
        <v>107</v>
      </c>
      <c r="D63" s="124" t="s">
        <v>108</v>
      </c>
      <c r="E63" s="124">
        <f>SUM(E64:E67)</f>
        <v>5</v>
      </c>
    </row>
    <row r="64" spans="2:5" s="11" customFormat="1" ht="15">
      <c r="B64" s="17" t="s">
        <v>109</v>
      </c>
      <c r="C64" s="27" t="s">
        <v>752</v>
      </c>
      <c r="D64" s="146">
        <v>0</v>
      </c>
      <c r="E64" s="124">
        <v>0</v>
      </c>
    </row>
    <row r="65" spans="2:5" s="11" customFormat="1" ht="21">
      <c r="B65" s="17" t="s">
        <v>110</v>
      </c>
      <c r="C65" s="27" t="s">
        <v>917</v>
      </c>
      <c r="D65" s="146" t="s">
        <v>64</v>
      </c>
      <c r="E65" s="124">
        <v>0</v>
      </c>
    </row>
    <row r="66" spans="2:5" s="11" customFormat="1" ht="21">
      <c r="B66" s="17" t="s">
        <v>111</v>
      </c>
      <c r="C66" s="27" t="s">
        <v>754</v>
      </c>
      <c r="D66" s="146" t="s">
        <v>112</v>
      </c>
      <c r="E66" s="124">
        <v>0</v>
      </c>
    </row>
    <row r="67" spans="2:5" s="11" customFormat="1" ht="21">
      <c r="B67" s="17" t="s">
        <v>113</v>
      </c>
      <c r="C67" s="27" t="s">
        <v>755</v>
      </c>
      <c r="D67" s="146">
        <v>5</v>
      </c>
      <c r="E67" s="124">
        <v>5</v>
      </c>
    </row>
    <row r="68" spans="2:5" ht="15">
      <c r="B68" s="15" t="s">
        <v>114</v>
      </c>
      <c r="C68" s="15" t="s">
        <v>115</v>
      </c>
      <c r="D68" s="16" t="s">
        <v>26</v>
      </c>
      <c r="E68" s="16">
        <f>+(E69+E70)*10/15</f>
        <v>10</v>
      </c>
    </row>
    <row r="69" spans="2:5" ht="21">
      <c r="B69" s="17" t="s">
        <v>116</v>
      </c>
      <c r="C69" s="17" t="s">
        <v>117</v>
      </c>
      <c r="D69" s="124" t="s">
        <v>14</v>
      </c>
      <c r="E69" s="124">
        <v>5</v>
      </c>
    </row>
    <row r="70" spans="2:5" ht="21">
      <c r="B70" s="17" t="s">
        <v>118</v>
      </c>
      <c r="C70" s="17" t="s">
        <v>119</v>
      </c>
      <c r="D70" s="124" t="s">
        <v>26</v>
      </c>
      <c r="E70" s="124">
        <v>10</v>
      </c>
    </row>
    <row r="71" spans="2:5" ht="15">
      <c r="B71" s="15" t="s">
        <v>120</v>
      </c>
      <c r="C71" s="15" t="s">
        <v>121</v>
      </c>
      <c r="D71" s="16" t="s">
        <v>26</v>
      </c>
      <c r="E71" s="16">
        <f>+(E72+E76)*10/15</f>
        <v>10</v>
      </c>
    </row>
    <row r="72" spans="2:5" ht="21">
      <c r="B72" s="17" t="s">
        <v>122</v>
      </c>
      <c r="C72" s="17" t="s">
        <v>123</v>
      </c>
      <c r="D72" s="124" t="s">
        <v>26</v>
      </c>
      <c r="E72" s="124">
        <f>SUM(E73:E75)</f>
        <v>10</v>
      </c>
    </row>
    <row r="73" spans="2:5" ht="21">
      <c r="B73" s="17" t="s">
        <v>124</v>
      </c>
      <c r="C73" s="27" t="s">
        <v>465</v>
      </c>
      <c r="D73" s="124">
        <v>0</v>
      </c>
      <c r="E73" s="124">
        <v>0</v>
      </c>
    </row>
    <row r="74" spans="2:5" ht="21">
      <c r="B74" s="17" t="s">
        <v>126</v>
      </c>
      <c r="C74" s="27" t="s">
        <v>466</v>
      </c>
      <c r="D74" s="124" t="s">
        <v>213</v>
      </c>
      <c r="E74" s="124">
        <v>0</v>
      </c>
    </row>
    <row r="75" spans="2:5" ht="21">
      <c r="B75" s="17" t="s">
        <v>128</v>
      </c>
      <c r="C75" s="27" t="s">
        <v>467</v>
      </c>
      <c r="D75" s="124">
        <v>10</v>
      </c>
      <c r="E75" s="124">
        <v>10</v>
      </c>
    </row>
    <row r="76" spans="2:5" ht="21">
      <c r="B76" s="27" t="s">
        <v>130</v>
      </c>
      <c r="C76" s="17" t="s">
        <v>131</v>
      </c>
      <c r="D76" s="124" t="s">
        <v>14</v>
      </c>
      <c r="E76" s="124">
        <f>SUM(E77:E79)</f>
        <v>5</v>
      </c>
    </row>
    <row r="77" spans="2:5" ht="21">
      <c r="B77" s="17" t="s">
        <v>132</v>
      </c>
      <c r="C77" s="27" t="s">
        <v>351</v>
      </c>
      <c r="D77" s="124" t="s">
        <v>14</v>
      </c>
      <c r="E77" s="124">
        <v>0</v>
      </c>
    </row>
    <row r="78" spans="2:5" ht="21">
      <c r="B78" s="17" t="s">
        <v>133</v>
      </c>
      <c r="C78" s="17" t="s">
        <v>355</v>
      </c>
      <c r="D78" s="124">
        <v>0</v>
      </c>
      <c r="E78" s="124">
        <v>0</v>
      </c>
    </row>
    <row r="79" spans="2:5" ht="21">
      <c r="B79" s="17" t="s">
        <v>135</v>
      </c>
      <c r="C79" s="17" t="s">
        <v>136</v>
      </c>
      <c r="D79" s="124" t="s">
        <v>76</v>
      </c>
      <c r="E79" s="124">
        <v>5</v>
      </c>
    </row>
    <row r="80" spans="2:5" s="11" customFormat="1" ht="15">
      <c r="B80" s="12" t="s">
        <v>137</v>
      </c>
      <c r="C80" s="12" t="s">
        <v>138</v>
      </c>
      <c r="D80" s="13" t="s">
        <v>139</v>
      </c>
      <c r="E80" s="14">
        <f>(E81+E95)*35/20</f>
        <v>35</v>
      </c>
    </row>
    <row r="81" spans="2:7" s="11" customFormat="1" ht="27" customHeight="1">
      <c r="B81" s="15" t="s">
        <v>140</v>
      </c>
      <c r="C81" s="15" t="s">
        <v>141</v>
      </c>
      <c r="D81" s="16" t="s">
        <v>26</v>
      </c>
      <c r="E81" s="16">
        <f>+(E82+E83+E87+E90+E91)*10/45</f>
        <v>10</v>
      </c>
      <c r="F81" s="22"/>
      <c r="G81" s="22"/>
    </row>
    <row r="82" spans="2:7" s="11" customFormat="1" ht="16.5" customHeight="1">
      <c r="B82" s="17" t="s">
        <v>142</v>
      </c>
      <c r="C82" s="17" t="s">
        <v>143</v>
      </c>
      <c r="D82" s="124" t="s">
        <v>14</v>
      </c>
      <c r="E82" s="124">
        <v>5</v>
      </c>
      <c r="F82" s="22"/>
      <c r="G82" s="22"/>
    </row>
    <row r="83" spans="2:5" s="11" customFormat="1" ht="27" customHeight="1">
      <c r="B83" s="17" t="s">
        <v>144</v>
      </c>
      <c r="C83" s="17" t="s">
        <v>145</v>
      </c>
      <c r="D83" s="124" t="s">
        <v>26</v>
      </c>
      <c r="E83" s="124">
        <f>SUM(E84:E86)</f>
        <v>10</v>
      </c>
    </row>
    <row r="84" spans="2:5" s="11" customFormat="1" ht="27" customHeight="1">
      <c r="B84" s="17" t="s">
        <v>146</v>
      </c>
      <c r="C84" s="17" t="s">
        <v>868</v>
      </c>
      <c r="D84" s="124">
        <v>0</v>
      </c>
      <c r="E84" s="124">
        <v>0</v>
      </c>
    </row>
    <row r="85" spans="2:5" s="11" customFormat="1" ht="37.5" customHeight="1">
      <c r="B85" s="17" t="s">
        <v>148</v>
      </c>
      <c r="C85" s="17" t="s">
        <v>869</v>
      </c>
      <c r="D85" s="124" t="s">
        <v>469</v>
      </c>
      <c r="E85" s="124">
        <v>0</v>
      </c>
    </row>
    <row r="86" spans="2:5" s="11" customFormat="1" ht="33" customHeight="1">
      <c r="B86" s="17" t="s">
        <v>403</v>
      </c>
      <c r="C86" s="17" t="s">
        <v>870</v>
      </c>
      <c r="D86" s="124" t="s">
        <v>237</v>
      </c>
      <c r="E86" s="124">
        <v>10</v>
      </c>
    </row>
    <row r="87" spans="2:5" s="11" customFormat="1" ht="24.75" customHeight="1">
      <c r="B87" s="27" t="s">
        <v>151</v>
      </c>
      <c r="C87" s="27" t="s">
        <v>152</v>
      </c>
      <c r="D87" s="146" t="s">
        <v>26</v>
      </c>
      <c r="E87" s="146">
        <f>SUM(E88:E89)</f>
        <v>10</v>
      </c>
    </row>
    <row r="88" spans="2:5" s="11" customFormat="1" ht="16.5" customHeight="1">
      <c r="B88" s="17" t="s">
        <v>153</v>
      </c>
      <c r="C88" s="27" t="s">
        <v>871</v>
      </c>
      <c r="D88" s="146">
        <v>0</v>
      </c>
      <c r="E88" s="124"/>
    </row>
    <row r="89" spans="2:5" s="11" customFormat="1" ht="35.25" customHeight="1">
      <c r="B89" s="27" t="s">
        <v>157</v>
      </c>
      <c r="C89" s="153" t="s">
        <v>872</v>
      </c>
      <c r="D89" s="146" t="s">
        <v>36</v>
      </c>
      <c r="E89" s="124">
        <v>10</v>
      </c>
    </row>
    <row r="90" spans="2:5" s="11" customFormat="1" ht="27" customHeight="1">
      <c r="B90" s="17" t="s">
        <v>159</v>
      </c>
      <c r="C90" s="27" t="s">
        <v>160</v>
      </c>
      <c r="D90" s="124" t="s">
        <v>26</v>
      </c>
      <c r="E90" s="124">
        <v>10</v>
      </c>
    </row>
    <row r="91" spans="2:5" s="11" customFormat="1" ht="20.25" customHeight="1">
      <c r="B91" s="17" t="s">
        <v>166</v>
      </c>
      <c r="C91" s="27" t="s">
        <v>167</v>
      </c>
      <c r="D91" s="124" t="s">
        <v>26</v>
      </c>
      <c r="E91" s="124">
        <f>SUM(E92:E94)</f>
        <v>10</v>
      </c>
    </row>
    <row r="92" spans="2:5" s="11" customFormat="1" ht="35.25" customHeight="1">
      <c r="B92" s="17" t="s">
        <v>168</v>
      </c>
      <c r="C92" s="27" t="s">
        <v>873</v>
      </c>
      <c r="D92" s="146">
        <v>0</v>
      </c>
      <c r="E92" s="124">
        <v>0</v>
      </c>
    </row>
    <row r="93" spans="2:5" s="11" customFormat="1" ht="28.5" customHeight="1">
      <c r="B93" s="17" t="s">
        <v>170</v>
      </c>
      <c r="C93" s="27" t="s">
        <v>874</v>
      </c>
      <c r="D93" s="146" t="s">
        <v>469</v>
      </c>
      <c r="E93" s="124">
        <v>0</v>
      </c>
    </row>
    <row r="94" spans="2:5" s="11" customFormat="1" ht="26.25" customHeight="1">
      <c r="B94" s="17" t="s">
        <v>172</v>
      </c>
      <c r="C94" s="27" t="s">
        <v>875</v>
      </c>
      <c r="D94" s="146" t="s">
        <v>237</v>
      </c>
      <c r="E94" s="124">
        <v>10</v>
      </c>
    </row>
    <row r="95" spans="2:5" s="11" customFormat="1" ht="15">
      <c r="B95" s="15" t="s">
        <v>174</v>
      </c>
      <c r="C95" s="15" t="s">
        <v>175</v>
      </c>
      <c r="D95" s="16" t="s">
        <v>26</v>
      </c>
      <c r="E95" s="16">
        <f>+(E96+E100+E104+E107+E110+E113)*10/50</f>
        <v>10</v>
      </c>
    </row>
    <row r="96" spans="2:5" s="11" customFormat="1" ht="30.75" customHeight="1">
      <c r="B96" s="17" t="s">
        <v>176</v>
      </c>
      <c r="C96" s="17" t="s">
        <v>177</v>
      </c>
      <c r="D96" s="124" t="s">
        <v>26</v>
      </c>
      <c r="E96" s="124">
        <f>SUM(E97:E99)</f>
        <v>10</v>
      </c>
    </row>
    <row r="97" spans="2:5" s="11" customFormat="1" ht="17.25" customHeight="1">
      <c r="B97" s="17" t="s">
        <v>178</v>
      </c>
      <c r="C97" s="27" t="s">
        <v>876</v>
      </c>
      <c r="D97" s="124">
        <v>0</v>
      </c>
      <c r="E97" s="124">
        <v>0</v>
      </c>
    </row>
    <row r="98" spans="2:5" s="11" customFormat="1" ht="27.75" customHeight="1">
      <c r="B98" s="17" t="s">
        <v>180</v>
      </c>
      <c r="C98" s="27" t="s">
        <v>877</v>
      </c>
      <c r="D98" s="146" t="s">
        <v>104</v>
      </c>
      <c r="E98" s="124">
        <v>0</v>
      </c>
    </row>
    <row r="99" spans="2:5" s="11" customFormat="1" ht="23.25" customHeight="1">
      <c r="B99" s="17" t="s">
        <v>183</v>
      </c>
      <c r="C99" s="27" t="s">
        <v>878</v>
      </c>
      <c r="D99" s="146" t="s">
        <v>82</v>
      </c>
      <c r="E99" s="124">
        <v>10</v>
      </c>
    </row>
    <row r="100" spans="2:5" s="11" customFormat="1" ht="31.5" customHeight="1">
      <c r="B100" s="17" t="s">
        <v>185</v>
      </c>
      <c r="C100" s="17" t="s">
        <v>186</v>
      </c>
      <c r="D100" s="124" t="s">
        <v>26</v>
      </c>
      <c r="E100" s="124">
        <f>SUM(E101:E103)</f>
        <v>10</v>
      </c>
    </row>
    <row r="101" spans="2:5" s="11" customFormat="1" ht="27.75" customHeight="1">
      <c r="B101" s="17" t="s">
        <v>187</v>
      </c>
      <c r="C101" s="17" t="s">
        <v>879</v>
      </c>
      <c r="D101" s="124">
        <v>0</v>
      </c>
      <c r="E101" s="124">
        <v>0</v>
      </c>
    </row>
    <row r="102" spans="2:5" s="11" customFormat="1" ht="27" customHeight="1">
      <c r="B102" s="17" t="s">
        <v>188</v>
      </c>
      <c r="C102" s="17" t="s">
        <v>880</v>
      </c>
      <c r="D102" s="146" t="s">
        <v>104</v>
      </c>
      <c r="E102" s="124">
        <v>0</v>
      </c>
    </row>
    <row r="103" spans="2:5" s="11" customFormat="1" ht="35.25" customHeight="1">
      <c r="B103" s="17" t="s">
        <v>357</v>
      </c>
      <c r="C103" s="17" t="s">
        <v>881</v>
      </c>
      <c r="D103" s="146" t="s">
        <v>82</v>
      </c>
      <c r="E103" s="124">
        <v>10</v>
      </c>
    </row>
    <row r="104" spans="2:5" s="11" customFormat="1" ht="28.5" customHeight="1">
      <c r="B104" s="17" t="s">
        <v>189</v>
      </c>
      <c r="C104" s="17" t="s">
        <v>190</v>
      </c>
      <c r="D104" s="124" t="s">
        <v>26</v>
      </c>
      <c r="E104" s="124">
        <f>SUM(E105:E106)</f>
        <v>10</v>
      </c>
    </row>
    <row r="105" spans="2:5" s="11" customFormat="1" ht="19.5" customHeight="1">
      <c r="B105" s="17" t="s">
        <v>191</v>
      </c>
      <c r="C105" s="17" t="s">
        <v>882</v>
      </c>
      <c r="D105" s="124">
        <v>0</v>
      </c>
      <c r="E105" s="124">
        <v>0</v>
      </c>
    </row>
    <row r="106" spans="2:5" s="11" customFormat="1" ht="39.75" customHeight="1">
      <c r="B106" s="17" t="s">
        <v>193</v>
      </c>
      <c r="C106" s="17" t="s">
        <v>918</v>
      </c>
      <c r="D106" s="146" t="s">
        <v>150</v>
      </c>
      <c r="E106" s="124">
        <v>10</v>
      </c>
    </row>
    <row r="107" spans="2:5" s="11" customFormat="1" ht="27.75" customHeight="1">
      <c r="B107" s="17" t="s">
        <v>195</v>
      </c>
      <c r="C107" s="27" t="s">
        <v>196</v>
      </c>
      <c r="D107" s="124" t="s">
        <v>14</v>
      </c>
      <c r="E107" s="124">
        <f>SUM(E108:E109)</f>
        <v>5</v>
      </c>
    </row>
    <row r="108" spans="2:5" s="11" customFormat="1" ht="26.25" customHeight="1">
      <c r="B108" s="17" t="s">
        <v>197</v>
      </c>
      <c r="C108" s="27" t="s">
        <v>884</v>
      </c>
      <c r="D108" s="146">
        <v>0</v>
      </c>
      <c r="E108" s="124">
        <v>0</v>
      </c>
    </row>
    <row r="109" spans="2:5" s="11" customFormat="1" ht="27" customHeight="1">
      <c r="B109" s="17" t="s">
        <v>199</v>
      </c>
      <c r="C109" s="27" t="s">
        <v>885</v>
      </c>
      <c r="D109" s="146" t="s">
        <v>201</v>
      </c>
      <c r="E109" s="124">
        <v>5</v>
      </c>
    </row>
    <row r="110" spans="2:5" s="11" customFormat="1" ht="27" customHeight="1">
      <c r="B110" s="17" t="s">
        <v>202</v>
      </c>
      <c r="C110" s="27" t="s">
        <v>203</v>
      </c>
      <c r="D110" s="124" t="s">
        <v>14</v>
      </c>
      <c r="E110" s="124">
        <f>SUM(E111:E112)</f>
        <v>5</v>
      </c>
    </row>
    <row r="111" spans="2:5" s="11" customFormat="1" ht="24" customHeight="1">
      <c r="B111" s="17" t="s">
        <v>204</v>
      </c>
      <c r="C111" s="27" t="s">
        <v>886</v>
      </c>
      <c r="D111" s="124">
        <v>0</v>
      </c>
      <c r="E111" s="124">
        <v>0</v>
      </c>
    </row>
    <row r="112" spans="2:5" s="11" customFormat="1" ht="17.25" customHeight="1">
      <c r="B112" s="17" t="s">
        <v>205</v>
      </c>
      <c r="C112" s="27" t="s">
        <v>887</v>
      </c>
      <c r="D112" s="124" t="s">
        <v>201</v>
      </c>
      <c r="E112" s="124">
        <v>5</v>
      </c>
    </row>
    <row r="113" spans="2:5" s="11" customFormat="1" ht="15">
      <c r="B113" s="17" t="s">
        <v>207</v>
      </c>
      <c r="C113" s="27" t="s">
        <v>208</v>
      </c>
      <c r="D113" s="124" t="s">
        <v>26</v>
      </c>
      <c r="E113" s="124">
        <f>SUM(E114:E116)</f>
        <v>10</v>
      </c>
    </row>
    <row r="114" spans="2:5" s="11" customFormat="1" ht="15">
      <c r="B114" s="17" t="s">
        <v>209</v>
      </c>
      <c r="C114" s="27" t="s">
        <v>888</v>
      </c>
      <c r="D114" s="124" t="s">
        <v>156</v>
      </c>
      <c r="E114" s="124">
        <v>0</v>
      </c>
    </row>
    <row r="115" spans="2:5" s="11" customFormat="1" ht="21">
      <c r="B115" s="17" t="s">
        <v>211</v>
      </c>
      <c r="C115" s="27" t="s">
        <v>889</v>
      </c>
      <c r="D115" s="124" t="s">
        <v>213</v>
      </c>
      <c r="E115" s="124">
        <v>0</v>
      </c>
    </row>
    <row r="116" spans="2:5" s="11" customFormat="1" ht="31.5">
      <c r="B116" s="17" t="s">
        <v>214</v>
      </c>
      <c r="C116" s="27" t="s">
        <v>890</v>
      </c>
      <c r="D116" s="124" t="s">
        <v>82</v>
      </c>
      <c r="E116" s="124">
        <v>10</v>
      </c>
    </row>
    <row r="117" spans="2:5" ht="15">
      <c r="B117" s="15" t="s">
        <v>215</v>
      </c>
      <c r="C117" s="15" t="s">
        <v>216</v>
      </c>
      <c r="D117" s="16" t="s">
        <v>26</v>
      </c>
      <c r="E117" s="16">
        <f>+(E118+E122+E126+E130+E134)*10/50</f>
        <v>10</v>
      </c>
    </row>
    <row r="118" spans="2:5" s="11" customFormat="1" ht="21">
      <c r="B118" s="17" t="s">
        <v>217</v>
      </c>
      <c r="C118" s="17" t="s">
        <v>218</v>
      </c>
      <c r="D118" s="124" t="s">
        <v>26</v>
      </c>
      <c r="E118" s="124">
        <f>SUM(E119:E121)</f>
        <v>10</v>
      </c>
    </row>
    <row r="119" spans="2:5" s="11" customFormat="1" ht="15">
      <c r="B119" s="17" t="s">
        <v>219</v>
      </c>
      <c r="C119" s="17" t="s">
        <v>891</v>
      </c>
      <c r="D119" s="124">
        <v>0</v>
      </c>
      <c r="E119" s="124">
        <v>0</v>
      </c>
    </row>
    <row r="120" spans="2:5" s="11" customFormat="1" ht="31.5">
      <c r="B120" s="17" t="s">
        <v>221</v>
      </c>
      <c r="C120" s="17" t="s">
        <v>471</v>
      </c>
      <c r="D120" s="124" t="s">
        <v>104</v>
      </c>
      <c r="E120" s="124">
        <v>0</v>
      </c>
    </row>
    <row r="121" spans="2:5" s="11" customFormat="1" ht="21">
      <c r="B121" s="17" t="s">
        <v>223</v>
      </c>
      <c r="C121" s="182" t="s">
        <v>919</v>
      </c>
      <c r="D121" s="124" t="s">
        <v>82</v>
      </c>
      <c r="E121" s="124">
        <v>10</v>
      </c>
    </row>
    <row r="122" spans="2:5" s="11" customFormat="1" ht="21">
      <c r="B122" s="17" t="s">
        <v>225</v>
      </c>
      <c r="C122" s="17" t="s">
        <v>226</v>
      </c>
      <c r="D122" s="124" t="s">
        <v>26</v>
      </c>
      <c r="E122" s="124">
        <f>SUM(E123:E125)</f>
        <v>10</v>
      </c>
    </row>
    <row r="123" spans="2:5" s="11" customFormat="1" ht="21">
      <c r="B123" s="17" t="s">
        <v>227</v>
      </c>
      <c r="C123" s="17" t="s">
        <v>893</v>
      </c>
      <c r="D123" s="124">
        <v>0</v>
      </c>
      <c r="E123" s="124">
        <v>0</v>
      </c>
    </row>
    <row r="124" spans="2:5" s="11" customFormat="1" ht="21">
      <c r="B124" s="17" t="s">
        <v>228</v>
      </c>
      <c r="C124" s="17" t="s">
        <v>894</v>
      </c>
      <c r="D124" s="124" t="s">
        <v>104</v>
      </c>
      <c r="E124" s="124">
        <v>0</v>
      </c>
    </row>
    <row r="125" spans="2:5" s="11" customFormat="1" ht="31.5">
      <c r="B125" s="17" t="s">
        <v>230</v>
      </c>
      <c r="C125" s="17" t="s">
        <v>895</v>
      </c>
      <c r="D125" s="124" t="s">
        <v>82</v>
      </c>
      <c r="E125" s="124">
        <v>10</v>
      </c>
    </row>
    <row r="126" spans="2:5" s="11" customFormat="1" ht="21">
      <c r="B126" s="17" t="s">
        <v>231</v>
      </c>
      <c r="C126" s="17" t="s">
        <v>232</v>
      </c>
      <c r="D126" s="124" t="s">
        <v>26</v>
      </c>
      <c r="E126" s="124">
        <f>SUM(E127:E129)</f>
        <v>10</v>
      </c>
    </row>
    <row r="127" spans="2:5" s="11" customFormat="1" ht="21">
      <c r="B127" s="17" t="s">
        <v>233</v>
      </c>
      <c r="C127" s="27" t="s">
        <v>779</v>
      </c>
      <c r="D127" s="124">
        <v>0</v>
      </c>
      <c r="E127" s="124">
        <v>0</v>
      </c>
    </row>
    <row r="128" spans="2:5" s="11" customFormat="1" ht="21">
      <c r="B128" s="17" t="s">
        <v>234</v>
      </c>
      <c r="C128" s="27" t="s">
        <v>780</v>
      </c>
      <c r="D128" s="124" t="s">
        <v>235</v>
      </c>
      <c r="E128" s="124">
        <v>0</v>
      </c>
    </row>
    <row r="129" spans="2:5" s="11" customFormat="1" ht="21">
      <c r="B129" s="17" t="s">
        <v>236</v>
      </c>
      <c r="C129" s="27" t="s">
        <v>896</v>
      </c>
      <c r="D129" s="124" t="s">
        <v>237</v>
      </c>
      <c r="E129" s="124">
        <v>10</v>
      </c>
    </row>
    <row r="130" spans="2:5" s="11" customFormat="1" ht="21">
      <c r="B130" s="17" t="s">
        <v>238</v>
      </c>
      <c r="C130" s="17" t="s">
        <v>239</v>
      </c>
      <c r="D130" s="124" t="s">
        <v>26</v>
      </c>
      <c r="E130" s="124">
        <f>SUM(E131:E133)</f>
        <v>10</v>
      </c>
    </row>
    <row r="131" spans="2:5" s="11" customFormat="1" ht="21">
      <c r="B131" s="17" t="s">
        <v>240</v>
      </c>
      <c r="C131" s="17" t="s">
        <v>897</v>
      </c>
      <c r="D131" s="124">
        <v>0</v>
      </c>
      <c r="E131" s="124">
        <v>0</v>
      </c>
    </row>
    <row r="132" spans="2:5" s="11" customFormat="1" ht="21">
      <c r="B132" s="17" t="s">
        <v>241</v>
      </c>
      <c r="C132" s="17" t="s">
        <v>898</v>
      </c>
      <c r="D132" s="124" t="s">
        <v>243</v>
      </c>
      <c r="E132" s="124">
        <v>0</v>
      </c>
    </row>
    <row r="133" spans="2:5" s="11" customFormat="1" ht="15">
      <c r="B133" s="17" t="s">
        <v>244</v>
      </c>
      <c r="C133" s="17" t="s">
        <v>899</v>
      </c>
      <c r="D133" s="124" t="s">
        <v>36</v>
      </c>
      <c r="E133" s="124">
        <v>10</v>
      </c>
    </row>
    <row r="134" spans="2:5" s="11" customFormat="1" ht="21">
      <c r="B134" s="17" t="s">
        <v>246</v>
      </c>
      <c r="C134" s="27" t="s">
        <v>247</v>
      </c>
      <c r="D134" s="124" t="s">
        <v>26</v>
      </c>
      <c r="E134" s="124">
        <f>SUM(E135:E138)</f>
        <v>10</v>
      </c>
    </row>
    <row r="135" spans="2:5" s="11" customFormat="1" ht="21">
      <c r="B135" s="17" t="s">
        <v>248</v>
      </c>
      <c r="C135" s="27" t="s">
        <v>900</v>
      </c>
      <c r="D135" s="124" t="s">
        <v>26</v>
      </c>
      <c r="E135" s="124">
        <v>0</v>
      </c>
    </row>
    <row r="136" spans="2:5" s="11" customFormat="1" ht="21">
      <c r="B136" s="17" t="s">
        <v>250</v>
      </c>
      <c r="C136" s="27" t="s">
        <v>920</v>
      </c>
      <c r="D136" s="124">
        <v>0</v>
      </c>
      <c r="E136" s="124">
        <v>0</v>
      </c>
    </row>
    <row r="137" spans="2:5" s="11" customFormat="1" ht="21">
      <c r="B137" s="17" t="s">
        <v>251</v>
      </c>
      <c r="C137" s="27" t="s">
        <v>921</v>
      </c>
      <c r="D137" s="124" t="s">
        <v>243</v>
      </c>
      <c r="E137" s="124">
        <v>0</v>
      </c>
    </row>
    <row r="138" spans="2:5" s="11" customFormat="1" ht="15">
      <c r="B138" s="17" t="s">
        <v>252</v>
      </c>
      <c r="C138" s="153" t="s">
        <v>903</v>
      </c>
      <c r="D138" s="124" t="s">
        <v>36</v>
      </c>
      <c r="E138" s="124">
        <v>10</v>
      </c>
    </row>
    <row r="139" spans="2:5" ht="15">
      <c r="B139" s="15" t="s">
        <v>253</v>
      </c>
      <c r="C139" s="15" t="s">
        <v>254</v>
      </c>
      <c r="D139" s="16" t="s">
        <v>26</v>
      </c>
      <c r="E139" s="16">
        <f>+E140</f>
        <v>10</v>
      </c>
    </row>
    <row r="140" spans="2:5" s="11" customFormat="1" ht="21">
      <c r="B140" s="17" t="s">
        <v>255</v>
      </c>
      <c r="C140" s="17" t="s">
        <v>256</v>
      </c>
      <c r="D140" s="124" t="s">
        <v>26</v>
      </c>
      <c r="E140" s="124">
        <f>SUM(E141:E143)</f>
        <v>10</v>
      </c>
    </row>
    <row r="141" spans="2:5" s="11" customFormat="1" ht="15">
      <c r="B141" s="17" t="s">
        <v>257</v>
      </c>
      <c r="C141" s="17" t="s">
        <v>904</v>
      </c>
      <c r="D141" s="124">
        <v>0</v>
      </c>
      <c r="E141" s="124">
        <v>0</v>
      </c>
    </row>
    <row r="142" spans="2:5" s="11" customFormat="1" ht="15">
      <c r="B142" s="17" t="s">
        <v>259</v>
      </c>
      <c r="C142" s="17" t="s">
        <v>905</v>
      </c>
      <c r="D142" s="124" t="s">
        <v>34</v>
      </c>
      <c r="E142" s="124">
        <v>0</v>
      </c>
    </row>
    <row r="143" spans="2:5" s="11" customFormat="1" ht="21">
      <c r="B143" s="17" t="s">
        <v>261</v>
      </c>
      <c r="C143" s="17" t="s">
        <v>906</v>
      </c>
      <c r="D143" s="124" t="s">
        <v>36</v>
      </c>
      <c r="E143" s="183">
        <v>10</v>
      </c>
    </row>
    <row r="144" spans="2:5" ht="15">
      <c r="B144" s="12" t="s">
        <v>265</v>
      </c>
      <c r="C144" s="12" t="s">
        <v>266</v>
      </c>
      <c r="D144" s="13" t="s">
        <v>49</v>
      </c>
      <c r="E144" s="14">
        <f>+(E145+E154+E159+E169+E178+E183)*30/50</f>
        <v>30</v>
      </c>
    </row>
    <row r="145" spans="2:5" ht="15">
      <c r="B145" s="15" t="s">
        <v>267</v>
      </c>
      <c r="C145" s="15" t="s">
        <v>268</v>
      </c>
      <c r="D145" s="16" t="s">
        <v>26</v>
      </c>
      <c r="E145" s="16">
        <f>+(E146+E147+E151)*10/25</f>
        <v>10</v>
      </c>
    </row>
    <row r="146" spans="2:5" s="11" customFormat="1" ht="21">
      <c r="B146" s="17" t="s">
        <v>269</v>
      </c>
      <c r="C146" s="17" t="s">
        <v>270</v>
      </c>
      <c r="D146" s="124" t="s">
        <v>14</v>
      </c>
      <c r="E146" s="124">
        <v>5</v>
      </c>
    </row>
    <row r="147" spans="2:5" s="11" customFormat="1" ht="21">
      <c r="B147" s="17" t="s">
        <v>271</v>
      </c>
      <c r="C147" s="17" t="s">
        <v>272</v>
      </c>
      <c r="D147" s="124" t="s">
        <v>26</v>
      </c>
      <c r="E147" s="124">
        <f>SUM(E148:E150)</f>
        <v>10</v>
      </c>
    </row>
    <row r="148" spans="2:5" s="11" customFormat="1" ht="42">
      <c r="B148" s="17" t="s">
        <v>273</v>
      </c>
      <c r="C148" s="17" t="s">
        <v>827</v>
      </c>
      <c r="D148" s="124">
        <v>0</v>
      </c>
      <c r="E148" s="124">
        <v>0</v>
      </c>
    </row>
    <row r="149" spans="2:5" s="11" customFormat="1" ht="21">
      <c r="B149" s="17" t="s">
        <v>275</v>
      </c>
      <c r="C149" s="17" t="s">
        <v>828</v>
      </c>
      <c r="D149" s="124" t="s">
        <v>469</v>
      </c>
      <c r="E149" s="124">
        <v>0</v>
      </c>
    </row>
    <row r="150" spans="2:5" s="11" customFormat="1" ht="31.5">
      <c r="B150" s="17" t="s">
        <v>359</v>
      </c>
      <c r="C150" s="17" t="s">
        <v>829</v>
      </c>
      <c r="D150" s="124" t="s">
        <v>237</v>
      </c>
      <c r="E150" s="124">
        <v>10</v>
      </c>
    </row>
    <row r="151" spans="2:5" s="11" customFormat="1" ht="21">
      <c r="B151" s="17" t="s">
        <v>277</v>
      </c>
      <c r="C151" s="17" t="s">
        <v>278</v>
      </c>
      <c r="D151" s="124" t="s">
        <v>26</v>
      </c>
      <c r="E151" s="124">
        <f>SUM(E152:E153)</f>
        <v>10</v>
      </c>
    </row>
    <row r="152" spans="2:5" s="11" customFormat="1" ht="21">
      <c r="B152" s="17" t="s">
        <v>279</v>
      </c>
      <c r="C152" s="17" t="s">
        <v>907</v>
      </c>
      <c r="D152" s="124">
        <v>0</v>
      </c>
      <c r="E152" s="124">
        <v>0</v>
      </c>
    </row>
    <row r="153" spans="2:5" s="11" customFormat="1" ht="21">
      <c r="B153" s="17" t="s">
        <v>281</v>
      </c>
      <c r="C153" s="17" t="s">
        <v>908</v>
      </c>
      <c r="D153" s="124" t="s">
        <v>150</v>
      </c>
      <c r="E153" s="124">
        <v>10</v>
      </c>
    </row>
    <row r="154" spans="2:5" ht="15">
      <c r="B154" s="15" t="s">
        <v>283</v>
      </c>
      <c r="C154" s="15" t="s">
        <v>284</v>
      </c>
      <c r="D154" s="16" t="s">
        <v>14</v>
      </c>
      <c r="E154" s="25">
        <f>+E155</f>
        <v>5</v>
      </c>
    </row>
    <row r="155" spans="2:5" s="11" customFormat="1" ht="15">
      <c r="B155" s="17" t="s">
        <v>285</v>
      </c>
      <c r="C155" s="17" t="s">
        <v>477</v>
      </c>
      <c r="D155" s="124" t="s">
        <v>14</v>
      </c>
      <c r="E155" s="124">
        <f>SUM(E156:E158)</f>
        <v>5</v>
      </c>
    </row>
    <row r="156" spans="2:5" s="11" customFormat="1" ht="21">
      <c r="B156" s="17" t="s">
        <v>287</v>
      </c>
      <c r="C156" s="17" t="s">
        <v>909</v>
      </c>
      <c r="D156" s="124">
        <v>0</v>
      </c>
      <c r="E156" s="124">
        <v>0</v>
      </c>
    </row>
    <row r="157" spans="2:5" s="11" customFormat="1" ht="21">
      <c r="B157" s="17" t="s">
        <v>288</v>
      </c>
      <c r="C157" s="17" t="s">
        <v>910</v>
      </c>
      <c r="D157" s="124" t="s">
        <v>112</v>
      </c>
      <c r="E157" s="124">
        <v>0</v>
      </c>
    </row>
    <row r="158" spans="2:5" s="11" customFormat="1" ht="31.5">
      <c r="B158" s="17" t="s">
        <v>290</v>
      </c>
      <c r="C158" s="17" t="s">
        <v>787</v>
      </c>
      <c r="D158" s="124">
        <v>5</v>
      </c>
      <c r="E158" s="124">
        <v>5</v>
      </c>
    </row>
    <row r="159" spans="2:5" s="11" customFormat="1" ht="15">
      <c r="B159" s="15" t="s">
        <v>291</v>
      </c>
      <c r="C159" s="15" t="s">
        <v>292</v>
      </c>
      <c r="D159" s="16" t="s">
        <v>26</v>
      </c>
      <c r="E159" s="16">
        <f>+(E160+E161+E165)*10/25</f>
        <v>10</v>
      </c>
    </row>
    <row r="160" spans="2:5" s="11" customFormat="1" ht="15">
      <c r="B160" s="17" t="s">
        <v>293</v>
      </c>
      <c r="C160" s="17" t="s">
        <v>294</v>
      </c>
      <c r="D160" s="124" t="s">
        <v>26</v>
      </c>
      <c r="E160" s="124">
        <v>10</v>
      </c>
    </row>
    <row r="161" spans="2:5" s="11" customFormat="1" ht="24.75" customHeight="1">
      <c r="B161" s="17" t="s">
        <v>295</v>
      </c>
      <c r="C161" s="17" t="s">
        <v>296</v>
      </c>
      <c r="D161" s="124" t="s">
        <v>14</v>
      </c>
      <c r="E161" s="124">
        <f>SUM(E162:E164)</f>
        <v>5</v>
      </c>
    </row>
    <row r="162" spans="2:5" s="11" customFormat="1" ht="25.5" customHeight="1">
      <c r="B162" s="17" t="s">
        <v>287</v>
      </c>
      <c r="C162" s="17" t="s">
        <v>478</v>
      </c>
      <c r="D162" s="124">
        <v>0</v>
      </c>
      <c r="E162" s="124">
        <v>0</v>
      </c>
    </row>
    <row r="163" spans="2:5" s="11" customFormat="1" ht="24.75" customHeight="1">
      <c r="B163" s="17" t="s">
        <v>288</v>
      </c>
      <c r="C163" s="17" t="s">
        <v>479</v>
      </c>
      <c r="D163" s="124" t="s">
        <v>64</v>
      </c>
      <c r="E163" s="124">
        <v>0</v>
      </c>
    </row>
    <row r="164" spans="2:5" s="11" customFormat="1" ht="24.75" customHeight="1">
      <c r="B164" s="17" t="s">
        <v>290</v>
      </c>
      <c r="C164" s="17" t="s">
        <v>480</v>
      </c>
      <c r="D164" s="124" t="s">
        <v>76</v>
      </c>
      <c r="E164" s="124">
        <v>5</v>
      </c>
    </row>
    <row r="165" spans="2:5" s="11" customFormat="1" ht="27.75" customHeight="1">
      <c r="B165" s="17" t="s">
        <v>297</v>
      </c>
      <c r="C165" s="27" t="s">
        <v>298</v>
      </c>
      <c r="D165" s="124" t="s">
        <v>26</v>
      </c>
      <c r="E165" s="124">
        <f>SUM(E166:E168)</f>
        <v>10</v>
      </c>
    </row>
    <row r="166" spans="2:5" s="11" customFormat="1" ht="21" customHeight="1">
      <c r="B166" s="17" t="s">
        <v>299</v>
      </c>
      <c r="C166" s="17" t="s">
        <v>911</v>
      </c>
      <c r="D166" s="124">
        <v>0</v>
      </c>
      <c r="E166" s="124">
        <v>0</v>
      </c>
    </row>
    <row r="167" spans="2:5" s="11" customFormat="1" ht="57.75" customHeight="1">
      <c r="B167" s="17" t="s">
        <v>300</v>
      </c>
      <c r="C167" s="17" t="s">
        <v>922</v>
      </c>
      <c r="D167" s="124" t="s">
        <v>473</v>
      </c>
      <c r="E167" s="124">
        <v>0</v>
      </c>
    </row>
    <row r="168" spans="2:5" s="11" customFormat="1" ht="17.25" customHeight="1">
      <c r="B168" s="17" t="s">
        <v>368</v>
      </c>
      <c r="C168" s="17" t="s">
        <v>923</v>
      </c>
      <c r="D168" s="124" t="s">
        <v>237</v>
      </c>
      <c r="E168" s="124">
        <v>10</v>
      </c>
    </row>
    <row r="169" spans="2:5" ht="15">
      <c r="B169" s="15" t="s">
        <v>301</v>
      </c>
      <c r="C169" s="15" t="s">
        <v>302</v>
      </c>
      <c r="D169" s="16" t="s">
        <v>26</v>
      </c>
      <c r="E169" s="16">
        <f>+(E170+E174)*10/20</f>
        <v>10</v>
      </c>
    </row>
    <row r="170" spans="2:5" ht="24" customHeight="1">
      <c r="B170" s="17" t="s">
        <v>303</v>
      </c>
      <c r="C170" s="17" t="s">
        <v>304</v>
      </c>
      <c r="D170" s="124" t="s">
        <v>26</v>
      </c>
      <c r="E170" s="124">
        <f>SUM(E171:E173)</f>
        <v>10</v>
      </c>
    </row>
    <row r="171" spans="2:5" ht="21" customHeight="1">
      <c r="B171" s="17" t="s">
        <v>305</v>
      </c>
      <c r="C171" s="17" t="s">
        <v>913</v>
      </c>
      <c r="D171" s="124">
        <v>0</v>
      </c>
      <c r="E171" s="124">
        <v>0</v>
      </c>
    </row>
    <row r="172" spans="2:5" ht="27" customHeight="1">
      <c r="B172" s="17" t="s">
        <v>306</v>
      </c>
      <c r="C172" s="17" t="s">
        <v>791</v>
      </c>
      <c r="D172" s="124" t="s">
        <v>67</v>
      </c>
      <c r="E172" s="124">
        <v>0</v>
      </c>
    </row>
    <row r="173" spans="2:5" ht="25.5" customHeight="1">
      <c r="B173" s="17" t="s">
        <v>307</v>
      </c>
      <c r="C173" s="17" t="s">
        <v>792</v>
      </c>
      <c r="D173" s="124" t="s">
        <v>36</v>
      </c>
      <c r="E173" s="124">
        <v>10</v>
      </c>
    </row>
    <row r="174" spans="2:5" ht="26.25" customHeight="1">
      <c r="B174" s="17" t="s">
        <v>308</v>
      </c>
      <c r="C174" s="17" t="s">
        <v>309</v>
      </c>
      <c r="D174" s="124" t="s">
        <v>26</v>
      </c>
      <c r="E174" s="124">
        <f>SUM(E175:E177)</f>
        <v>10</v>
      </c>
    </row>
    <row r="175" spans="2:5" ht="15">
      <c r="B175" s="17" t="s">
        <v>310</v>
      </c>
      <c r="C175" s="17" t="s">
        <v>793</v>
      </c>
      <c r="D175" s="124">
        <v>0</v>
      </c>
      <c r="E175" s="124">
        <v>0</v>
      </c>
    </row>
    <row r="176" spans="2:5" ht="16.5" customHeight="1">
      <c r="B176" s="17" t="s">
        <v>311</v>
      </c>
      <c r="C176" s="17" t="s">
        <v>794</v>
      </c>
      <c r="D176" s="124" t="s">
        <v>67</v>
      </c>
      <c r="E176" s="124">
        <v>0</v>
      </c>
    </row>
    <row r="177" spans="2:5" ht="15">
      <c r="B177" s="17" t="s">
        <v>312</v>
      </c>
      <c r="C177" s="17" t="s">
        <v>795</v>
      </c>
      <c r="D177" s="124" t="s">
        <v>36</v>
      </c>
      <c r="E177" s="124">
        <v>10</v>
      </c>
    </row>
    <row r="178" spans="2:5" ht="15">
      <c r="B178" s="15" t="s">
        <v>313</v>
      </c>
      <c r="C178" s="15" t="s">
        <v>314</v>
      </c>
      <c r="D178" s="16" t="s">
        <v>14</v>
      </c>
      <c r="E178" s="16">
        <f>+E179</f>
        <v>5</v>
      </c>
    </row>
    <row r="179" spans="2:5" ht="21">
      <c r="B179" s="17" t="s">
        <v>315</v>
      </c>
      <c r="C179" s="17" t="s">
        <v>316</v>
      </c>
      <c r="D179" s="124" t="s">
        <v>14</v>
      </c>
      <c r="E179" s="124">
        <f>SUM(E180:E182)</f>
        <v>5</v>
      </c>
    </row>
    <row r="180" spans="2:5" ht="21">
      <c r="B180" s="17" t="s">
        <v>317</v>
      </c>
      <c r="C180" s="17" t="s">
        <v>796</v>
      </c>
      <c r="D180" s="124">
        <v>0</v>
      </c>
      <c r="E180" s="124">
        <v>0</v>
      </c>
    </row>
    <row r="181" spans="2:5" ht="21">
      <c r="B181" s="17" t="s">
        <v>318</v>
      </c>
      <c r="C181" s="17" t="s">
        <v>914</v>
      </c>
      <c r="D181" s="124" t="s">
        <v>156</v>
      </c>
      <c r="E181" s="124">
        <v>0</v>
      </c>
    </row>
    <row r="182" spans="2:5" ht="31.5">
      <c r="B182" s="17" t="s">
        <v>320</v>
      </c>
      <c r="C182" s="17" t="s">
        <v>797</v>
      </c>
      <c r="D182" s="124">
        <v>5</v>
      </c>
      <c r="E182" s="124">
        <v>5</v>
      </c>
    </row>
    <row r="183" spans="2:5" ht="15">
      <c r="B183" s="15" t="s">
        <v>321</v>
      </c>
      <c r="C183" s="15" t="s">
        <v>322</v>
      </c>
      <c r="D183" s="16" t="s">
        <v>26</v>
      </c>
      <c r="E183" s="16">
        <f>+(E184+E185+E186+E187+E188+E189)*10/55</f>
        <v>10</v>
      </c>
    </row>
    <row r="184" spans="2:5" ht="21">
      <c r="B184" s="27" t="s">
        <v>323</v>
      </c>
      <c r="C184" s="17" t="s">
        <v>324</v>
      </c>
      <c r="D184" s="124" t="s">
        <v>26</v>
      </c>
      <c r="E184" s="124">
        <v>10</v>
      </c>
    </row>
    <row r="185" spans="2:5" ht="15">
      <c r="B185" s="27" t="s">
        <v>325</v>
      </c>
      <c r="C185" s="17" t="s">
        <v>326</v>
      </c>
      <c r="D185" s="124" t="s">
        <v>26</v>
      </c>
      <c r="E185" s="124">
        <v>10</v>
      </c>
    </row>
    <row r="186" spans="2:5" ht="21">
      <c r="B186" s="27" t="s">
        <v>327</v>
      </c>
      <c r="C186" s="17" t="s">
        <v>328</v>
      </c>
      <c r="D186" s="124" t="s">
        <v>26</v>
      </c>
      <c r="E186" s="124">
        <v>10</v>
      </c>
    </row>
    <row r="187" spans="2:5" ht="21">
      <c r="B187" s="27" t="s">
        <v>329</v>
      </c>
      <c r="C187" s="17" t="s">
        <v>330</v>
      </c>
      <c r="D187" s="124" t="s">
        <v>26</v>
      </c>
      <c r="E187" s="124">
        <v>10</v>
      </c>
    </row>
    <row r="188" spans="2:5" ht="21">
      <c r="B188" s="27" t="s">
        <v>331</v>
      </c>
      <c r="C188" s="17" t="s">
        <v>332</v>
      </c>
      <c r="D188" s="124" t="s">
        <v>26</v>
      </c>
      <c r="E188" s="124">
        <v>10</v>
      </c>
    </row>
    <row r="189" spans="2:5" ht="21">
      <c r="B189" s="27" t="s">
        <v>333</v>
      </c>
      <c r="C189" s="17" t="s">
        <v>334</v>
      </c>
      <c r="D189" s="124" t="s">
        <v>14</v>
      </c>
      <c r="E189" s="124">
        <v>5</v>
      </c>
    </row>
    <row r="190" spans="2:5" s="11" customFormat="1" ht="15">
      <c r="B190" s="28"/>
      <c r="C190" s="29"/>
      <c r="D190" s="30"/>
      <c r="E190" s="31">
        <f>+E18</f>
        <v>100</v>
      </c>
    </row>
    <row r="191" spans="2:5" s="35" customFormat="1" ht="16.5">
      <c r="B191" s="32" t="s">
        <v>335</v>
      </c>
      <c r="C191" s="33"/>
      <c r="D191" s="33"/>
      <c r="E191" s="33"/>
    </row>
    <row r="192" spans="1:5" s="35" customFormat="1" ht="16.5">
      <c r="A192" s="36"/>
      <c r="B192" s="37"/>
      <c r="C192" s="37"/>
      <c r="D192" s="37"/>
      <c r="E192" s="37"/>
    </row>
    <row r="193" spans="2:6" s="35" customFormat="1" ht="16.5">
      <c r="B193" s="134" t="s">
        <v>336</v>
      </c>
      <c r="C193" s="134"/>
      <c r="D193" s="134"/>
      <c r="E193" s="134"/>
      <c r="F193" s="36"/>
    </row>
    <row r="194" spans="2:5" s="36" customFormat="1" ht="16.5">
      <c r="B194" s="134" t="s">
        <v>337</v>
      </c>
      <c r="C194" s="134"/>
      <c r="D194" s="134"/>
      <c r="E194" s="134"/>
    </row>
    <row r="195" spans="2:5" s="35" customFormat="1" ht="16.5">
      <c r="B195" s="134" t="s">
        <v>338</v>
      </c>
      <c r="C195" s="134"/>
      <c r="D195" s="134"/>
      <c r="E195" s="134"/>
    </row>
    <row r="196" spans="2:5" s="35" customFormat="1" ht="16.5">
      <c r="B196" s="134" t="s">
        <v>339</v>
      </c>
      <c r="C196" s="134"/>
      <c r="D196" s="134"/>
      <c r="E196" s="134"/>
    </row>
    <row r="197" spans="2:5" s="35" customFormat="1" ht="16.5">
      <c r="B197" s="38"/>
      <c r="C197" s="38"/>
      <c r="D197" s="38"/>
      <c r="E197" s="38"/>
    </row>
    <row r="198" spans="2:3" ht="15">
      <c r="B198" s="11" t="s">
        <v>340</v>
      </c>
      <c r="C198" s="11" t="s">
        <v>341</v>
      </c>
    </row>
    <row r="199" ht="15">
      <c r="B199" s="124" t="s">
        <v>26</v>
      </c>
    </row>
    <row r="200" spans="2:5" ht="15">
      <c r="B200" s="42">
        <v>0</v>
      </c>
      <c r="C200" s="43" t="s">
        <v>342</v>
      </c>
      <c r="D200" s="44"/>
      <c r="E200" s="44"/>
    </row>
    <row r="201" spans="2:5" ht="15">
      <c r="B201" s="42" t="s">
        <v>343</v>
      </c>
      <c r="C201" s="44" t="s">
        <v>344</v>
      </c>
      <c r="D201" s="44"/>
      <c r="E201" s="44"/>
    </row>
    <row r="202" spans="2:5" ht="15">
      <c r="B202" s="42" t="s">
        <v>345</v>
      </c>
      <c r="C202" s="44" t="s">
        <v>346</v>
      </c>
      <c r="D202" s="44"/>
      <c r="E202" s="44"/>
    </row>
    <row r="203" spans="2:5" ht="15">
      <c r="B203" s="42" t="s">
        <v>347</v>
      </c>
      <c r="C203" s="44" t="s">
        <v>348</v>
      </c>
      <c r="D203" s="44"/>
      <c r="E203" s="44"/>
    </row>
    <row r="204" spans="2:5" ht="15">
      <c r="B204" s="124" t="s">
        <v>14</v>
      </c>
      <c r="D204" s="11"/>
      <c r="E204" s="11"/>
    </row>
    <row r="205" spans="2:3" ht="15">
      <c r="B205" s="42">
        <v>0</v>
      </c>
      <c r="C205" s="43" t="s">
        <v>342</v>
      </c>
    </row>
    <row r="206" spans="2:3" ht="15">
      <c r="B206" s="42">
        <v>1</v>
      </c>
      <c r="C206" s="44" t="s">
        <v>344</v>
      </c>
    </row>
    <row r="207" spans="2:3" ht="15">
      <c r="B207" s="42" t="s">
        <v>349</v>
      </c>
      <c r="C207" s="44" t="s">
        <v>346</v>
      </c>
    </row>
    <row r="208" spans="2:3" ht="15">
      <c r="B208" s="42" t="s">
        <v>350</v>
      </c>
      <c r="C208" s="44" t="s">
        <v>348</v>
      </c>
    </row>
  </sheetData>
  <sheetProtection/>
  <mergeCells count="9">
    <mergeCell ref="B1:E4"/>
    <mergeCell ref="B196:E196"/>
    <mergeCell ref="B193:E193"/>
    <mergeCell ref="B194:E194"/>
    <mergeCell ref="B5:E5"/>
    <mergeCell ref="B6:E6"/>
    <mergeCell ref="C7:D7"/>
    <mergeCell ref="B16:D16"/>
    <mergeCell ref="B195:E195"/>
  </mergeCells>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xl/worksheets/sheet8.xml><?xml version="1.0" encoding="utf-8"?>
<worksheet xmlns="http://schemas.openxmlformats.org/spreadsheetml/2006/main" xmlns:r="http://schemas.openxmlformats.org/officeDocument/2006/relationships">
  <dimension ref="A1:N204"/>
  <sheetViews>
    <sheetView view="pageBreakPreview" zoomScaleSheetLayoutView="100" zoomScalePageLayoutView="0" workbookViewId="0" topLeftCell="A172">
      <selection activeCell="E176" sqref="E176:E177"/>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hidden="1" customWidth="1"/>
    <col min="9" max="10" width="0" style="1" hidden="1" customWidth="1"/>
    <col min="11" max="16384" width="11.421875" style="1" customWidth="1"/>
  </cols>
  <sheetData>
    <row r="1" spans="2:5" ht="15">
      <c r="B1" s="199"/>
      <c r="C1" s="199"/>
      <c r="D1" s="199"/>
      <c r="E1" s="199"/>
    </row>
    <row r="2" spans="2:5" ht="30.75" customHeight="1">
      <c r="B2" s="199"/>
      <c r="C2" s="199"/>
      <c r="D2" s="199"/>
      <c r="E2" s="199"/>
    </row>
    <row r="3" spans="2:5" ht="15">
      <c r="B3" s="199"/>
      <c r="C3" s="199"/>
      <c r="D3" s="199"/>
      <c r="E3" s="199"/>
    </row>
    <row r="4" spans="2:5" ht="29.25" customHeight="1">
      <c r="B4" s="199"/>
      <c r="C4" s="199"/>
      <c r="D4" s="199"/>
      <c r="E4" s="199"/>
    </row>
    <row r="5" spans="2:7" ht="19.5" customHeight="1">
      <c r="B5" s="200" t="s">
        <v>648</v>
      </c>
      <c r="C5" s="200"/>
      <c r="D5" s="200"/>
      <c r="E5" s="200"/>
      <c r="F5" s="46"/>
      <c r="G5" s="46"/>
    </row>
    <row r="6" spans="2:7" ht="15">
      <c r="B6" s="201" t="s">
        <v>537</v>
      </c>
      <c r="C6" s="201"/>
      <c r="D6" s="201"/>
      <c r="E6" s="201"/>
      <c r="F6" s="126"/>
      <c r="G6" s="126"/>
    </row>
    <row r="7" spans="2:7" ht="15">
      <c r="B7" s="202"/>
      <c r="C7" s="201" t="s">
        <v>481</v>
      </c>
      <c r="D7" s="201"/>
      <c r="E7" s="202"/>
      <c r="F7" s="126"/>
      <c r="G7" s="126"/>
    </row>
    <row r="8" spans="2:7" ht="21" customHeight="1">
      <c r="B8" s="191"/>
      <c r="C8" s="192"/>
      <c r="D8" s="192"/>
      <c r="E8" s="192"/>
      <c r="F8" s="3"/>
      <c r="G8" s="3"/>
    </row>
    <row r="9" spans="2:7" ht="20.25" customHeight="1">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+E19+E34+E80+E142</f>
        <v>100</v>
      </c>
      <c r="F18" s="47"/>
      <c r="G18" s="47"/>
    </row>
    <row r="19" spans="2:7" ht="15">
      <c r="B19" s="12" t="s">
        <v>12</v>
      </c>
      <c r="C19" s="12" t="s">
        <v>13</v>
      </c>
      <c r="D19" s="13" t="s">
        <v>14</v>
      </c>
      <c r="E19" s="14">
        <f>(E20+E25+E32)*5/20</f>
        <v>5</v>
      </c>
      <c r="F19" s="47"/>
      <c r="G19" s="47"/>
    </row>
    <row r="20" spans="2:7" ht="15">
      <c r="B20" s="15" t="s">
        <v>15</v>
      </c>
      <c r="C20" s="15" t="s">
        <v>16</v>
      </c>
      <c r="D20" s="16" t="s">
        <v>14</v>
      </c>
      <c r="E20" s="16">
        <f>+E21</f>
        <v>5</v>
      </c>
      <c r="F20" s="47"/>
      <c r="G20" s="47"/>
    </row>
    <row r="21" spans="2:7" ht="21">
      <c r="B21" s="17" t="s">
        <v>17</v>
      </c>
      <c r="C21" s="17" t="s">
        <v>18</v>
      </c>
      <c r="D21" s="146" t="s">
        <v>14</v>
      </c>
      <c r="E21" s="124">
        <f>SUM(E22:E24)</f>
        <v>5</v>
      </c>
      <c r="F21" s="30"/>
      <c r="G21" s="157"/>
    </row>
    <row r="22" spans="2:7" ht="21">
      <c r="B22" s="17" t="s">
        <v>19</v>
      </c>
      <c r="C22" s="17" t="s">
        <v>798</v>
      </c>
      <c r="D22" s="124">
        <v>1</v>
      </c>
      <c r="E22" s="124">
        <v>0</v>
      </c>
      <c r="F22" s="30"/>
      <c r="G22" s="157"/>
    </row>
    <row r="23" spans="2:7" ht="21">
      <c r="B23" s="17" t="s">
        <v>20</v>
      </c>
      <c r="C23" s="17" t="s">
        <v>799</v>
      </c>
      <c r="D23" s="152" t="s">
        <v>21</v>
      </c>
      <c r="E23" s="124">
        <v>0</v>
      </c>
      <c r="F23" s="30"/>
      <c r="G23" s="157"/>
    </row>
    <row r="24" spans="2:7" ht="21">
      <c r="B24" s="17" t="s">
        <v>22</v>
      </c>
      <c r="C24" s="17" t="s">
        <v>800</v>
      </c>
      <c r="D24" s="152" t="s">
        <v>23</v>
      </c>
      <c r="E24" s="152">
        <v>5</v>
      </c>
      <c r="F24" s="30"/>
      <c r="G24" s="157"/>
    </row>
    <row r="25" spans="2:7" ht="15">
      <c r="B25" s="15" t="s">
        <v>24</v>
      </c>
      <c r="C25" s="15" t="s">
        <v>25</v>
      </c>
      <c r="D25" s="16" t="s">
        <v>26</v>
      </c>
      <c r="E25" s="16">
        <f>(E26+E29)*10/20</f>
        <v>10</v>
      </c>
      <c r="F25" s="30"/>
      <c r="G25" s="30"/>
    </row>
    <row r="26" spans="2:7" ht="21">
      <c r="B26" s="17" t="s">
        <v>27</v>
      </c>
      <c r="C26" s="17" t="s">
        <v>28</v>
      </c>
      <c r="D26" s="124" t="s">
        <v>26</v>
      </c>
      <c r="E26" s="124">
        <f>SUM(E27:E28)</f>
        <v>10</v>
      </c>
      <c r="F26" s="30"/>
      <c r="G26" s="157"/>
    </row>
    <row r="27" spans="2:7" ht="15">
      <c r="B27" s="17" t="s">
        <v>29</v>
      </c>
      <c r="C27" s="27" t="s">
        <v>924</v>
      </c>
      <c r="D27" s="124" t="s">
        <v>40</v>
      </c>
      <c r="E27" s="124">
        <v>0</v>
      </c>
      <c r="F27" s="30"/>
      <c r="G27" s="157"/>
    </row>
    <row r="28" spans="2:7" ht="21">
      <c r="B28" s="17" t="s">
        <v>32</v>
      </c>
      <c r="C28" s="27" t="s">
        <v>761</v>
      </c>
      <c r="D28" s="124" t="s">
        <v>42</v>
      </c>
      <c r="E28" s="124">
        <v>10</v>
      </c>
      <c r="F28" s="30"/>
      <c r="G28" s="157"/>
    </row>
    <row r="29" spans="2:7" ht="21">
      <c r="B29" s="17" t="s">
        <v>37</v>
      </c>
      <c r="C29" s="27" t="s">
        <v>762</v>
      </c>
      <c r="D29" s="124" t="s">
        <v>26</v>
      </c>
      <c r="E29" s="124">
        <f>SUM(E30:E31)</f>
        <v>10</v>
      </c>
      <c r="F29" s="30"/>
      <c r="G29" s="157"/>
    </row>
    <row r="30" spans="2:8" ht="15">
      <c r="B30" s="17" t="s">
        <v>38</v>
      </c>
      <c r="C30" s="27" t="s">
        <v>925</v>
      </c>
      <c r="D30" s="124" t="s">
        <v>40</v>
      </c>
      <c r="E30" s="124">
        <v>0</v>
      </c>
      <c r="F30" s="30"/>
      <c r="G30" s="157"/>
      <c r="H30" s="18"/>
    </row>
    <row r="31" spans="2:7" ht="21">
      <c r="B31" s="17" t="s">
        <v>41</v>
      </c>
      <c r="C31" s="27" t="s">
        <v>840</v>
      </c>
      <c r="D31" s="124" t="s">
        <v>42</v>
      </c>
      <c r="E31" s="124">
        <v>10</v>
      </c>
      <c r="F31" s="30"/>
      <c r="G31" s="157"/>
    </row>
    <row r="32" spans="2:7" ht="15">
      <c r="B32" s="15" t="s">
        <v>43</v>
      </c>
      <c r="C32" s="15" t="s">
        <v>44</v>
      </c>
      <c r="D32" s="16" t="s">
        <v>14</v>
      </c>
      <c r="E32" s="16">
        <f>+E33</f>
        <v>5</v>
      </c>
      <c r="F32" s="30"/>
      <c r="G32" s="157"/>
    </row>
    <row r="33" spans="2:7" ht="42">
      <c r="B33" s="17" t="s">
        <v>45</v>
      </c>
      <c r="C33" s="17" t="s">
        <v>46</v>
      </c>
      <c r="D33" s="124" t="s">
        <v>14</v>
      </c>
      <c r="E33" s="124">
        <v>5</v>
      </c>
      <c r="F33" s="30"/>
      <c r="G33" s="157"/>
    </row>
    <row r="34" spans="2:7" ht="15">
      <c r="B34" s="12" t="s">
        <v>47</v>
      </c>
      <c r="C34" s="12" t="s">
        <v>48</v>
      </c>
      <c r="D34" s="13" t="s">
        <v>49</v>
      </c>
      <c r="E34" s="14">
        <f>(E35+E54+E68+E71)*30/40</f>
        <v>30</v>
      </c>
      <c r="F34" s="30"/>
      <c r="G34" s="157"/>
    </row>
    <row r="35" spans="2:7" ht="15">
      <c r="B35" s="15" t="s">
        <v>50</v>
      </c>
      <c r="C35" s="15" t="s">
        <v>51</v>
      </c>
      <c r="D35" s="16" t="s">
        <v>26</v>
      </c>
      <c r="E35" s="16">
        <f>+(E36+E40+E44+E49+E53)*10/45</f>
        <v>10</v>
      </c>
      <c r="F35" s="30"/>
      <c r="G35" s="157"/>
    </row>
    <row r="36" spans="2:7" s="11" customFormat="1" ht="21">
      <c r="B36" s="17" t="s">
        <v>52</v>
      </c>
      <c r="C36" s="17" t="s">
        <v>53</v>
      </c>
      <c r="D36" s="124" t="s">
        <v>26</v>
      </c>
      <c r="E36" s="124">
        <f>SUM(E37:E39)</f>
        <v>10</v>
      </c>
      <c r="F36" s="30"/>
      <c r="G36" s="157"/>
    </row>
    <row r="37" spans="2:7" s="11" customFormat="1" ht="15">
      <c r="B37" s="17" t="s">
        <v>54</v>
      </c>
      <c r="C37" s="17" t="s">
        <v>764</v>
      </c>
      <c r="D37" s="124">
        <v>0</v>
      </c>
      <c r="E37" s="124">
        <v>0</v>
      </c>
      <c r="F37" s="30"/>
      <c r="G37" s="157"/>
    </row>
    <row r="38" spans="2:7" s="11" customFormat="1" ht="15">
      <c r="B38" s="17" t="s">
        <v>55</v>
      </c>
      <c r="C38" s="27" t="s">
        <v>855</v>
      </c>
      <c r="D38" s="146" t="s">
        <v>67</v>
      </c>
      <c r="E38" s="124">
        <v>0</v>
      </c>
      <c r="F38" s="30"/>
      <c r="G38" s="157"/>
    </row>
    <row r="39" spans="2:7" s="11" customFormat="1" ht="21">
      <c r="B39" s="17" t="s">
        <v>56</v>
      </c>
      <c r="C39" s="27" t="s">
        <v>856</v>
      </c>
      <c r="D39" s="146" t="s">
        <v>36</v>
      </c>
      <c r="E39" s="124">
        <v>10</v>
      </c>
      <c r="F39" s="30"/>
      <c r="G39" s="157"/>
    </row>
    <row r="40" spans="2:7" s="11" customFormat="1" ht="15">
      <c r="B40" s="17" t="s">
        <v>58</v>
      </c>
      <c r="C40" s="17" t="s">
        <v>59</v>
      </c>
      <c r="D40" s="124" t="s">
        <v>26</v>
      </c>
      <c r="E40" s="124">
        <f>SUM(E41:E43)</f>
        <v>10</v>
      </c>
      <c r="F40" s="30"/>
      <c r="G40" s="157"/>
    </row>
    <row r="41" spans="2:7" s="11" customFormat="1" ht="15">
      <c r="B41" s="17" t="s">
        <v>60</v>
      </c>
      <c r="C41" s="27" t="s">
        <v>857</v>
      </c>
      <c r="D41" s="124">
        <v>0</v>
      </c>
      <c r="E41" s="124">
        <v>0</v>
      </c>
      <c r="F41" s="30"/>
      <c r="G41" s="157"/>
    </row>
    <row r="42" spans="2:7" s="11" customFormat="1" ht="15">
      <c r="B42" s="17" t="s">
        <v>62</v>
      </c>
      <c r="C42" s="27" t="s">
        <v>858</v>
      </c>
      <c r="D42" s="124" t="s">
        <v>182</v>
      </c>
      <c r="E42" s="124">
        <v>0</v>
      </c>
      <c r="F42" s="30"/>
      <c r="G42" s="157"/>
    </row>
    <row r="43" spans="2:10" s="11" customFormat="1" ht="15">
      <c r="B43" s="17" t="s">
        <v>65</v>
      </c>
      <c r="C43" s="27" t="s">
        <v>859</v>
      </c>
      <c r="D43" s="124" t="s">
        <v>82</v>
      </c>
      <c r="E43" s="124">
        <v>10</v>
      </c>
      <c r="F43" s="30"/>
      <c r="G43" s="157"/>
      <c r="H43" s="158"/>
      <c r="I43" s="159"/>
      <c r="J43" s="159"/>
    </row>
    <row r="44" spans="2:7" s="11" customFormat="1" ht="21">
      <c r="B44" s="17" t="s">
        <v>70</v>
      </c>
      <c r="C44" s="17" t="s">
        <v>71</v>
      </c>
      <c r="D44" s="124" t="s">
        <v>26</v>
      </c>
      <c r="E44" s="124">
        <f>SUM(E45:E48)</f>
        <v>10</v>
      </c>
      <c r="F44" s="30"/>
      <c r="G44" s="157"/>
    </row>
    <row r="45" spans="2:7" s="11" customFormat="1" ht="15">
      <c r="B45" s="17" t="s">
        <v>72</v>
      </c>
      <c r="C45" s="27" t="s">
        <v>860</v>
      </c>
      <c r="D45" s="124">
        <v>0</v>
      </c>
      <c r="E45" s="124">
        <v>0</v>
      </c>
      <c r="F45" s="30"/>
      <c r="G45" s="157"/>
    </row>
    <row r="46" spans="2:7" s="11" customFormat="1" ht="15">
      <c r="B46" s="17" t="s">
        <v>74</v>
      </c>
      <c r="C46" s="27" t="s">
        <v>861</v>
      </c>
      <c r="D46" s="124" t="s">
        <v>76</v>
      </c>
      <c r="E46" s="124">
        <v>0</v>
      </c>
      <c r="F46" s="30"/>
      <c r="G46" s="157"/>
    </row>
    <row r="47" spans="2:7" s="11" customFormat="1" ht="15">
      <c r="B47" s="17" t="s">
        <v>77</v>
      </c>
      <c r="C47" s="27" t="s">
        <v>862</v>
      </c>
      <c r="D47" s="124" t="s">
        <v>79</v>
      </c>
      <c r="E47" s="124">
        <v>0</v>
      </c>
      <c r="F47" s="30"/>
      <c r="G47" s="157"/>
    </row>
    <row r="48" spans="2:7" s="11" customFormat="1" ht="21">
      <c r="B48" s="17" t="s">
        <v>80</v>
      </c>
      <c r="C48" s="27" t="s">
        <v>863</v>
      </c>
      <c r="D48" s="124" t="s">
        <v>82</v>
      </c>
      <c r="E48" s="124">
        <v>10</v>
      </c>
      <c r="F48" s="30"/>
      <c r="G48" s="157"/>
    </row>
    <row r="49" spans="2:8" s="11" customFormat="1" ht="21">
      <c r="B49" s="17" t="s">
        <v>83</v>
      </c>
      <c r="C49" s="27" t="s">
        <v>84</v>
      </c>
      <c r="D49" s="124" t="s">
        <v>26</v>
      </c>
      <c r="E49" s="124">
        <f>SUM(E50:E52)</f>
        <v>10</v>
      </c>
      <c r="F49" s="30"/>
      <c r="G49" s="157"/>
      <c r="H49" s="11" t="s">
        <v>463</v>
      </c>
    </row>
    <row r="50" spans="2:7" s="11" customFormat="1" ht="15">
      <c r="B50" s="17" t="s">
        <v>85</v>
      </c>
      <c r="C50" s="27" t="s">
        <v>767</v>
      </c>
      <c r="D50" s="124">
        <v>0</v>
      </c>
      <c r="E50" s="124">
        <v>0</v>
      </c>
      <c r="F50" s="30"/>
      <c r="G50" s="157"/>
    </row>
    <row r="51" spans="2:7" s="11" customFormat="1" ht="15">
      <c r="B51" s="17" t="s">
        <v>86</v>
      </c>
      <c r="C51" s="153" t="s">
        <v>916</v>
      </c>
      <c r="D51" s="124" t="s">
        <v>76</v>
      </c>
      <c r="E51" s="124">
        <v>0</v>
      </c>
      <c r="F51" s="30"/>
      <c r="G51" s="157"/>
    </row>
    <row r="52" spans="2:7" s="11" customFormat="1" ht="21">
      <c r="B52" s="17" t="s">
        <v>87</v>
      </c>
      <c r="C52" s="27" t="s">
        <v>865</v>
      </c>
      <c r="D52" s="124" t="s">
        <v>42</v>
      </c>
      <c r="E52" s="124">
        <v>10</v>
      </c>
      <c r="F52" s="30"/>
      <c r="G52" s="157"/>
    </row>
    <row r="53" spans="2:8" s="11" customFormat="1" ht="15">
      <c r="B53" s="17" t="s">
        <v>89</v>
      </c>
      <c r="C53" s="27" t="s">
        <v>90</v>
      </c>
      <c r="D53" s="124" t="s">
        <v>14</v>
      </c>
      <c r="E53" s="124">
        <v>5</v>
      </c>
      <c r="F53" s="30"/>
      <c r="G53" s="157"/>
      <c r="H53" s="19"/>
    </row>
    <row r="54" spans="2:7" ht="15">
      <c r="B54" s="15" t="s">
        <v>91</v>
      </c>
      <c r="C54" s="15" t="s">
        <v>92</v>
      </c>
      <c r="D54" s="16" t="s">
        <v>26</v>
      </c>
      <c r="E54" s="16">
        <f>+(E55+E58+E63)*10/25</f>
        <v>10</v>
      </c>
      <c r="F54" s="30"/>
      <c r="G54" s="157"/>
    </row>
    <row r="55" spans="2:7" s="11" customFormat="1" ht="21">
      <c r="B55" s="17" t="s">
        <v>93</v>
      </c>
      <c r="C55" s="17" t="s">
        <v>94</v>
      </c>
      <c r="D55" s="124" t="s">
        <v>26</v>
      </c>
      <c r="E55" s="124">
        <f>SUM(E56:E57)</f>
        <v>10</v>
      </c>
      <c r="F55" s="30"/>
      <c r="G55" s="157"/>
    </row>
    <row r="56" spans="2:7" s="11" customFormat="1" ht="31.5">
      <c r="B56" s="17" t="s">
        <v>95</v>
      </c>
      <c r="C56" s="17" t="s">
        <v>768</v>
      </c>
      <c r="D56" s="124">
        <v>0</v>
      </c>
      <c r="E56" s="124">
        <v>0</v>
      </c>
      <c r="F56" s="30"/>
      <c r="G56" s="157"/>
    </row>
    <row r="57" spans="2:13" s="11" customFormat="1" ht="15">
      <c r="B57" s="17" t="s">
        <v>96</v>
      </c>
      <c r="C57" s="17" t="s">
        <v>866</v>
      </c>
      <c r="D57" s="124" t="s">
        <v>36</v>
      </c>
      <c r="E57" s="124">
        <v>10</v>
      </c>
      <c r="F57" s="30"/>
      <c r="G57" s="157"/>
      <c r="H57" s="141"/>
      <c r="I57" s="141"/>
      <c r="J57" s="141"/>
      <c r="K57" s="141"/>
      <c r="L57" s="141"/>
      <c r="M57" s="141"/>
    </row>
    <row r="58" spans="2:7" s="11" customFormat="1" ht="15">
      <c r="B58" s="17" t="s">
        <v>98</v>
      </c>
      <c r="C58" s="17" t="s">
        <v>99</v>
      </c>
      <c r="D58" s="124" t="s">
        <v>26</v>
      </c>
      <c r="E58" s="124">
        <f>SUM(E59:E62)</f>
        <v>10</v>
      </c>
      <c r="F58" s="30"/>
      <c r="G58" s="157"/>
    </row>
    <row r="59" spans="2:7" s="11" customFormat="1" ht="15">
      <c r="B59" s="17" t="s">
        <v>100</v>
      </c>
      <c r="C59" s="17" t="s">
        <v>748</v>
      </c>
      <c r="D59" s="124">
        <v>0</v>
      </c>
      <c r="E59" s="124">
        <v>0</v>
      </c>
      <c r="F59" s="30"/>
      <c r="G59" s="157"/>
    </row>
    <row r="60" spans="2:7" s="11" customFormat="1" ht="21">
      <c r="B60" s="17" t="s">
        <v>100</v>
      </c>
      <c r="C60" s="27" t="s">
        <v>749</v>
      </c>
      <c r="D60" s="124" t="s">
        <v>482</v>
      </c>
      <c r="E60" s="124">
        <v>0</v>
      </c>
      <c r="F60" s="30"/>
      <c r="G60" s="157"/>
    </row>
    <row r="61" spans="2:7" s="11" customFormat="1" ht="21">
      <c r="B61" s="17" t="s">
        <v>101</v>
      </c>
      <c r="C61" s="27" t="s">
        <v>750</v>
      </c>
      <c r="D61" s="124" t="s">
        <v>213</v>
      </c>
      <c r="E61" s="124">
        <v>0</v>
      </c>
      <c r="F61" s="30"/>
      <c r="G61" s="157"/>
    </row>
    <row r="62" spans="2:7" s="11" customFormat="1" ht="21">
      <c r="B62" s="17" t="s">
        <v>103</v>
      </c>
      <c r="C62" s="27" t="s">
        <v>751</v>
      </c>
      <c r="D62" s="124" t="s">
        <v>82</v>
      </c>
      <c r="E62" s="124">
        <v>10</v>
      </c>
      <c r="F62" s="30"/>
      <c r="G62" s="157"/>
    </row>
    <row r="63" spans="2:7" s="11" customFormat="1" ht="21">
      <c r="B63" s="17" t="s">
        <v>106</v>
      </c>
      <c r="C63" s="17" t="s">
        <v>107</v>
      </c>
      <c r="D63" s="124" t="s">
        <v>108</v>
      </c>
      <c r="E63" s="124">
        <f>SUM(E64:E67)</f>
        <v>5</v>
      </c>
      <c r="F63" s="30"/>
      <c r="G63" s="157"/>
    </row>
    <row r="64" spans="2:7" s="11" customFormat="1" ht="15">
      <c r="B64" s="17" t="s">
        <v>109</v>
      </c>
      <c r="C64" s="27" t="s">
        <v>752</v>
      </c>
      <c r="D64" s="124">
        <v>0</v>
      </c>
      <c r="E64" s="124">
        <v>0</v>
      </c>
      <c r="F64" s="30"/>
      <c r="G64" s="157"/>
    </row>
    <row r="65" spans="2:10" s="11" customFormat="1" ht="15">
      <c r="B65" s="17" t="s">
        <v>110</v>
      </c>
      <c r="C65" s="27" t="s">
        <v>753</v>
      </c>
      <c r="D65" s="124" t="s">
        <v>64</v>
      </c>
      <c r="E65" s="124">
        <v>0</v>
      </c>
      <c r="F65" s="30"/>
      <c r="G65" s="157"/>
      <c r="H65" s="20"/>
      <c r="I65" s="20"/>
      <c r="J65" s="20"/>
    </row>
    <row r="66" spans="2:10" s="11" customFormat="1" ht="21">
      <c r="B66" s="17" t="s">
        <v>111</v>
      </c>
      <c r="C66" s="27" t="s">
        <v>754</v>
      </c>
      <c r="D66" s="124" t="s">
        <v>112</v>
      </c>
      <c r="E66" s="124">
        <v>0</v>
      </c>
      <c r="F66" s="30"/>
      <c r="G66" s="157"/>
      <c r="H66" s="20"/>
      <c r="I66" s="20"/>
      <c r="J66" s="20"/>
    </row>
    <row r="67" spans="2:7" s="11" customFormat="1" ht="21">
      <c r="B67" s="17" t="s">
        <v>113</v>
      </c>
      <c r="C67" s="27" t="s">
        <v>755</v>
      </c>
      <c r="D67" s="124">
        <v>5</v>
      </c>
      <c r="E67" s="124">
        <v>5</v>
      </c>
      <c r="F67" s="30"/>
      <c r="G67" s="157"/>
    </row>
    <row r="68" spans="2:7" ht="15">
      <c r="B68" s="15" t="s">
        <v>114</v>
      </c>
      <c r="C68" s="15" t="s">
        <v>115</v>
      </c>
      <c r="D68" s="16" t="s">
        <v>26</v>
      </c>
      <c r="E68" s="16">
        <f>+(E69+E70)*10/15</f>
        <v>10</v>
      </c>
      <c r="F68" s="30"/>
      <c r="G68" s="157"/>
    </row>
    <row r="69" spans="2:7" ht="21">
      <c r="B69" s="17" t="s">
        <v>116</v>
      </c>
      <c r="C69" s="17" t="s">
        <v>117</v>
      </c>
      <c r="D69" s="124" t="s">
        <v>14</v>
      </c>
      <c r="E69" s="124">
        <v>5</v>
      </c>
      <c r="F69" s="30"/>
      <c r="G69" s="157"/>
    </row>
    <row r="70" spans="2:7" ht="21">
      <c r="B70" s="17" t="s">
        <v>118</v>
      </c>
      <c r="C70" s="17" t="s">
        <v>119</v>
      </c>
      <c r="D70" s="124" t="s">
        <v>26</v>
      </c>
      <c r="E70" s="124">
        <v>10</v>
      </c>
      <c r="F70" s="30"/>
      <c r="G70" s="157"/>
    </row>
    <row r="71" spans="2:7" ht="15">
      <c r="B71" s="15" t="s">
        <v>120</v>
      </c>
      <c r="C71" s="15" t="s">
        <v>121</v>
      </c>
      <c r="D71" s="16" t="s">
        <v>26</v>
      </c>
      <c r="E71" s="16">
        <f>+(E72+E76)*10/15</f>
        <v>10</v>
      </c>
      <c r="F71" s="30"/>
      <c r="G71" s="157"/>
    </row>
    <row r="72" spans="2:12" ht="21">
      <c r="B72" s="17" t="s">
        <v>122</v>
      </c>
      <c r="C72" s="17" t="s">
        <v>123</v>
      </c>
      <c r="D72" s="124" t="s">
        <v>26</v>
      </c>
      <c r="E72" s="124">
        <f>SUM(E73:E75)</f>
        <v>10</v>
      </c>
      <c r="F72" s="30"/>
      <c r="G72" s="157"/>
      <c r="H72" s="141"/>
      <c r="I72" s="141"/>
      <c r="J72" s="141"/>
      <c r="K72" s="141"/>
      <c r="L72" s="141"/>
    </row>
    <row r="73" spans="2:12" ht="21">
      <c r="B73" s="17" t="s">
        <v>124</v>
      </c>
      <c r="C73" s="27" t="s">
        <v>465</v>
      </c>
      <c r="D73" s="124">
        <v>0</v>
      </c>
      <c r="E73" s="124">
        <v>0</v>
      </c>
      <c r="F73" s="30"/>
      <c r="G73" s="157"/>
      <c r="H73" s="160"/>
      <c r="I73" s="29"/>
      <c r="J73" s="29"/>
      <c r="K73" s="29"/>
      <c r="L73" s="29"/>
    </row>
    <row r="74" spans="2:12" ht="21">
      <c r="B74" s="17" t="s">
        <v>126</v>
      </c>
      <c r="C74" s="17" t="s">
        <v>127</v>
      </c>
      <c r="D74" s="124" t="s">
        <v>213</v>
      </c>
      <c r="E74" s="124">
        <v>0</v>
      </c>
      <c r="F74" s="30"/>
      <c r="G74" s="157"/>
      <c r="H74" s="159" t="s">
        <v>82</v>
      </c>
      <c r="I74" s="29"/>
      <c r="J74" s="29"/>
      <c r="K74" s="29"/>
      <c r="L74" s="29"/>
    </row>
    <row r="75" spans="2:12" ht="21">
      <c r="B75" s="17" t="s">
        <v>128</v>
      </c>
      <c r="C75" s="17" t="s">
        <v>129</v>
      </c>
      <c r="D75" s="124">
        <v>10</v>
      </c>
      <c r="E75" s="124">
        <v>10</v>
      </c>
      <c r="F75" s="30"/>
      <c r="G75" s="157"/>
      <c r="H75" s="159"/>
      <c r="I75" s="29"/>
      <c r="J75" s="29"/>
      <c r="K75" s="29"/>
      <c r="L75" s="29"/>
    </row>
    <row r="76" spans="2:12" ht="21">
      <c r="B76" s="17" t="s">
        <v>130</v>
      </c>
      <c r="C76" s="17" t="s">
        <v>131</v>
      </c>
      <c r="D76" s="124" t="s">
        <v>14</v>
      </c>
      <c r="E76" s="124">
        <f>SUM(E77:E79)</f>
        <v>5</v>
      </c>
      <c r="F76" s="30"/>
      <c r="G76" s="157"/>
      <c r="H76" s="21"/>
      <c r="I76" s="21"/>
      <c r="J76" s="21"/>
      <c r="K76" s="21"/>
      <c r="L76" s="21"/>
    </row>
    <row r="77" spans="2:8" ht="21">
      <c r="B77" s="17" t="s">
        <v>132</v>
      </c>
      <c r="C77" s="27" t="s">
        <v>351</v>
      </c>
      <c r="D77" s="124" t="s">
        <v>14</v>
      </c>
      <c r="E77" s="124">
        <v>0</v>
      </c>
      <c r="F77" s="30"/>
      <c r="G77" s="157"/>
      <c r="H77" s="1" t="s">
        <v>468</v>
      </c>
    </row>
    <row r="78" spans="2:7" ht="21">
      <c r="B78" s="17" t="s">
        <v>133</v>
      </c>
      <c r="C78" s="17" t="s">
        <v>355</v>
      </c>
      <c r="D78" s="124">
        <v>0</v>
      </c>
      <c r="E78" s="124">
        <v>0</v>
      </c>
      <c r="F78" s="30"/>
      <c r="G78" s="157"/>
    </row>
    <row r="79" spans="2:7" ht="21">
      <c r="B79" s="17" t="s">
        <v>135</v>
      </c>
      <c r="C79" s="17" t="s">
        <v>136</v>
      </c>
      <c r="D79" s="124" t="s">
        <v>76</v>
      </c>
      <c r="E79" s="124">
        <v>5</v>
      </c>
      <c r="F79" s="30"/>
      <c r="G79" s="157"/>
    </row>
    <row r="80" spans="2:7" s="11" customFormat="1" ht="15">
      <c r="B80" s="12" t="s">
        <v>137</v>
      </c>
      <c r="C80" s="12" t="s">
        <v>138</v>
      </c>
      <c r="D80" s="13" t="s">
        <v>139</v>
      </c>
      <c r="E80" s="14">
        <f>(E81+E93)*35/20</f>
        <v>35</v>
      </c>
      <c r="F80" s="30"/>
      <c r="G80" s="157"/>
    </row>
    <row r="81" spans="2:14" s="11" customFormat="1" ht="27" customHeight="1">
      <c r="B81" s="15" t="s">
        <v>140</v>
      </c>
      <c r="C81" s="15" t="s">
        <v>141</v>
      </c>
      <c r="D81" s="16" t="s">
        <v>26</v>
      </c>
      <c r="E81" s="16">
        <f>+(E82+E83+E86+E89+E90)*10/45</f>
        <v>10</v>
      </c>
      <c r="F81" s="30"/>
      <c r="G81" s="157"/>
      <c r="H81" s="135"/>
      <c r="I81" s="136"/>
      <c r="J81" s="136"/>
      <c r="K81" s="136"/>
      <c r="L81" s="136"/>
      <c r="M81" s="22"/>
      <c r="N81" s="22"/>
    </row>
    <row r="82" spans="2:14" s="11" customFormat="1" ht="20.25" customHeight="1">
      <c r="B82" s="17" t="s">
        <v>142</v>
      </c>
      <c r="C82" s="17" t="s">
        <v>143</v>
      </c>
      <c r="D82" s="124" t="s">
        <v>14</v>
      </c>
      <c r="E82" s="124">
        <v>5</v>
      </c>
      <c r="F82" s="30"/>
      <c r="G82" s="157"/>
      <c r="H82" s="127"/>
      <c r="I82" s="127"/>
      <c r="J82" s="127"/>
      <c r="K82" s="127"/>
      <c r="L82" s="127"/>
      <c r="M82" s="22"/>
      <c r="N82" s="22"/>
    </row>
    <row r="83" spans="2:7" s="11" customFormat="1" ht="27" customHeight="1">
      <c r="B83" s="17" t="s">
        <v>144</v>
      </c>
      <c r="C83" s="17" t="s">
        <v>145</v>
      </c>
      <c r="D83" s="124" t="s">
        <v>26</v>
      </c>
      <c r="E83" s="124">
        <f>SUM(E84:E85)</f>
        <v>10</v>
      </c>
      <c r="F83" s="30"/>
      <c r="G83" s="157"/>
    </row>
    <row r="84" spans="2:7" s="11" customFormat="1" ht="27" customHeight="1">
      <c r="B84" s="17" t="s">
        <v>146</v>
      </c>
      <c r="C84" s="17" t="s">
        <v>868</v>
      </c>
      <c r="D84" s="124">
        <v>0</v>
      </c>
      <c r="E84" s="124">
        <v>0</v>
      </c>
      <c r="F84" s="30"/>
      <c r="G84" s="157"/>
    </row>
    <row r="85" spans="2:7" s="11" customFormat="1" ht="30" customHeight="1">
      <c r="B85" s="17" t="s">
        <v>403</v>
      </c>
      <c r="C85" s="17" t="s">
        <v>483</v>
      </c>
      <c r="D85" s="124" t="s">
        <v>82</v>
      </c>
      <c r="E85" s="124">
        <v>10</v>
      </c>
      <c r="F85" s="30"/>
      <c r="G85" s="157"/>
    </row>
    <row r="86" spans="2:8" s="11" customFormat="1" ht="17.25" customHeight="1">
      <c r="B86" s="17" t="s">
        <v>151</v>
      </c>
      <c r="C86" s="27" t="s">
        <v>152</v>
      </c>
      <c r="D86" s="124" t="s">
        <v>82</v>
      </c>
      <c r="E86" s="124">
        <f>SUM(E87:E88)</f>
        <v>10</v>
      </c>
      <c r="F86" s="30"/>
      <c r="G86" s="157"/>
      <c r="H86" s="11" t="s">
        <v>470</v>
      </c>
    </row>
    <row r="87" spans="2:7" s="11" customFormat="1" ht="17.25" customHeight="1">
      <c r="B87" s="17" t="s">
        <v>153</v>
      </c>
      <c r="C87" s="27" t="s">
        <v>871</v>
      </c>
      <c r="D87" s="124">
        <v>0</v>
      </c>
      <c r="E87" s="124">
        <v>0</v>
      </c>
      <c r="F87" s="30"/>
      <c r="G87" s="157"/>
    </row>
    <row r="88" spans="2:7" s="11" customFormat="1" ht="28.5" customHeight="1">
      <c r="B88" s="17" t="s">
        <v>157</v>
      </c>
      <c r="C88" s="27" t="s">
        <v>926</v>
      </c>
      <c r="D88" s="124" t="s">
        <v>82</v>
      </c>
      <c r="E88" s="124">
        <v>10</v>
      </c>
      <c r="F88" s="30"/>
      <c r="G88" s="157"/>
    </row>
    <row r="89" spans="2:7" s="11" customFormat="1" ht="27" customHeight="1">
      <c r="B89" s="17" t="s">
        <v>159</v>
      </c>
      <c r="C89" s="27" t="s">
        <v>160</v>
      </c>
      <c r="D89" s="124" t="s">
        <v>26</v>
      </c>
      <c r="E89" s="124">
        <v>10</v>
      </c>
      <c r="F89" s="30"/>
      <c r="G89" s="157"/>
    </row>
    <row r="90" spans="2:7" s="11" customFormat="1" ht="16.5" customHeight="1">
      <c r="B90" s="17" t="s">
        <v>166</v>
      </c>
      <c r="C90" s="27" t="s">
        <v>167</v>
      </c>
      <c r="D90" s="124" t="s">
        <v>26</v>
      </c>
      <c r="E90" s="124">
        <f>SUM(E91:E92)</f>
        <v>10</v>
      </c>
      <c r="F90" s="30"/>
      <c r="G90" s="157"/>
    </row>
    <row r="91" spans="2:7" s="11" customFormat="1" ht="17.25" customHeight="1">
      <c r="B91" s="17" t="s">
        <v>168</v>
      </c>
      <c r="C91" s="27" t="s">
        <v>927</v>
      </c>
      <c r="D91" s="146">
        <v>0</v>
      </c>
      <c r="E91" s="124">
        <v>0</v>
      </c>
      <c r="F91" s="30"/>
      <c r="G91" s="157"/>
    </row>
    <row r="92" spans="2:7" s="11" customFormat="1" ht="17.25" customHeight="1">
      <c r="B92" s="17" t="s">
        <v>170</v>
      </c>
      <c r="C92" s="27" t="s">
        <v>928</v>
      </c>
      <c r="D92" s="146" t="s">
        <v>82</v>
      </c>
      <c r="E92" s="124">
        <v>10</v>
      </c>
      <c r="F92" s="30"/>
      <c r="G92" s="157"/>
    </row>
    <row r="93" spans="2:7" s="11" customFormat="1" ht="15">
      <c r="B93" s="15" t="s">
        <v>174</v>
      </c>
      <c r="C93" s="15" t="s">
        <v>175</v>
      </c>
      <c r="D93" s="16" t="s">
        <v>26</v>
      </c>
      <c r="E93" s="16">
        <f>+(E94+E97+E101+E104+E107+E110)*10/50</f>
        <v>10</v>
      </c>
      <c r="F93" s="30"/>
      <c r="G93" s="157"/>
    </row>
    <row r="94" spans="2:7" s="11" customFormat="1" ht="30.75" customHeight="1">
      <c r="B94" s="17" t="s">
        <v>176</v>
      </c>
      <c r="C94" s="17" t="s">
        <v>177</v>
      </c>
      <c r="D94" s="124" t="s">
        <v>26</v>
      </c>
      <c r="E94" s="124">
        <f>SUM(E95:E96)</f>
        <v>10</v>
      </c>
      <c r="F94" s="30"/>
      <c r="G94" s="157"/>
    </row>
    <row r="95" spans="2:7" s="11" customFormat="1" ht="17.25" customHeight="1">
      <c r="B95" s="17"/>
      <c r="C95" s="27" t="s">
        <v>876</v>
      </c>
      <c r="D95" s="124">
        <v>0</v>
      </c>
      <c r="E95" s="124">
        <v>0</v>
      </c>
      <c r="F95" s="30"/>
      <c r="G95" s="157"/>
    </row>
    <row r="96" spans="2:7" s="11" customFormat="1" ht="17.25" customHeight="1">
      <c r="B96" s="17" t="s">
        <v>180</v>
      </c>
      <c r="C96" s="17" t="s">
        <v>929</v>
      </c>
      <c r="D96" s="146" t="s">
        <v>82</v>
      </c>
      <c r="E96" s="124">
        <v>10</v>
      </c>
      <c r="F96" s="30"/>
      <c r="G96" s="157"/>
    </row>
    <row r="97" spans="2:7" s="11" customFormat="1" ht="24" customHeight="1">
      <c r="B97" s="17" t="s">
        <v>185</v>
      </c>
      <c r="C97" s="17" t="s">
        <v>186</v>
      </c>
      <c r="D97" s="124" t="s">
        <v>26</v>
      </c>
      <c r="E97" s="124">
        <f>SUM(E98:E100)</f>
        <v>10</v>
      </c>
      <c r="F97" s="30"/>
      <c r="G97" s="157"/>
    </row>
    <row r="98" spans="2:7" s="11" customFormat="1" ht="24" customHeight="1">
      <c r="B98" s="17" t="s">
        <v>187</v>
      </c>
      <c r="C98" s="17" t="s">
        <v>879</v>
      </c>
      <c r="D98" s="124">
        <v>0</v>
      </c>
      <c r="E98" s="124">
        <v>0</v>
      </c>
      <c r="F98" s="30"/>
      <c r="G98" s="157"/>
    </row>
    <row r="99" spans="2:7" s="11" customFormat="1" ht="24" customHeight="1">
      <c r="B99" s="17" t="s">
        <v>188</v>
      </c>
      <c r="C99" s="17" t="s">
        <v>930</v>
      </c>
      <c r="D99" s="146" t="s">
        <v>473</v>
      </c>
      <c r="E99" s="124">
        <v>0</v>
      </c>
      <c r="F99" s="30"/>
      <c r="G99" s="157"/>
    </row>
    <row r="100" spans="2:7" s="11" customFormat="1" ht="28.5" customHeight="1">
      <c r="B100" s="17" t="s">
        <v>357</v>
      </c>
      <c r="C100" s="17" t="s">
        <v>931</v>
      </c>
      <c r="D100" s="146" t="s">
        <v>237</v>
      </c>
      <c r="E100" s="124">
        <v>10</v>
      </c>
      <c r="F100" s="30"/>
      <c r="G100" s="157"/>
    </row>
    <row r="101" spans="2:7" s="11" customFormat="1" ht="24" customHeight="1">
      <c r="B101" s="17" t="s">
        <v>189</v>
      </c>
      <c r="C101" s="17" t="s">
        <v>190</v>
      </c>
      <c r="D101" s="124" t="s">
        <v>26</v>
      </c>
      <c r="E101" s="124">
        <f>SUM(E102:E103)</f>
        <v>10</v>
      </c>
      <c r="F101" s="30"/>
      <c r="G101" s="157"/>
    </row>
    <row r="102" spans="2:7" s="11" customFormat="1" ht="17.25" customHeight="1">
      <c r="B102" s="17" t="s">
        <v>191</v>
      </c>
      <c r="C102" s="17" t="s">
        <v>192</v>
      </c>
      <c r="D102" s="124">
        <v>0</v>
      </c>
      <c r="E102" s="124">
        <v>0</v>
      </c>
      <c r="F102" s="30"/>
      <c r="G102" s="157"/>
    </row>
    <row r="103" spans="2:7" s="11" customFormat="1" ht="24" customHeight="1">
      <c r="B103" s="17" t="s">
        <v>193</v>
      </c>
      <c r="C103" s="17" t="s">
        <v>484</v>
      </c>
      <c r="D103" s="146" t="s">
        <v>150</v>
      </c>
      <c r="E103" s="124">
        <v>10</v>
      </c>
      <c r="F103" s="30"/>
      <c r="G103" s="157"/>
    </row>
    <row r="104" spans="2:7" s="11" customFormat="1" ht="24" customHeight="1">
      <c r="B104" s="17" t="s">
        <v>195</v>
      </c>
      <c r="C104" s="27" t="s">
        <v>196</v>
      </c>
      <c r="D104" s="124" t="s">
        <v>14</v>
      </c>
      <c r="E104" s="124">
        <f>SUM(E105:E106)</f>
        <v>5</v>
      </c>
      <c r="F104" s="30"/>
      <c r="G104" s="157"/>
    </row>
    <row r="105" spans="2:7" s="11" customFormat="1" ht="23.25" customHeight="1">
      <c r="B105" s="17" t="s">
        <v>197</v>
      </c>
      <c r="C105" s="27" t="s">
        <v>884</v>
      </c>
      <c r="D105" s="124">
        <v>0</v>
      </c>
      <c r="E105" s="124">
        <v>0</v>
      </c>
      <c r="F105" s="30"/>
      <c r="G105" s="157"/>
    </row>
    <row r="106" spans="2:7" s="11" customFormat="1" ht="34.5" customHeight="1">
      <c r="B106" s="17" t="s">
        <v>199</v>
      </c>
      <c r="C106" s="27" t="s">
        <v>485</v>
      </c>
      <c r="D106" s="124" t="s">
        <v>201</v>
      </c>
      <c r="E106" s="124">
        <v>5</v>
      </c>
      <c r="F106" s="30"/>
      <c r="G106" s="157"/>
    </row>
    <row r="107" spans="2:7" s="11" customFormat="1" ht="23.25" customHeight="1">
      <c r="B107" s="17" t="s">
        <v>202</v>
      </c>
      <c r="C107" s="27" t="s">
        <v>203</v>
      </c>
      <c r="D107" s="124" t="s">
        <v>14</v>
      </c>
      <c r="E107" s="124">
        <f>SUM(E108:E109)</f>
        <v>5</v>
      </c>
      <c r="F107" s="30"/>
      <c r="G107" s="157"/>
    </row>
    <row r="108" spans="2:7" s="11" customFormat="1" ht="24" customHeight="1">
      <c r="B108" s="17"/>
      <c r="C108" s="17" t="s">
        <v>932</v>
      </c>
      <c r="D108" s="124">
        <v>0</v>
      </c>
      <c r="E108" s="124">
        <v>0</v>
      </c>
      <c r="F108" s="30"/>
      <c r="G108" s="157"/>
    </row>
    <row r="109" spans="2:7" s="11" customFormat="1" ht="24" customHeight="1">
      <c r="B109" s="17" t="s">
        <v>204</v>
      </c>
      <c r="C109" s="17" t="s">
        <v>933</v>
      </c>
      <c r="D109" s="124" t="s">
        <v>201</v>
      </c>
      <c r="E109" s="124">
        <v>5</v>
      </c>
      <c r="F109" s="30"/>
      <c r="G109" s="157"/>
    </row>
    <row r="110" spans="2:7" s="11" customFormat="1" ht="22.5" customHeight="1">
      <c r="B110" s="17" t="s">
        <v>207</v>
      </c>
      <c r="C110" s="27" t="s">
        <v>208</v>
      </c>
      <c r="D110" s="124" t="s">
        <v>26</v>
      </c>
      <c r="E110" s="124">
        <f>SUM(E111:E113)</f>
        <v>10</v>
      </c>
      <c r="F110" s="30"/>
      <c r="G110" s="157"/>
    </row>
    <row r="111" spans="2:7" s="11" customFormat="1" ht="22.5" customHeight="1">
      <c r="B111" s="17" t="s">
        <v>209</v>
      </c>
      <c r="C111" s="27" t="s">
        <v>888</v>
      </c>
      <c r="D111" s="124" t="s">
        <v>156</v>
      </c>
      <c r="E111" s="124">
        <v>0</v>
      </c>
      <c r="F111" s="30"/>
      <c r="G111" s="157"/>
    </row>
    <row r="112" spans="2:7" s="11" customFormat="1" ht="22.5" customHeight="1">
      <c r="B112" s="17" t="s">
        <v>211</v>
      </c>
      <c r="C112" s="27" t="s">
        <v>889</v>
      </c>
      <c r="D112" s="124" t="s">
        <v>213</v>
      </c>
      <c r="E112" s="124">
        <v>0</v>
      </c>
      <c r="F112" s="30"/>
      <c r="G112" s="157"/>
    </row>
    <row r="113" spans="2:7" s="11" customFormat="1" ht="31.5">
      <c r="B113" s="17" t="s">
        <v>214</v>
      </c>
      <c r="C113" s="27" t="s">
        <v>890</v>
      </c>
      <c r="D113" s="124" t="s">
        <v>82</v>
      </c>
      <c r="E113" s="124">
        <v>10</v>
      </c>
      <c r="F113" s="30"/>
      <c r="G113" s="157"/>
    </row>
    <row r="114" spans="2:7" ht="15">
      <c r="B114" s="15" t="s">
        <v>215</v>
      </c>
      <c r="C114" s="15" t="s">
        <v>216</v>
      </c>
      <c r="D114" s="16" t="s">
        <v>26</v>
      </c>
      <c r="E114" s="16">
        <f>+(E115+E119+E123+E127+E131)*10/50</f>
        <v>10</v>
      </c>
      <c r="F114" s="30"/>
      <c r="G114" s="157"/>
    </row>
    <row r="115" spans="2:7" s="11" customFormat="1" ht="21">
      <c r="B115" s="17" t="s">
        <v>217</v>
      </c>
      <c r="C115" s="17" t="s">
        <v>218</v>
      </c>
      <c r="D115" s="124" t="s">
        <v>26</v>
      </c>
      <c r="E115" s="124">
        <f>SUM(E116:E118)</f>
        <v>10</v>
      </c>
      <c r="F115" s="30"/>
      <c r="G115" s="157"/>
    </row>
    <row r="116" spans="2:7" s="11" customFormat="1" ht="15">
      <c r="B116" s="17" t="s">
        <v>219</v>
      </c>
      <c r="C116" s="17" t="s">
        <v>934</v>
      </c>
      <c r="D116" s="124">
        <v>0</v>
      </c>
      <c r="E116" s="124">
        <v>0</v>
      </c>
      <c r="F116" s="30"/>
      <c r="G116" s="157"/>
    </row>
    <row r="117" spans="2:7" s="11" customFormat="1" ht="31.5">
      <c r="B117" s="17" t="s">
        <v>221</v>
      </c>
      <c r="C117" s="17" t="s">
        <v>486</v>
      </c>
      <c r="D117" s="124" t="s">
        <v>104</v>
      </c>
      <c r="E117" s="124">
        <v>0</v>
      </c>
      <c r="F117" s="30"/>
      <c r="G117" s="157"/>
    </row>
    <row r="118" spans="2:7" s="11" customFormat="1" ht="21">
      <c r="B118" s="17" t="s">
        <v>223</v>
      </c>
      <c r="C118" s="17" t="s">
        <v>935</v>
      </c>
      <c r="D118" s="124" t="s">
        <v>82</v>
      </c>
      <c r="E118" s="124">
        <v>10</v>
      </c>
      <c r="F118" s="30"/>
      <c r="G118" s="157"/>
    </row>
    <row r="119" spans="2:7" s="11" customFormat="1" ht="21">
      <c r="B119" s="17" t="s">
        <v>225</v>
      </c>
      <c r="C119" s="17" t="s">
        <v>226</v>
      </c>
      <c r="D119" s="124" t="s">
        <v>26</v>
      </c>
      <c r="E119" s="124">
        <f>SUM(E120:E122)</f>
        <v>10</v>
      </c>
      <c r="F119" s="30"/>
      <c r="G119" s="157"/>
    </row>
    <row r="120" spans="2:7" s="11" customFormat="1" ht="21">
      <c r="B120" s="17" t="s">
        <v>227</v>
      </c>
      <c r="C120" s="17" t="s">
        <v>936</v>
      </c>
      <c r="D120" s="124">
        <v>0</v>
      </c>
      <c r="E120" s="124">
        <v>0</v>
      </c>
      <c r="F120" s="30"/>
      <c r="G120" s="157"/>
    </row>
    <row r="121" spans="2:7" s="11" customFormat="1" ht="21">
      <c r="B121" s="17" t="s">
        <v>228</v>
      </c>
      <c r="C121" s="17" t="s">
        <v>937</v>
      </c>
      <c r="D121" s="124" t="s">
        <v>104</v>
      </c>
      <c r="E121" s="124">
        <v>0</v>
      </c>
      <c r="F121" s="30"/>
      <c r="G121" s="157"/>
    </row>
    <row r="122" spans="2:7" s="11" customFormat="1" ht="21">
      <c r="B122" s="17" t="s">
        <v>230</v>
      </c>
      <c r="C122" s="17" t="s">
        <v>938</v>
      </c>
      <c r="D122" s="124" t="s">
        <v>82</v>
      </c>
      <c r="E122" s="124">
        <v>10</v>
      </c>
      <c r="F122" s="30"/>
      <c r="G122" s="157"/>
    </row>
    <row r="123" spans="2:7" s="11" customFormat="1" ht="21">
      <c r="B123" s="17" t="s">
        <v>231</v>
      </c>
      <c r="C123" s="17" t="s">
        <v>232</v>
      </c>
      <c r="D123" s="124" t="s">
        <v>26</v>
      </c>
      <c r="E123" s="124">
        <f>SUM(E124:E126)</f>
        <v>10</v>
      </c>
      <c r="F123" s="30"/>
      <c r="G123" s="157"/>
    </row>
    <row r="124" spans="2:7" s="11" customFormat="1" ht="21">
      <c r="B124" s="17" t="s">
        <v>233</v>
      </c>
      <c r="C124" s="27" t="s">
        <v>939</v>
      </c>
      <c r="D124" s="124">
        <v>0</v>
      </c>
      <c r="E124" s="124">
        <v>0</v>
      </c>
      <c r="F124" s="30"/>
      <c r="G124" s="157"/>
    </row>
    <row r="125" spans="2:7" s="11" customFormat="1" ht="21">
      <c r="B125" s="17" t="s">
        <v>234</v>
      </c>
      <c r="C125" s="27" t="s">
        <v>940</v>
      </c>
      <c r="D125" s="124" t="s">
        <v>235</v>
      </c>
      <c r="E125" s="124">
        <v>0</v>
      </c>
      <c r="F125" s="30"/>
      <c r="G125" s="157"/>
    </row>
    <row r="126" spans="2:7" s="11" customFormat="1" ht="21">
      <c r="B126" s="17" t="s">
        <v>236</v>
      </c>
      <c r="C126" s="27" t="s">
        <v>941</v>
      </c>
      <c r="D126" s="124" t="s">
        <v>237</v>
      </c>
      <c r="E126" s="124">
        <v>10</v>
      </c>
      <c r="F126" s="30"/>
      <c r="G126" s="157"/>
    </row>
    <row r="127" spans="2:7" s="11" customFormat="1" ht="21">
      <c r="B127" s="17" t="s">
        <v>238</v>
      </c>
      <c r="C127" s="17" t="s">
        <v>239</v>
      </c>
      <c r="D127" s="124" t="s">
        <v>26</v>
      </c>
      <c r="E127" s="124">
        <f>SUM(E128:E130)</f>
        <v>10</v>
      </c>
      <c r="F127" s="30"/>
      <c r="G127" s="157"/>
    </row>
    <row r="128" spans="2:7" s="11" customFormat="1" ht="21">
      <c r="B128" s="17" t="s">
        <v>240</v>
      </c>
      <c r="C128" s="17" t="s">
        <v>942</v>
      </c>
      <c r="D128" s="124">
        <v>0</v>
      </c>
      <c r="E128" s="124">
        <v>0</v>
      </c>
      <c r="F128" s="30"/>
      <c r="G128" s="157"/>
    </row>
    <row r="129" spans="2:7" s="11" customFormat="1" ht="21">
      <c r="B129" s="17" t="s">
        <v>241</v>
      </c>
      <c r="C129" s="17" t="s">
        <v>898</v>
      </c>
      <c r="D129" s="124" t="s">
        <v>243</v>
      </c>
      <c r="E129" s="124">
        <v>0</v>
      </c>
      <c r="F129" s="30"/>
      <c r="G129" s="157"/>
    </row>
    <row r="130" spans="2:7" s="11" customFormat="1" ht="15">
      <c r="B130" s="17" t="s">
        <v>244</v>
      </c>
      <c r="C130" s="17" t="s">
        <v>899</v>
      </c>
      <c r="D130" s="124" t="s">
        <v>36</v>
      </c>
      <c r="E130" s="124">
        <v>10</v>
      </c>
      <c r="F130" s="30"/>
      <c r="G130" s="157"/>
    </row>
    <row r="131" spans="2:7" s="11" customFormat="1" ht="21">
      <c r="B131" s="17" t="s">
        <v>246</v>
      </c>
      <c r="C131" s="27" t="s">
        <v>247</v>
      </c>
      <c r="D131" s="124" t="s">
        <v>26</v>
      </c>
      <c r="E131" s="124">
        <f>SUM(E132:E135)</f>
        <v>10</v>
      </c>
      <c r="F131" s="30"/>
      <c r="G131" s="157"/>
    </row>
    <row r="132" spans="2:7" s="11" customFormat="1" ht="21">
      <c r="B132" s="17" t="s">
        <v>248</v>
      </c>
      <c r="C132" s="17" t="s">
        <v>900</v>
      </c>
      <c r="D132" s="124" t="s">
        <v>26</v>
      </c>
      <c r="E132" s="124">
        <v>0</v>
      </c>
      <c r="F132" s="30"/>
      <c r="G132" s="157"/>
    </row>
    <row r="133" spans="2:7" s="11" customFormat="1" ht="21">
      <c r="B133" s="17" t="s">
        <v>250</v>
      </c>
      <c r="C133" s="27" t="s">
        <v>901</v>
      </c>
      <c r="D133" s="124">
        <v>0</v>
      </c>
      <c r="E133" s="124">
        <v>0</v>
      </c>
      <c r="F133" s="30"/>
      <c r="G133" s="157"/>
    </row>
    <row r="134" spans="2:7" s="11" customFormat="1" ht="21">
      <c r="B134" s="17" t="s">
        <v>251</v>
      </c>
      <c r="C134" s="27" t="s">
        <v>902</v>
      </c>
      <c r="D134" s="124" t="s">
        <v>243</v>
      </c>
      <c r="E134" s="124">
        <v>0</v>
      </c>
      <c r="F134" s="30"/>
      <c r="G134" s="157"/>
    </row>
    <row r="135" spans="2:7" s="11" customFormat="1" ht="15">
      <c r="B135" s="17" t="s">
        <v>252</v>
      </c>
      <c r="C135" s="153" t="s">
        <v>903</v>
      </c>
      <c r="D135" s="124" t="s">
        <v>36</v>
      </c>
      <c r="E135" s="124">
        <v>10</v>
      </c>
      <c r="F135" s="30"/>
      <c r="G135" s="157"/>
    </row>
    <row r="136" spans="2:7" ht="15">
      <c r="B136" s="15" t="s">
        <v>253</v>
      </c>
      <c r="C136" s="15" t="s">
        <v>254</v>
      </c>
      <c r="D136" s="16" t="s">
        <v>26</v>
      </c>
      <c r="E136" s="16">
        <f>+E137</f>
        <v>10</v>
      </c>
      <c r="F136" s="30"/>
      <c r="G136" s="157"/>
    </row>
    <row r="137" spans="2:7" s="11" customFormat="1" ht="21">
      <c r="B137" s="17" t="s">
        <v>255</v>
      </c>
      <c r="C137" s="17" t="s">
        <v>256</v>
      </c>
      <c r="D137" s="124" t="s">
        <v>26</v>
      </c>
      <c r="E137" s="124">
        <f>SUM(E138:E141)</f>
        <v>10</v>
      </c>
      <c r="F137" s="30"/>
      <c r="G137" s="157"/>
    </row>
    <row r="138" spans="2:7" s="11" customFormat="1" ht="15">
      <c r="B138" s="17" t="s">
        <v>257</v>
      </c>
      <c r="C138" s="17" t="s">
        <v>943</v>
      </c>
      <c r="D138" s="124">
        <v>0</v>
      </c>
      <c r="E138" s="124">
        <v>0</v>
      </c>
      <c r="F138" s="30"/>
      <c r="G138" s="157"/>
    </row>
    <row r="139" spans="2:7" s="11" customFormat="1" ht="15">
      <c r="B139" s="17" t="s">
        <v>259</v>
      </c>
      <c r="C139" s="17" t="s">
        <v>944</v>
      </c>
      <c r="D139" s="124" t="s">
        <v>156</v>
      </c>
      <c r="E139" s="124">
        <v>0</v>
      </c>
      <c r="F139" s="30"/>
      <c r="G139" s="157"/>
    </row>
    <row r="140" spans="2:8" s="11" customFormat="1" ht="15">
      <c r="B140" s="17" t="s">
        <v>261</v>
      </c>
      <c r="C140" s="17" t="s">
        <v>945</v>
      </c>
      <c r="D140" s="124" t="s">
        <v>213</v>
      </c>
      <c r="E140" s="124">
        <v>0</v>
      </c>
      <c r="F140" s="30"/>
      <c r="G140" s="157"/>
      <c r="H140" s="48" t="s">
        <v>472</v>
      </c>
    </row>
    <row r="141" spans="2:8" s="11" customFormat="1" ht="21">
      <c r="B141" s="17" t="s">
        <v>263</v>
      </c>
      <c r="C141" s="17" t="s">
        <v>946</v>
      </c>
      <c r="D141" s="124" t="s">
        <v>82</v>
      </c>
      <c r="E141" s="124">
        <v>10</v>
      </c>
      <c r="F141" s="30"/>
      <c r="G141" s="157"/>
      <c r="H141" s="48" t="s">
        <v>487</v>
      </c>
    </row>
    <row r="142" spans="2:8" ht="15">
      <c r="B142" s="12" t="s">
        <v>265</v>
      </c>
      <c r="C142" s="12" t="s">
        <v>266</v>
      </c>
      <c r="D142" s="13" t="s">
        <v>49</v>
      </c>
      <c r="E142" s="14">
        <f>+(E143+E152+E157+E165+E174+E179)*30/50</f>
        <v>30</v>
      </c>
      <c r="F142" s="30"/>
      <c r="G142" s="157"/>
      <c r="H142" s="24"/>
    </row>
    <row r="143" spans="2:7" ht="15">
      <c r="B143" s="15" t="s">
        <v>267</v>
      </c>
      <c r="C143" s="15" t="s">
        <v>268</v>
      </c>
      <c r="D143" s="16" t="s">
        <v>26</v>
      </c>
      <c r="E143" s="16">
        <f>+(E144+E145+E149)*10/25</f>
        <v>10</v>
      </c>
      <c r="F143" s="30"/>
      <c r="G143" s="157"/>
    </row>
    <row r="144" spans="2:7" s="11" customFormat="1" ht="21">
      <c r="B144" s="17" t="s">
        <v>269</v>
      </c>
      <c r="C144" s="17" t="s">
        <v>270</v>
      </c>
      <c r="D144" s="146" t="s">
        <v>14</v>
      </c>
      <c r="E144" s="124">
        <v>5</v>
      </c>
      <c r="F144" s="30"/>
      <c r="G144" s="157"/>
    </row>
    <row r="145" spans="2:7" s="11" customFormat="1" ht="21">
      <c r="B145" s="17" t="s">
        <v>271</v>
      </c>
      <c r="C145" s="17" t="s">
        <v>272</v>
      </c>
      <c r="D145" s="124" t="s">
        <v>26</v>
      </c>
      <c r="E145" s="124">
        <f>SUM(E146:E148)</f>
        <v>10</v>
      </c>
      <c r="F145" s="30"/>
      <c r="G145" s="157"/>
    </row>
    <row r="146" spans="2:7" s="11" customFormat="1" ht="42">
      <c r="B146" s="17" t="s">
        <v>273</v>
      </c>
      <c r="C146" s="17" t="s">
        <v>947</v>
      </c>
      <c r="D146" s="124">
        <v>0</v>
      </c>
      <c r="E146" s="124">
        <v>0</v>
      </c>
      <c r="F146" s="30"/>
      <c r="G146" s="157"/>
    </row>
    <row r="147" spans="2:7" s="11" customFormat="1" ht="31.5">
      <c r="B147" s="17" t="s">
        <v>275</v>
      </c>
      <c r="C147" s="17" t="s">
        <v>948</v>
      </c>
      <c r="D147" s="124" t="s">
        <v>182</v>
      </c>
      <c r="E147" s="124">
        <v>0</v>
      </c>
      <c r="F147" s="30"/>
      <c r="G147" s="157"/>
    </row>
    <row r="148" spans="2:7" s="11" customFormat="1" ht="31.5">
      <c r="B148" s="17" t="s">
        <v>359</v>
      </c>
      <c r="C148" s="17" t="s">
        <v>949</v>
      </c>
      <c r="D148" s="124" t="s">
        <v>82</v>
      </c>
      <c r="E148" s="124">
        <v>10</v>
      </c>
      <c r="F148" s="30"/>
      <c r="G148" s="157"/>
    </row>
    <row r="149" spans="2:7" s="11" customFormat="1" ht="21">
      <c r="B149" s="17" t="s">
        <v>277</v>
      </c>
      <c r="C149" s="17" t="s">
        <v>278</v>
      </c>
      <c r="D149" s="124" t="s">
        <v>26</v>
      </c>
      <c r="E149" s="124">
        <f>SUM(E150:E151)</f>
        <v>10</v>
      </c>
      <c r="F149" s="30"/>
      <c r="G149" s="157"/>
    </row>
    <row r="150" spans="2:7" s="11" customFormat="1" ht="21">
      <c r="B150" s="17" t="s">
        <v>279</v>
      </c>
      <c r="C150" s="17" t="s">
        <v>950</v>
      </c>
      <c r="D150" s="124">
        <v>0</v>
      </c>
      <c r="E150" s="124">
        <v>0</v>
      </c>
      <c r="F150" s="30"/>
      <c r="G150" s="157"/>
    </row>
    <row r="151" spans="2:7" s="11" customFormat="1" ht="21">
      <c r="B151" s="17" t="s">
        <v>281</v>
      </c>
      <c r="C151" s="17" t="s">
        <v>951</v>
      </c>
      <c r="D151" s="124" t="s">
        <v>150</v>
      </c>
      <c r="E151" s="124">
        <v>10</v>
      </c>
      <c r="F151" s="30"/>
      <c r="G151" s="157"/>
    </row>
    <row r="152" spans="2:7" ht="15">
      <c r="B152" s="15" t="s">
        <v>283</v>
      </c>
      <c r="C152" s="15" t="s">
        <v>284</v>
      </c>
      <c r="D152" s="16" t="s">
        <v>14</v>
      </c>
      <c r="E152" s="25">
        <f>+E153</f>
        <v>5</v>
      </c>
      <c r="F152" s="30"/>
      <c r="G152" s="157"/>
    </row>
    <row r="153" spans="2:7" s="11" customFormat="1" ht="15">
      <c r="B153" s="17" t="s">
        <v>285</v>
      </c>
      <c r="C153" s="17" t="s">
        <v>449</v>
      </c>
      <c r="D153" s="124" t="s">
        <v>14</v>
      </c>
      <c r="E153" s="124">
        <f>SUM(E154:E156)</f>
        <v>5</v>
      </c>
      <c r="F153" s="30"/>
      <c r="G153" s="157"/>
    </row>
    <row r="154" spans="2:7" s="11" customFormat="1" ht="21">
      <c r="B154" s="17" t="s">
        <v>287</v>
      </c>
      <c r="C154" s="17" t="s">
        <v>786</v>
      </c>
      <c r="D154" s="124">
        <v>0</v>
      </c>
      <c r="E154" s="124">
        <v>0</v>
      </c>
      <c r="F154" s="30"/>
      <c r="G154" s="157"/>
    </row>
    <row r="155" spans="2:7" s="11" customFormat="1" ht="21">
      <c r="B155" s="17" t="s">
        <v>288</v>
      </c>
      <c r="C155" s="17" t="s">
        <v>289</v>
      </c>
      <c r="D155" s="124" t="s">
        <v>112</v>
      </c>
      <c r="E155" s="124">
        <v>0</v>
      </c>
      <c r="F155" s="30"/>
      <c r="G155" s="157"/>
    </row>
    <row r="156" spans="2:7" s="11" customFormat="1" ht="31.5">
      <c r="B156" s="17" t="s">
        <v>290</v>
      </c>
      <c r="C156" s="17" t="s">
        <v>787</v>
      </c>
      <c r="D156" s="124">
        <v>5</v>
      </c>
      <c r="E156" s="124">
        <v>5</v>
      </c>
      <c r="F156" s="30"/>
      <c r="G156" s="157"/>
    </row>
    <row r="157" spans="2:7" s="11" customFormat="1" ht="15">
      <c r="B157" s="15" t="s">
        <v>291</v>
      </c>
      <c r="C157" s="15" t="s">
        <v>292</v>
      </c>
      <c r="D157" s="16" t="s">
        <v>26</v>
      </c>
      <c r="E157" s="16">
        <f>+(E158+E161+E162)*10/25</f>
        <v>10</v>
      </c>
      <c r="F157" s="30"/>
      <c r="G157" s="157"/>
    </row>
    <row r="158" spans="2:7" s="11" customFormat="1" ht="15">
      <c r="B158" s="17" t="s">
        <v>293</v>
      </c>
      <c r="C158" s="17" t="s">
        <v>294</v>
      </c>
      <c r="D158" s="124" t="s">
        <v>26</v>
      </c>
      <c r="E158" s="124">
        <f>SUM(E159:E160)</f>
        <v>10</v>
      </c>
      <c r="F158" s="30"/>
      <c r="G158" s="157"/>
    </row>
    <row r="159" spans="2:7" s="11" customFormat="1" ht="15">
      <c r="B159" s="17" t="s">
        <v>488</v>
      </c>
      <c r="C159" s="17" t="s">
        <v>489</v>
      </c>
      <c r="D159" s="124">
        <v>0</v>
      </c>
      <c r="E159" s="124">
        <v>0</v>
      </c>
      <c r="F159" s="30"/>
      <c r="G159" s="157"/>
    </row>
    <row r="160" spans="2:7" s="11" customFormat="1" ht="42">
      <c r="B160" s="17" t="s">
        <v>490</v>
      </c>
      <c r="C160" s="17" t="s">
        <v>491</v>
      </c>
      <c r="D160" s="124" t="s">
        <v>57</v>
      </c>
      <c r="E160" s="124">
        <v>10</v>
      </c>
      <c r="F160" s="30"/>
      <c r="G160" s="157"/>
    </row>
    <row r="161" spans="2:7" s="11" customFormat="1" ht="21.75" customHeight="1">
      <c r="B161" s="17" t="s">
        <v>295</v>
      </c>
      <c r="C161" s="17" t="s">
        <v>296</v>
      </c>
      <c r="D161" s="124" t="s">
        <v>14</v>
      </c>
      <c r="E161" s="124">
        <v>5</v>
      </c>
      <c r="F161" s="30"/>
      <c r="G161" s="157"/>
    </row>
    <row r="162" spans="2:8" s="11" customFormat="1" ht="27.75" customHeight="1">
      <c r="B162" s="17" t="s">
        <v>297</v>
      </c>
      <c r="C162" s="27" t="s">
        <v>298</v>
      </c>
      <c r="D162" s="124" t="s">
        <v>26</v>
      </c>
      <c r="E162" s="124">
        <f>SUM(E163:E164)</f>
        <v>10</v>
      </c>
      <c r="F162" s="30"/>
      <c r="G162" s="157"/>
      <c r="H162" s="26"/>
    </row>
    <row r="163" spans="2:7" s="11" customFormat="1" ht="24" customHeight="1">
      <c r="B163" s="17" t="s">
        <v>299</v>
      </c>
      <c r="C163" s="27" t="s">
        <v>952</v>
      </c>
      <c r="D163" s="146">
        <v>0</v>
      </c>
      <c r="E163" s="124">
        <v>0</v>
      </c>
      <c r="F163" s="184"/>
      <c r="G163" s="157"/>
    </row>
    <row r="164" spans="2:8" s="11" customFormat="1" ht="24" customHeight="1">
      <c r="B164" s="17" t="s">
        <v>368</v>
      </c>
      <c r="C164" s="17" t="s">
        <v>492</v>
      </c>
      <c r="D164" s="124" t="s">
        <v>237</v>
      </c>
      <c r="E164" s="124">
        <v>10</v>
      </c>
      <c r="F164" s="30"/>
      <c r="G164" s="157"/>
      <c r="H164" s="163"/>
    </row>
    <row r="165" spans="2:7" ht="15">
      <c r="B165" s="15" t="s">
        <v>301</v>
      </c>
      <c r="C165" s="15" t="s">
        <v>302</v>
      </c>
      <c r="D165" s="16" t="s">
        <v>26</v>
      </c>
      <c r="E165" s="16">
        <f>+(E166+E170)*10/20</f>
        <v>10</v>
      </c>
      <c r="F165" s="30"/>
      <c r="G165" s="157"/>
    </row>
    <row r="166" spans="2:7" ht="24" customHeight="1">
      <c r="B166" s="17" t="s">
        <v>303</v>
      </c>
      <c r="C166" s="17" t="s">
        <v>304</v>
      </c>
      <c r="D166" s="124" t="s">
        <v>26</v>
      </c>
      <c r="E166" s="124">
        <f>SUM(E167:E169)</f>
        <v>10</v>
      </c>
      <c r="F166" s="30"/>
      <c r="G166" s="157"/>
    </row>
    <row r="167" spans="2:7" ht="21" customHeight="1">
      <c r="B167" s="17" t="s">
        <v>305</v>
      </c>
      <c r="C167" s="17" t="s">
        <v>913</v>
      </c>
      <c r="D167" s="124">
        <v>0</v>
      </c>
      <c r="E167" s="124">
        <v>0</v>
      </c>
      <c r="F167" s="30"/>
      <c r="G167" s="157"/>
    </row>
    <row r="168" spans="2:7" ht="21">
      <c r="B168" s="17" t="s">
        <v>306</v>
      </c>
      <c r="C168" s="17" t="s">
        <v>791</v>
      </c>
      <c r="D168" s="124" t="s">
        <v>67</v>
      </c>
      <c r="E168" s="124">
        <v>0</v>
      </c>
      <c r="F168" s="30"/>
      <c r="G168" s="157"/>
    </row>
    <row r="169" spans="2:7" ht="21">
      <c r="B169" s="17" t="s">
        <v>307</v>
      </c>
      <c r="C169" s="17" t="s">
        <v>792</v>
      </c>
      <c r="D169" s="124" t="s">
        <v>36</v>
      </c>
      <c r="E169" s="124">
        <v>10</v>
      </c>
      <c r="F169" s="30"/>
      <c r="G169" s="157"/>
    </row>
    <row r="170" spans="2:7" ht="26.25" customHeight="1">
      <c r="B170" s="17" t="s">
        <v>308</v>
      </c>
      <c r="C170" s="17" t="s">
        <v>309</v>
      </c>
      <c r="D170" s="124" t="s">
        <v>26</v>
      </c>
      <c r="E170" s="124">
        <f>SUM(E171:E173)</f>
        <v>10</v>
      </c>
      <c r="F170" s="30"/>
      <c r="G170" s="157"/>
    </row>
    <row r="171" spans="2:7" ht="16.5" customHeight="1">
      <c r="B171" s="17" t="s">
        <v>310</v>
      </c>
      <c r="C171" s="17" t="s">
        <v>793</v>
      </c>
      <c r="D171" s="124">
        <v>0</v>
      </c>
      <c r="E171" s="124">
        <v>0</v>
      </c>
      <c r="F171" s="30"/>
      <c r="G171" s="157"/>
    </row>
    <row r="172" spans="2:7" ht="16.5" customHeight="1">
      <c r="B172" s="17" t="s">
        <v>311</v>
      </c>
      <c r="C172" s="17" t="s">
        <v>794</v>
      </c>
      <c r="D172" s="124" t="s">
        <v>67</v>
      </c>
      <c r="E172" s="124">
        <v>0</v>
      </c>
      <c r="F172" s="30"/>
      <c r="G172" s="157"/>
    </row>
    <row r="173" spans="2:7" ht="16.5" customHeight="1">
      <c r="B173" s="17" t="s">
        <v>312</v>
      </c>
      <c r="C173" s="17" t="s">
        <v>795</v>
      </c>
      <c r="D173" s="124" t="s">
        <v>36</v>
      </c>
      <c r="E173" s="124">
        <v>10</v>
      </c>
      <c r="F173" s="30"/>
      <c r="G173" s="157"/>
    </row>
    <row r="174" spans="2:7" ht="15">
      <c r="B174" s="15" t="s">
        <v>313</v>
      </c>
      <c r="C174" s="15" t="s">
        <v>314</v>
      </c>
      <c r="D174" s="16" t="s">
        <v>14</v>
      </c>
      <c r="E174" s="16">
        <f>+E175</f>
        <v>5</v>
      </c>
      <c r="F174" s="30"/>
      <c r="G174" s="157"/>
    </row>
    <row r="175" spans="2:7" ht="21">
      <c r="B175" s="17" t="s">
        <v>315</v>
      </c>
      <c r="C175" s="17" t="s">
        <v>316</v>
      </c>
      <c r="D175" s="124" t="s">
        <v>14</v>
      </c>
      <c r="E175" s="124">
        <f>SUM(E176:E178)</f>
        <v>5</v>
      </c>
      <c r="F175" s="30"/>
      <c r="G175" s="157"/>
    </row>
    <row r="176" spans="2:7" ht="22.5" customHeight="1">
      <c r="B176" s="17" t="s">
        <v>317</v>
      </c>
      <c r="C176" s="17" t="s">
        <v>796</v>
      </c>
      <c r="D176" s="124">
        <v>0</v>
      </c>
      <c r="E176" s="124">
        <v>0</v>
      </c>
      <c r="F176" s="30"/>
      <c r="G176" s="157"/>
    </row>
    <row r="177" spans="2:7" ht="21">
      <c r="B177" s="17" t="s">
        <v>318</v>
      </c>
      <c r="C177" s="17" t="s">
        <v>953</v>
      </c>
      <c r="D177" s="124" t="s">
        <v>21</v>
      </c>
      <c r="E177" s="124">
        <v>0</v>
      </c>
      <c r="F177" s="30"/>
      <c r="G177" s="157"/>
    </row>
    <row r="178" spans="2:7" ht="31.5">
      <c r="B178" s="17" t="s">
        <v>320</v>
      </c>
      <c r="C178" s="17" t="s">
        <v>797</v>
      </c>
      <c r="D178" s="124" t="s">
        <v>23</v>
      </c>
      <c r="E178" s="124">
        <v>5</v>
      </c>
      <c r="F178" s="30"/>
      <c r="G178" s="157"/>
    </row>
    <row r="179" spans="2:7" ht="15">
      <c r="B179" s="15" t="s">
        <v>321</v>
      </c>
      <c r="C179" s="15" t="s">
        <v>322</v>
      </c>
      <c r="D179" s="16" t="s">
        <v>26</v>
      </c>
      <c r="E179" s="16">
        <f>+(E180+E181+E182+E183+E184+E185)*10/55</f>
        <v>10</v>
      </c>
      <c r="F179" s="30"/>
      <c r="G179" s="157"/>
    </row>
    <row r="180" spans="2:7" ht="21">
      <c r="B180" s="27" t="s">
        <v>323</v>
      </c>
      <c r="C180" s="17" t="s">
        <v>324</v>
      </c>
      <c r="D180" s="124" t="s">
        <v>26</v>
      </c>
      <c r="E180" s="124">
        <v>10</v>
      </c>
      <c r="F180" s="30"/>
      <c r="G180" s="157"/>
    </row>
    <row r="181" spans="2:7" ht="15">
      <c r="B181" s="27" t="s">
        <v>325</v>
      </c>
      <c r="C181" s="17" t="s">
        <v>326</v>
      </c>
      <c r="D181" s="124" t="s">
        <v>26</v>
      </c>
      <c r="E181" s="124">
        <v>10</v>
      </c>
      <c r="F181" s="30"/>
      <c r="G181" s="157"/>
    </row>
    <row r="182" spans="2:7" ht="21">
      <c r="B182" s="27" t="s">
        <v>327</v>
      </c>
      <c r="C182" s="17" t="s">
        <v>328</v>
      </c>
      <c r="D182" s="124" t="s">
        <v>26</v>
      </c>
      <c r="E182" s="124">
        <v>10</v>
      </c>
      <c r="F182" s="30"/>
      <c r="G182" s="157"/>
    </row>
    <row r="183" spans="2:7" ht="21">
      <c r="B183" s="27" t="s">
        <v>329</v>
      </c>
      <c r="C183" s="17" t="s">
        <v>330</v>
      </c>
      <c r="D183" s="124" t="s">
        <v>26</v>
      </c>
      <c r="E183" s="124">
        <v>10</v>
      </c>
      <c r="F183" s="30"/>
      <c r="G183" s="157"/>
    </row>
    <row r="184" spans="2:7" ht="21">
      <c r="B184" s="27" t="s">
        <v>331</v>
      </c>
      <c r="C184" s="17" t="s">
        <v>332</v>
      </c>
      <c r="D184" s="124" t="s">
        <v>26</v>
      </c>
      <c r="E184" s="124">
        <v>10</v>
      </c>
      <c r="F184" s="30"/>
      <c r="G184" s="157"/>
    </row>
    <row r="185" spans="2:7" ht="21">
      <c r="B185" s="27" t="s">
        <v>333</v>
      </c>
      <c r="C185" s="17" t="s">
        <v>334</v>
      </c>
      <c r="D185" s="124" t="s">
        <v>14</v>
      </c>
      <c r="E185" s="124">
        <v>5</v>
      </c>
      <c r="F185" s="30"/>
      <c r="G185" s="157"/>
    </row>
    <row r="186" spans="2:7" s="11" customFormat="1" ht="15">
      <c r="B186" s="28"/>
      <c r="C186" s="29"/>
      <c r="D186" s="30"/>
      <c r="E186" s="31">
        <f>+E18</f>
        <v>100</v>
      </c>
      <c r="F186" s="30"/>
      <c r="G186" s="157"/>
    </row>
    <row r="187" spans="2:11" s="35" customFormat="1" ht="16.5">
      <c r="B187" s="32" t="s">
        <v>335</v>
      </c>
      <c r="C187" s="33"/>
      <c r="D187" s="33"/>
      <c r="E187" s="33"/>
      <c r="F187" s="30"/>
      <c r="G187" s="157"/>
      <c r="H187" s="33"/>
      <c r="I187" s="33"/>
      <c r="J187" s="33"/>
      <c r="K187" s="34"/>
    </row>
    <row r="188" spans="1:12" s="35" customFormat="1" ht="16.5">
      <c r="A188" s="36"/>
      <c r="B188" s="37"/>
      <c r="C188" s="37"/>
      <c r="D188" s="37"/>
      <c r="E188" s="37"/>
      <c r="F188" s="37"/>
      <c r="G188" s="37"/>
      <c r="H188" s="37"/>
      <c r="I188" s="37"/>
      <c r="J188" s="37"/>
      <c r="K188" s="37"/>
      <c r="L188" s="36"/>
    </row>
    <row r="189" spans="2:13" s="35" customFormat="1" ht="16.5">
      <c r="B189" s="134" t="s">
        <v>336</v>
      </c>
      <c r="C189" s="134"/>
      <c r="D189" s="134"/>
      <c r="E189" s="134"/>
      <c r="F189" s="38"/>
      <c r="G189" s="38"/>
      <c r="H189" s="39"/>
      <c r="I189" s="39"/>
      <c r="J189" s="39"/>
      <c r="K189" s="39"/>
      <c r="L189" s="36"/>
      <c r="M189" s="36"/>
    </row>
    <row r="190" spans="2:11" s="36" customFormat="1" ht="16.5">
      <c r="B190" s="134" t="s">
        <v>337</v>
      </c>
      <c r="C190" s="134"/>
      <c r="D190" s="134"/>
      <c r="E190" s="134"/>
      <c r="F190" s="38"/>
      <c r="G190" s="38"/>
      <c r="H190" s="37"/>
      <c r="I190" s="37"/>
      <c r="J190" s="37"/>
      <c r="K190" s="37"/>
    </row>
    <row r="191" spans="2:12" s="35" customFormat="1" ht="16.5">
      <c r="B191" s="134" t="s">
        <v>338</v>
      </c>
      <c r="C191" s="134"/>
      <c r="D191" s="134"/>
      <c r="E191" s="134"/>
      <c r="F191" s="38"/>
      <c r="G191" s="38"/>
      <c r="H191" s="40"/>
      <c r="I191" s="40"/>
      <c r="J191" s="40"/>
      <c r="K191" s="40"/>
      <c r="L191" s="36"/>
    </row>
    <row r="192" spans="2:12" s="35" customFormat="1" ht="16.5">
      <c r="B192" s="134" t="s">
        <v>339</v>
      </c>
      <c r="C192" s="134"/>
      <c r="D192" s="134"/>
      <c r="E192" s="134"/>
      <c r="F192" s="38"/>
      <c r="G192" s="38"/>
      <c r="H192" s="41"/>
      <c r="I192" s="41"/>
      <c r="J192" s="41"/>
      <c r="K192" s="41"/>
      <c r="L192" s="36"/>
    </row>
    <row r="193" spans="2:12" s="35" customFormat="1" ht="16.5">
      <c r="B193" s="38"/>
      <c r="C193" s="38"/>
      <c r="D193" s="38"/>
      <c r="E193" s="38"/>
      <c r="F193" s="38"/>
      <c r="G193" s="38"/>
      <c r="H193" s="41"/>
      <c r="I193" s="41"/>
      <c r="J193" s="41"/>
      <c r="K193" s="41"/>
      <c r="L193" s="36"/>
    </row>
    <row r="194" spans="2:3" ht="15">
      <c r="B194" s="11" t="s">
        <v>340</v>
      </c>
      <c r="C194" s="11" t="s">
        <v>341</v>
      </c>
    </row>
    <row r="195" ht="15">
      <c r="B195" s="124" t="s">
        <v>26</v>
      </c>
    </row>
    <row r="196" spans="2:8" ht="15">
      <c r="B196" s="42">
        <v>0</v>
      </c>
      <c r="C196" s="43" t="s">
        <v>342</v>
      </c>
      <c r="D196" s="44"/>
      <c r="E196" s="44"/>
      <c r="F196" s="44"/>
      <c r="G196" s="44"/>
      <c r="H196" s="45"/>
    </row>
    <row r="197" spans="2:8" ht="15">
      <c r="B197" s="42" t="s">
        <v>343</v>
      </c>
      <c r="C197" s="44" t="s">
        <v>344</v>
      </c>
      <c r="D197" s="44"/>
      <c r="E197" s="44"/>
      <c r="F197" s="44"/>
      <c r="G197" s="44"/>
      <c r="H197" s="45"/>
    </row>
    <row r="198" spans="2:8" ht="15">
      <c r="B198" s="42" t="s">
        <v>345</v>
      </c>
      <c r="C198" s="44" t="s">
        <v>346</v>
      </c>
      <c r="D198" s="44"/>
      <c r="E198" s="44"/>
      <c r="F198" s="44"/>
      <c r="G198" s="44"/>
      <c r="H198" s="45"/>
    </row>
    <row r="199" spans="2:8" ht="15">
      <c r="B199" s="42" t="s">
        <v>347</v>
      </c>
      <c r="C199" s="44" t="s">
        <v>348</v>
      </c>
      <c r="D199" s="44"/>
      <c r="E199" s="44"/>
      <c r="F199" s="44"/>
      <c r="G199" s="44"/>
      <c r="H199" s="45"/>
    </row>
    <row r="200" spans="2:8" ht="15">
      <c r="B200" s="124" t="s">
        <v>14</v>
      </c>
      <c r="D200" s="11"/>
      <c r="E200" s="11"/>
      <c r="F200" s="11"/>
      <c r="G200" s="11"/>
      <c r="H200" s="11"/>
    </row>
    <row r="201" spans="2:3" ht="15">
      <c r="B201" s="42">
        <v>0</v>
      </c>
      <c r="C201" s="43" t="s">
        <v>342</v>
      </c>
    </row>
    <row r="202" spans="2:3" ht="15">
      <c r="B202" s="42">
        <v>1</v>
      </c>
      <c r="C202" s="44" t="s">
        <v>344</v>
      </c>
    </row>
    <row r="203" spans="2:3" ht="15">
      <c r="B203" s="42" t="s">
        <v>349</v>
      </c>
      <c r="C203" s="44" t="s">
        <v>346</v>
      </c>
    </row>
    <row r="204" spans="2:3" ht="15">
      <c r="B204" s="42" t="s">
        <v>350</v>
      </c>
      <c r="C204" s="44" t="s">
        <v>348</v>
      </c>
    </row>
  </sheetData>
  <sheetProtection/>
  <mergeCells count="14">
    <mergeCell ref="B6:E6"/>
    <mergeCell ref="C7:D7"/>
    <mergeCell ref="B16:D16"/>
    <mergeCell ref="H43:J43"/>
    <mergeCell ref="B1:E4"/>
    <mergeCell ref="B192:E192"/>
    <mergeCell ref="H72:L72"/>
    <mergeCell ref="H74:H75"/>
    <mergeCell ref="H81:L81"/>
    <mergeCell ref="B189:E189"/>
    <mergeCell ref="B190:E190"/>
    <mergeCell ref="B191:E191"/>
    <mergeCell ref="H57:M57"/>
    <mergeCell ref="B5:E5"/>
  </mergeCells>
  <conditionalFormatting sqref="H191:K191">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92" r:id="rId4"/>
  <drawing r:id="rId3"/>
  <legacyDrawing r:id="rId2"/>
</worksheet>
</file>

<file path=xl/worksheets/sheet9.xml><?xml version="1.0" encoding="utf-8"?>
<worksheet xmlns="http://schemas.openxmlformats.org/spreadsheetml/2006/main" xmlns:r="http://schemas.openxmlformats.org/officeDocument/2006/relationships">
  <dimension ref="A1:N219"/>
  <sheetViews>
    <sheetView view="pageBreakPreview" zoomScaleSheetLayoutView="100" zoomScalePageLayoutView="0" workbookViewId="0" topLeftCell="A178">
      <selection activeCell="E185" sqref="E185"/>
    </sheetView>
  </sheetViews>
  <sheetFormatPr defaultColWidth="11.421875" defaultRowHeight="15"/>
  <cols>
    <col min="1" max="1" width="2.8515625" style="1" customWidth="1"/>
    <col min="2" max="2" width="9.8515625" style="1" customWidth="1"/>
    <col min="3" max="3" width="68.7109375" style="1" customWidth="1"/>
    <col min="4" max="4" width="9.28125" style="1" customWidth="1"/>
    <col min="5" max="5" width="10.8515625" style="1" customWidth="1"/>
    <col min="6" max="6" width="4.28125" style="1" customWidth="1"/>
    <col min="7" max="7" width="1.7109375" style="1" customWidth="1"/>
    <col min="8" max="8" width="11.421875" style="1" customWidth="1"/>
    <col min="9" max="16384" width="11.421875" style="1" customWidth="1"/>
  </cols>
  <sheetData>
    <row r="1" spans="2:5" ht="15">
      <c r="B1" s="199"/>
      <c r="C1" s="199"/>
      <c r="D1" s="199"/>
      <c r="E1" s="199"/>
    </row>
    <row r="2" spans="2:5" ht="15">
      <c r="B2" s="199"/>
      <c r="C2" s="199"/>
      <c r="D2" s="199"/>
      <c r="E2" s="199"/>
    </row>
    <row r="3" spans="2:5" ht="30" customHeight="1">
      <c r="B3" s="199"/>
      <c r="C3" s="199"/>
      <c r="D3" s="199"/>
      <c r="E3" s="199"/>
    </row>
    <row r="4" spans="2:5" ht="30.75" customHeight="1">
      <c r="B4" s="199"/>
      <c r="C4" s="199"/>
      <c r="D4" s="199"/>
      <c r="E4" s="199"/>
    </row>
    <row r="5" spans="2:7" ht="25.5" customHeight="1">
      <c r="B5" s="200" t="s">
        <v>648</v>
      </c>
      <c r="C5" s="200"/>
      <c r="D5" s="200"/>
      <c r="E5" s="200"/>
      <c r="F5" s="46"/>
      <c r="G5" s="46"/>
    </row>
    <row r="6" spans="2:7" ht="15">
      <c r="B6" s="201" t="s">
        <v>537</v>
      </c>
      <c r="C6" s="201"/>
      <c r="D6" s="201"/>
      <c r="E6" s="201"/>
      <c r="F6" s="126"/>
      <c r="G6" s="126"/>
    </row>
    <row r="7" spans="2:7" ht="15">
      <c r="B7" s="202"/>
      <c r="C7" s="201" t="s">
        <v>493</v>
      </c>
      <c r="D7" s="201"/>
      <c r="E7" s="202"/>
      <c r="F7" s="126"/>
      <c r="G7" s="126"/>
    </row>
    <row r="8" spans="2:7" ht="20.25" customHeight="1">
      <c r="B8" s="191"/>
      <c r="C8" s="192"/>
      <c r="D8" s="192"/>
      <c r="E8" s="192"/>
      <c r="F8" s="3"/>
      <c r="G8" s="3"/>
    </row>
    <row r="9" spans="2:7" ht="20.25" customHeight="1">
      <c r="B9" s="193" t="s">
        <v>1</v>
      </c>
      <c r="C9" s="194"/>
      <c r="D9" s="194"/>
      <c r="E9" s="194"/>
      <c r="F9" s="47"/>
      <c r="G9" s="47"/>
    </row>
    <row r="10" spans="2:7" ht="15">
      <c r="B10" s="193" t="s">
        <v>2</v>
      </c>
      <c r="C10" s="194"/>
      <c r="D10" s="195"/>
      <c r="E10" s="194"/>
      <c r="F10" s="47"/>
      <c r="G10" s="47"/>
    </row>
    <row r="11" spans="2:7" ht="15">
      <c r="B11" s="196" t="s">
        <v>3</v>
      </c>
      <c r="C11" s="194"/>
      <c r="D11" s="194"/>
      <c r="E11" s="194"/>
      <c r="F11" s="47"/>
      <c r="G11" s="47"/>
    </row>
    <row r="12" spans="2:7" ht="15">
      <c r="B12" s="196" t="s">
        <v>4</v>
      </c>
      <c r="C12" s="194"/>
      <c r="D12" s="194"/>
      <c r="E12" s="194"/>
      <c r="F12" s="47"/>
      <c r="G12" s="47"/>
    </row>
    <row r="13" spans="2:7" ht="15">
      <c r="B13" s="196" t="s">
        <v>5</v>
      </c>
      <c r="C13" s="194"/>
      <c r="D13" s="194"/>
      <c r="E13" s="194"/>
      <c r="F13" s="47"/>
      <c r="G13" s="47"/>
    </row>
    <row r="14" spans="2:7" ht="15">
      <c r="B14" s="197"/>
      <c r="C14" s="194"/>
      <c r="D14" s="194"/>
      <c r="E14" s="194"/>
      <c r="F14" s="47"/>
      <c r="G14" s="47"/>
    </row>
    <row r="15" spans="2:7" ht="15">
      <c r="B15" s="194"/>
      <c r="C15" s="194"/>
      <c r="D15" s="194"/>
      <c r="E15" s="194"/>
      <c r="F15" s="47"/>
      <c r="G15" s="47"/>
    </row>
    <row r="16" spans="2:7" ht="15">
      <c r="B16" s="198"/>
      <c r="C16" s="198"/>
      <c r="D16" s="198"/>
      <c r="E16" s="194"/>
      <c r="F16" s="47"/>
      <c r="G16" s="47"/>
    </row>
    <row r="17" spans="2:7" ht="15">
      <c r="B17" s="8" t="s">
        <v>6</v>
      </c>
      <c r="C17" s="8" t="s">
        <v>7</v>
      </c>
      <c r="D17" s="8" t="s">
        <v>8</v>
      </c>
      <c r="E17" s="8" t="s">
        <v>9</v>
      </c>
      <c r="F17" s="47"/>
      <c r="G17" s="47"/>
    </row>
    <row r="18" spans="2:7" s="11" customFormat="1" ht="15">
      <c r="B18" s="9">
        <v>1</v>
      </c>
      <c r="C18" s="9" t="s">
        <v>10</v>
      </c>
      <c r="D18" s="8" t="s">
        <v>11</v>
      </c>
      <c r="E18" s="10">
        <f>+E19+E34+E82+E148</f>
        <v>100</v>
      </c>
      <c r="F18" s="47"/>
      <c r="G18" s="47"/>
    </row>
    <row r="19" spans="2:7" ht="15">
      <c r="B19" s="12" t="s">
        <v>12</v>
      </c>
      <c r="C19" s="12" t="s">
        <v>13</v>
      </c>
      <c r="D19" s="13" t="s">
        <v>14</v>
      </c>
      <c r="E19" s="14">
        <f>(E20+E25+E32)*5/20</f>
        <v>5</v>
      </c>
      <c r="F19" s="47"/>
      <c r="G19" s="47"/>
    </row>
    <row r="20" spans="2:7" ht="15">
      <c r="B20" s="15" t="s">
        <v>15</v>
      </c>
      <c r="C20" s="15" t="s">
        <v>16</v>
      </c>
      <c r="D20" s="16" t="s">
        <v>14</v>
      </c>
      <c r="E20" s="16">
        <f>+E21</f>
        <v>5</v>
      </c>
      <c r="F20" s="47"/>
      <c r="G20" s="47"/>
    </row>
    <row r="21" spans="2:7" ht="21">
      <c r="B21" s="17" t="s">
        <v>17</v>
      </c>
      <c r="C21" s="17" t="s">
        <v>18</v>
      </c>
      <c r="D21" s="146" t="s">
        <v>14</v>
      </c>
      <c r="E21" s="124">
        <f>SUM(E22:E24)</f>
        <v>5</v>
      </c>
      <c r="F21" s="30"/>
      <c r="G21" s="157"/>
    </row>
    <row r="22" spans="2:7" ht="21">
      <c r="B22" s="17" t="s">
        <v>19</v>
      </c>
      <c r="C22" s="17" t="s">
        <v>798</v>
      </c>
      <c r="D22" s="124">
        <v>1</v>
      </c>
      <c r="E22" s="124">
        <v>0</v>
      </c>
      <c r="F22" s="30"/>
      <c r="G22" s="157"/>
    </row>
    <row r="23" spans="2:7" ht="21">
      <c r="B23" s="17" t="s">
        <v>20</v>
      </c>
      <c r="C23" s="17" t="s">
        <v>799</v>
      </c>
      <c r="D23" s="152" t="s">
        <v>21</v>
      </c>
      <c r="E23" s="124">
        <v>0</v>
      </c>
      <c r="F23" s="30"/>
      <c r="G23" s="157"/>
    </row>
    <row r="24" spans="2:7" ht="21">
      <c r="B24" s="17" t="s">
        <v>22</v>
      </c>
      <c r="C24" s="17" t="s">
        <v>800</v>
      </c>
      <c r="D24" s="152" t="s">
        <v>23</v>
      </c>
      <c r="E24" s="152">
        <v>5</v>
      </c>
      <c r="F24" s="30"/>
      <c r="G24" s="157"/>
    </row>
    <row r="25" spans="2:7" ht="15">
      <c r="B25" s="15" t="s">
        <v>24</v>
      </c>
      <c r="C25" s="15" t="s">
        <v>25</v>
      </c>
      <c r="D25" s="16" t="s">
        <v>26</v>
      </c>
      <c r="E25" s="16">
        <f>(E26+E29)*10/20</f>
        <v>10</v>
      </c>
      <c r="F25" s="30"/>
      <c r="G25" s="30"/>
    </row>
    <row r="26" spans="2:7" ht="21">
      <c r="B26" s="17" t="s">
        <v>27</v>
      </c>
      <c r="C26" s="17" t="s">
        <v>28</v>
      </c>
      <c r="D26" s="124" t="s">
        <v>26</v>
      </c>
      <c r="E26" s="124">
        <f>SUM(E27:E28)</f>
        <v>10</v>
      </c>
      <c r="F26" s="30"/>
      <c r="G26" s="157"/>
    </row>
    <row r="27" spans="2:7" ht="15">
      <c r="B27" s="17" t="s">
        <v>29</v>
      </c>
      <c r="C27" s="17" t="s">
        <v>30</v>
      </c>
      <c r="D27" s="124" t="s">
        <v>14</v>
      </c>
      <c r="E27" s="124">
        <v>0</v>
      </c>
      <c r="F27" s="30"/>
      <c r="G27" s="157"/>
    </row>
    <row r="28" spans="2:7" ht="21">
      <c r="B28" s="17" t="s">
        <v>32</v>
      </c>
      <c r="C28" s="17" t="s">
        <v>761</v>
      </c>
      <c r="D28" s="124" t="s">
        <v>42</v>
      </c>
      <c r="E28" s="124">
        <v>10</v>
      </c>
      <c r="F28" s="30"/>
      <c r="G28" s="157"/>
    </row>
    <row r="29" spans="2:7" ht="21">
      <c r="B29" s="17" t="s">
        <v>37</v>
      </c>
      <c r="C29" s="27" t="s">
        <v>762</v>
      </c>
      <c r="D29" s="124" t="s">
        <v>26</v>
      </c>
      <c r="E29" s="124">
        <f>SUM(E30:E31)</f>
        <v>10</v>
      </c>
      <c r="F29" s="30"/>
      <c r="G29" s="157"/>
    </row>
    <row r="30" spans="2:8" ht="15">
      <c r="B30" s="17" t="s">
        <v>38</v>
      </c>
      <c r="C30" s="17" t="s">
        <v>39</v>
      </c>
      <c r="D30" s="124" t="s">
        <v>14</v>
      </c>
      <c r="E30" s="124">
        <v>0</v>
      </c>
      <c r="F30" s="30"/>
      <c r="G30" s="157"/>
      <c r="H30" s="18"/>
    </row>
    <row r="31" spans="2:7" ht="21">
      <c r="B31" s="17" t="s">
        <v>41</v>
      </c>
      <c r="C31" s="17" t="s">
        <v>840</v>
      </c>
      <c r="D31" s="124" t="s">
        <v>42</v>
      </c>
      <c r="E31" s="124">
        <v>10</v>
      </c>
      <c r="F31" s="30"/>
      <c r="G31" s="157"/>
    </row>
    <row r="32" spans="2:7" ht="15">
      <c r="B32" s="15" t="s">
        <v>43</v>
      </c>
      <c r="C32" s="15" t="s">
        <v>44</v>
      </c>
      <c r="D32" s="16" t="s">
        <v>14</v>
      </c>
      <c r="E32" s="16">
        <f>+E33</f>
        <v>5</v>
      </c>
      <c r="F32" s="30"/>
      <c r="G32" s="157"/>
    </row>
    <row r="33" spans="2:7" ht="42">
      <c r="B33" s="17" t="s">
        <v>45</v>
      </c>
      <c r="C33" s="17" t="s">
        <v>46</v>
      </c>
      <c r="D33" s="124" t="s">
        <v>14</v>
      </c>
      <c r="E33" s="124">
        <v>5</v>
      </c>
      <c r="F33" s="30"/>
      <c r="G33" s="157"/>
    </row>
    <row r="34" spans="2:7" ht="15">
      <c r="B34" s="12" t="s">
        <v>47</v>
      </c>
      <c r="C34" s="12" t="s">
        <v>48</v>
      </c>
      <c r="D34" s="13" t="s">
        <v>49</v>
      </c>
      <c r="E34" s="14">
        <f>(E35+E56+E70+E73)*30/40</f>
        <v>30</v>
      </c>
      <c r="F34" s="30"/>
      <c r="G34" s="157"/>
    </row>
    <row r="35" spans="2:7" ht="15">
      <c r="B35" s="15" t="s">
        <v>50</v>
      </c>
      <c r="C35" s="15" t="s">
        <v>51</v>
      </c>
      <c r="D35" s="16" t="s">
        <v>26</v>
      </c>
      <c r="E35" s="16">
        <f>+(E36+E41+E45+E50+E54)*10/45</f>
        <v>10</v>
      </c>
      <c r="F35" s="30"/>
      <c r="G35" s="157"/>
    </row>
    <row r="36" spans="2:7" s="11" customFormat="1" ht="21">
      <c r="B36" s="17" t="s">
        <v>52</v>
      </c>
      <c r="C36" s="17" t="s">
        <v>53</v>
      </c>
      <c r="D36" s="124" t="s">
        <v>26</v>
      </c>
      <c r="E36" s="124">
        <f>SUM(E37:E40)</f>
        <v>10</v>
      </c>
      <c r="F36" s="30"/>
      <c r="G36" s="157"/>
    </row>
    <row r="37" spans="2:7" s="11" customFormat="1" ht="15">
      <c r="B37" s="17" t="s">
        <v>54</v>
      </c>
      <c r="C37" s="17" t="s">
        <v>764</v>
      </c>
      <c r="D37" s="124">
        <v>0</v>
      </c>
      <c r="E37" s="124">
        <v>0</v>
      </c>
      <c r="F37" s="30"/>
      <c r="G37" s="157"/>
    </row>
    <row r="38" spans="2:7" s="11" customFormat="1" ht="15">
      <c r="B38" s="17" t="s">
        <v>55</v>
      </c>
      <c r="C38" s="17" t="s">
        <v>855</v>
      </c>
      <c r="D38" s="124">
        <v>3</v>
      </c>
      <c r="E38" s="124">
        <v>0</v>
      </c>
      <c r="F38" s="30"/>
      <c r="G38" s="157"/>
    </row>
    <row r="39" spans="2:7" s="11" customFormat="1" ht="21">
      <c r="B39" s="17" t="s">
        <v>56</v>
      </c>
      <c r="C39" s="17" t="s">
        <v>954</v>
      </c>
      <c r="D39" s="124" t="s">
        <v>213</v>
      </c>
      <c r="E39" s="124">
        <v>0</v>
      </c>
      <c r="F39" s="30"/>
      <c r="G39" s="157"/>
    </row>
    <row r="40" spans="2:7" s="11" customFormat="1" ht="21">
      <c r="B40" s="17" t="s">
        <v>494</v>
      </c>
      <c r="C40" s="17" t="s">
        <v>955</v>
      </c>
      <c r="D40" s="124" t="s">
        <v>82</v>
      </c>
      <c r="E40" s="124">
        <v>10</v>
      </c>
      <c r="F40" s="30"/>
      <c r="G40" s="157"/>
    </row>
    <row r="41" spans="2:7" s="11" customFormat="1" ht="15">
      <c r="B41" s="17" t="s">
        <v>58</v>
      </c>
      <c r="C41" s="17" t="s">
        <v>59</v>
      </c>
      <c r="D41" s="124" t="s">
        <v>26</v>
      </c>
      <c r="E41" s="124">
        <f>SUM(E42:E44)</f>
        <v>10</v>
      </c>
      <c r="F41" s="30"/>
      <c r="G41" s="157"/>
    </row>
    <row r="42" spans="2:7" s="11" customFormat="1" ht="15">
      <c r="B42" s="17" t="s">
        <v>60</v>
      </c>
      <c r="C42" s="17" t="s">
        <v>956</v>
      </c>
      <c r="D42" s="124">
        <v>0</v>
      </c>
      <c r="E42" s="124">
        <v>0</v>
      </c>
      <c r="F42" s="30"/>
      <c r="G42" s="157"/>
    </row>
    <row r="43" spans="2:7" s="11" customFormat="1" ht="15">
      <c r="B43" s="17" t="s">
        <v>62</v>
      </c>
      <c r="C43" s="17" t="s">
        <v>957</v>
      </c>
      <c r="D43" s="124">
        <v>5</v>
      </c>
      <c r="E43" s="124">
        <v>0</v>
      </c>
      <c r="F43" s="30"/>
      <c r="G43" s="157"/>
    </row>
    <row r="44" spans="2:10" s="11" customFormat="1" ht="15">
      <c r="B44" s="17" t="s">
        <v>65</v>
      </c>
      <c r="C44" s="17" t="s">
        <v>958</v>
      </c>
      <c r="D44" s="124" t="s">
        <v>42</v>
      </c>
      <c r="E44" s="124">
        <v>10</v>
      </c>
      <c r="F44" s="30"/>
      <c r="G44" s="157"/>
      <c r="H44" s="158"/>
      <c r="I44" s="159"/>
      <c r="J44" s="159"/>
    </row>
    <row r="45" spans="2:7" s="11" customFormat="1" ht="21">
      <c r="B45" s="17" t="s">
        <v>70</v>
      </c>
      <c r="C45" s="17" t="s">
        <v>71</v>
      </c>
      <c r="D45" s="124" t="s">
        <v>26</v>
      </c>
      <c r="E45" s="124">
        <f>SUM(E46:E49)</f>
        <v>10</v>
      </c>
      <c r="F45" s="30"/>
      <c r="G45" s="157"/>
    </row>
    <row r="46" spans="2:7" s="11" customFormat="1" ht="15">
      <c r="B46" s="17" t="s">
        <v>72</v>
      </c>
      <c r="C46" s="17" t="s">
        <v>959</v>
      </c>
      <c r="D46" s="124">
        <v>0</v>
      </c>
      <c r="E46" s="124">
        <v>0</v>
      </c>
      <c r="F46" s="30"/>
      <c r="G46" s="157"/>
    </row>
    <row r="47" spans="2:7" s="11" customFormat="1" ht="15">
      <c r="B47" s="17" t="s">
        <v>74</v>
      </c>
      <c r="C47" s="17" t="s">
        <v>861</v>
      </c>
      <c r="D47" s="124">
        <v>5</v>
      </c>
      <c r="E47" s="124">
        <v>0</v>
      </c>
      <c r="F47" s="30"/>
      <c r="G47" s="157"/>
    </row>
    <row r="48" spans="2:7" s="11" customFormat="1" ht="15">
      <c r="B48" s="17" t="s">
        <v>77</v>
      </c>
      <c r="C48" s="17" t="s">
        <v>862</v>
      </c>
      <c r="D48" s="124" t="s">
        <v>79</v>
      </c>
      <c r="E48" s="124">
        <v>0</v>
      </c>
      <c r="F48" s="30"/>
      <c r="G48" s="157"/>
    </row>
    <row r="49" spans="2:7" s="11" customFormat="1" ht="21">
      <c r="B49" s="17" t="s">
        <v>80</v>
      </c>
      <c r="C49" s="17" t="s">
        <v>863</v>
      </c>
      <c r="D49" s="124" t="s">
        <v>82</v>
      </c>
      <c r="E49" s="124">
        <v>10</v>
      </c>
      <c r="F49" s="30"/>
      <c r="G49" s="157"/>
    </row>
    <row r="50" spans="2:7" s="11" customFormat="1" ht="21">
      <c r="B50" s="17" t="s">
        <v>83</v>
      </c>
      <c r="C50" s="27" t="s">
        <v>84</v>
      </c>
      <c r="D50" s="124" t="s">
        <v>26</v>
      </c>
      <c r="E50" s="124">
        <f>SUM(E51:E53)</f>
        <v>10</v>
      </c>
      <c r="F50" s="30"/>
      <c r="G50" s="157"/>
    </row>
    <row r="51" spans="2:7" s="11" customFormat="1" ht="15">
      <c r="B51" s="17" t="s">
        <v>85</v>
      </c>
      <c r="C51" s="27" t="s">
        <v>767</v>
      </c>
      <c r="D51" s="124">
        <v>0</v>
      </c>
      <c r="E51" s="124">
        <v>0</v>
      </c>
      <c r="F51" s="30"/>
      <c r="G51" s="157"/>
    </row>
    <row r="52" spans="2:7" s="11" customFormat="1" ht="15">
      <c r="B52" s="17" t="s">
        <v>86</v>
      </c>
      <c r="C52" s="153" t="s">
        <v>960</v>
      </c>
      <c r="D52" s="124" t="s">
        <v>76</v>
      </c>
      <c r="E52" s="124">
        <v>0</v>
      </c>
      <c r="F52" s="30"/>
      <c r="G52" s="157"/>
    </row>
    <row r="53" spans="2:7" s="11" customFormat="1" ht="21">
      <c r="B53" s="17" t="s">
        <v>87</v>
      </c>
      <c r="C53" s="27" t="s">
        <v>865</v>
      </c>
      <c r="D53" s="124" t="s">
        <v>42</v>
      </c>
      <c r="E53" s="124">
        <v>10</v>
      </c>
      <c r="F53" s="30"/>
      <c r="G53" s="157"/>
    </row>
    <row r="54" spans="2:8" s="11" customFormat="1" ht="15">
      <c r="B54" s="17" t="s">
        <v>89</v>
      </c>
      <c r="C54" s="27" t="s">
        <v>90</v>
      </c>
      <c r="D54" s="124" t="s">
        <v>14</v>
      </c>
      <c r="E54" s="124">
        <f>SUM(E55)</f>
        <v>5</v>
      </c>
      <c r="F54" s="30"/>
      <c r="G54" s="157"/>
      <c r="H54" s="19"/>
    </row>
    <row r="55" spans="2:8" s="11" customFormat="1" ht="15">
      <c r="B55" s="17" t="s">
        <v>376</v>
      </c>
      <c r="C55" s="17" t="s">
        <v>495</v>
      </c>
      <c r="D55" s="124" t="s">
        <v>14</v>
      </c>
      <c r="E55" s="124">
        <v>5</v>
      </c>
      <c r="F55" s="30"/>
      <c r="G55" s="157"/>
      <c r="H55" s="19"/>
    </row>
    <row r="56" spans="2:7" ht="15">
      <c r="B56" s="15" t="s">
        <v>91</v>
      </c>
      <c r="C56" s="15" t="s">
        <v>92</v>
      </c>
      <c r="D56" s="16" t="s">
        <v>26</v>
      </c>
      <c r="E56" s="16">
        <f>+(E57+E60+E65)*10/25</f>
        <v>10</v>
      </c>
      <c r="F56" s="30"/>
      <c r="G56" s="157"/>
    </row>
    <row r="57" spans="2:7" s="11" customFormat="1" ht="21">
      <c r="B57" s="17" t="s">
        <v>93</v>
      </c>
      <c r="C57" s="17" t="s">
        <v>94</v>
      </c>
      <c r="D57" s="124" t="s">
        <v>26</v>
      </c>
      <c r="E57" s="124">
        <f>SUM(E58:E59)</f>
        <v>10</v>
      </c>
      <c r="F57" s="30"/>
      <c r="G57" s="157"/>
    </row>
    <row r="58" spans="2:7" s="11" customFormat="1" ht="31.5">
      <c r="B58" s="17" t="s">
        <v>95</v>
      </c>
      <c r="C58" s="17" t="s">
        <v>768</v>
      </c>
      <c r="D58" s="124">
        <v>0</v>
      </c>
      <c r="E58" s="124">
        <v>0</v>
      </c>
      <c r="F58" s="30"/>
      <c r="G58" s="157"/>
    </row>
    <row r="59" spans="2:13" s="11" customFormat="1" ht="15">
      <c r="B59" s="17" t="s">
        <v>96</v>
      </c>
      <c r="C59" s="17" t="s">
        <v>866</v>
      </c>
      <c r="D59" s="124" t="s">
        <v>82</v>
      </c>
      <c r="E59" s="124">
        <v>10</v>
      </c>
      <c r="F59" s="30"/>
      <c r="G59" s="157"/>
      <c r="H59" s="141"/>
      <c r="I59" s="141"/>
      <c r="J59" s="141"/>
      <c r="K59" s="141"/>
      <c r="L59" s="141"/>
      <c r="M59" s="141"/>
    </row>
    <row r="60" spans="2:7" s="11" customFormat="1" ht="15">
      <c r="B60" s="17" t="s">
        <v>98</v>
      </c>
      <c r="C60" s="17" t="s">
        <v>99</v>
      </c>
      <c r="D60" s="124" t="s">
        <v>26</v>
      </c>
      <c r="E60" s="124">
        <f>SUM(E61:E64)</f>
        <v>10</v>
      </c>
      <c r="F60" s="30"/>
      <c r="G60" s="157"/>
    </row>
    <row r="61" spans="2:7" s="11" customFormat="1" ht="15">
      <c r="B61" s="17" t="s">
        <v>100</v>
      </c>
      <c r="C61" s="17" t="s">
        <v>748</v>
      </c>
      <c r="D61" s="124">
        <v>0</v>
      </c>
      <c r="E61" s="124">
        <v>0</v>
      </c>
      <c r="F61" s="30"/>
      <c r="G61" s="157"/>
    </row>
    <row r="62" spans="2:7" s="11" customFormat="1" ht="21">
      <c r="B62" s="17" t="s">
        <v>101</v>
      </c>
      <c r="C62" s="27" t="s">
        <v>749</v>
      </c>
      <c r="D62" s="124" t="s">
        <v>102</v>
      </c>
      <c r="E62" s="124">
        <v>0</v>
      </c>
      <c r="F62" s="30"/>
      <c r="G62" s="157"/>
    </row>
    <row r="63" spans="2:7" s="11" customFormat="1" ht="21">
      <c r="B63" s="17" t="s">
        <v>103</v>
      </c>
      <c r="C63" s="27" t="s">
        <v>750</v>
      </c>
      <c r="D63" s="124" t="s">
        <v>213</v>
      </c>
      <c r="E63" s="124">
        <v>0</v>
      </c>
      <c r="F63" s="30"/>
      <c r="G63" s="157"/>
    </row>
    <row r="64" spans="2:7" s="11" customFormat="1" ht="21">
      <c r="B64" s="17" t="s">
        <v>105</v>
      </c>
      <c r="C64" s="27" t="s">
        <v>751</v>
      </c>
      <c r="D64" s="124" t="s">
        <v>82</v>
      </c>
      <c r="E64" s="185">
        <v>10</v>
      </c>
      <c r="F64" s="30"/>
      <c r="G64" s="157"/>
    </row>
    <row r="65" spans="2:7" s="11" customFormat="1" ht="21">
      <c r="B65" s="17" t="s">
        <v>106</v>
      </c>
      <c r="C65" s="27" t="s">
        <v>107</v>
      </c>
      <c r="D65" s="124" t="s">
        <v>108</v>
      </c>
      <c r="E65" s="124">
        <f>SUM(E66:E69)</f>
        <v>5</v>
      </c>
      <c r="F65" s="30"/>
      <c r="G65" s="157"/>
    </row>
    <row r="66" spans="2:7" s="11" customFormat="1" ht="15">
      <c r="B66" s="17" t="s">
        <v>109</v>
      </c>
      <c r="C66" s="27" t="s">
        <v>752</v>
      </c>
      <c r="D66" s="124">
        <v>0</v>
      </c>
      <c r="E66" s="124">
        <v>0</v>
      </c>
      <c r="F66" s="30"/>
      <c r="G66" s="157"/>
    </row>
    <row r="67" spans="2:10" s="11" customFormat="1" ht="15">
      <c r="B67" s="17" t="s">
        <v>110</v>
      </c>
      <c r="C67" s="27" t="s">
        <v>753</v>
      </c>
      <c r="D67" s="124" t="s">
        <v>64</v>
      </c>
      <c r="E67" s="124">
        <v>0</v>
      </c>
      <c r="F67" s="30"/>
      <c r="G67" s="157"/>
      <c r="H67" s="20"/>
      <c r="I67" s="20"/>
      <c r="J67" s="20"/>
    </row>
    <row r="68" spans="2:10" s="11" customFormat="1" ht="21">
      <c r="B68" s="17" t="s">
        <v>111</v>
      </c>
      <c r="C68" s="27" t="s">
        <v>961</v>
      </c>
      <c r="D68" s="124" t="s">
        <v>112</v>
      </c>
      <c r="E68" s="124">
        <v>0</v>
      </c>
      <c r="F68" s="30"/>
      <c r="G68" s="157"/>
      <c r="H68" s="20"/>
      <c r="I68" s="20"/>
      <c r="J68" s="20"/>
    </row>
    <row r="69" spans="2:7" s="11" customFormat="1" ht="21">
      <c r="B69" s="17" t="s">
        <v>113</v>
      </c>
      <c r="C69" s="27" t="s">
        <v>755</v>
      </c>
      <c r="D69" s="124">
        <v>5</v>
      </c>
      <c r="E69" s="124">
        <v>5</v>
      </c>
      <c r="F69" s="30"/>
      <c r="G69" s="157"/>
    </row>
    <row r="70" spans="2:7" ht="15">
      <c r="B70" s="15" t="s">
        <v>114</v>
      </c>
      <c r="C70" s="15" t="s">
        <v>115</v>
      </c>
      <c r="D70" s="16" t="s">
        <v>26</v>
      </c>
      <c r="E70" s="16">
        <f>+(E71+E72)*10/15</f>
        <v>10</v>
      </c>
      <c r="F70" s="30"/>
      <c r="G70" s="157"/>
    </row>
    <row r="71" spans="2:7" ht="21">
      <c r="B71" s="17" t="s">
        <v>116</v>
      </c>
      <c r="C71" s="17" t="s">
        <v>117</v>
      </c>
      <c r="D71" s="124" t="s">
        <v>14</v>
      </c>
      <c r="E71" s="124">
        <v>5</v>
      </c>
      <c r="F71" s="30"/>
      <c r="G71" s="157"/>
    </row>
    <row r="72" spans="2:7" ht="21">
      <c r="B72" s="17" t="s">
        <v>118</v>
      </c>
      <c r="C72" s="17" t="s">
        <v>119</v>
      </c>
      <c r="D72" s="124" t="s">
        <v>26</v>
      </c>
      <c r="E72" s="124">
        <v>10</v>
      </c>
      <c r="F72" s="30"/>
      <c r="G72" s="157"/>
    </row>
    <row r="73" spans="2:7" ht="15">
      <c r="B73" s="15" t="s">
        <v>120</v>
      </c>
      <c r="C73" s="15" t="s">
        <v>121</v>
      </c>
      <c r="D73" s="16" t="s">
        <v>26</v>
      </c>
      <c r="E73" s="16">
        <f>+(E74+E78)*10/15</f>
        <v>10</v>
      </c>
      <c r="F73" s="30"/>
      <c r="G73" s="157"/>
    </row>
    <row r="74" spans="2:12" ht="21">
      <c r="B74" s="17" t="s">
        <v>122</v>
      </c>
      <c r="C74" s="17" t="s">
        <v>496</v>
      </c>
      <c r="D74" s="124" t="s">
        <v>26</v>
      </c>
      <c r="E74" s="124">
        <f>SUM(E75:E77)</f>
        <v>10</v>
      </c>
      <c r="F74" s="30"/>
      <c r="G74" s="157"/>
      <c r="H74" s="141"/>
      <c r="I74" s="141"/>
      <c r="J74" s="141"/>
      <c r="K74" s="141"/>
      <c r="L74" s="141"/>
    </row>
    <row r="75" spans="2:12" ht="21">
      <c r="B75" s="17" t="s">
        <v>124</v>
      </c>
      <c r="C75" s="27" t="s">
        <v>497</v>
      </c>
      <c r="D75" s="124">
        <v>0</v>
      </c>
      <c r="E75" s="124">
        <v>0</v>
      </c>
      <c r="F75" s="30"/>
      <c r="G75" s="157"/>
      <c r="H75" s="160"/>
      <c r="I75" s="29"/>
      <c r="J75" s="29"/>
      <c r="K75" s="29"/>
      <c r="L75" s="29"/>
    </row>
    <row r="76" spans="2:12" ht="21">
      <c r="B76" s="17" t="s">
        <v>126</v>
      </c>
      <c r="C76" s="17" t="s">
        <v>498</v>
      </c>
      <c r="D76" s="124" t="s">
        <v>201</v>
      </c>
      <c r="E76" s="124">
        <v>0</v>
      </c>
      <c r="F76" s="30"/>
      <c r="G76" s="157"/>
      <c r="H76" s="159"/>
      <c r="I76" s="29"/>
      <c r="J76" s="29"/>
      <c r="K76" s="29"/>
      <c r="L76" s="29"/>
    </row>
    <row r="77" spans="2:12" ht="21">
      <c r="B77" s="17" t="s">
        <v>128</v>
      </c>
      <c r="C77" s="17" t="s">
        <v>499</v>
      </c>
      <c r="D77" s="124" t="s">
        <v>36</v>
      </c>
      <c r="E77" s="124">
        <v>10</v>
      </c>
      <c r="F77" s="30"/>
      <c r="G77" s="157"/>
      <c r="H77" s="159"/>
      <c r="I77" s="29"/>
      <c r="J77" s="29"/>
      <c r="K77" s="29"/>
      <c r="L77" s="29"/>
    </row>
    <row r="78" spans="2:12" ht="21">
      <c r="B78" s="17" t="s">
        <v>130</v>
      </c>
      <c r="C78" s="17" t="s">
        <v>131</v>
      </c>
      <c r="D78" s="124" t="s">
        <v>14</v>
      </c>
      <c r="E78" s="124">
        <f>SUM(E79:E81)</f>
        <v>5</v>
      </c>
      <c r="F78" s="30"/>
      <c r="G78" s="157"/>
      <c r="H78" s="21"/>
      <c r="I78" s="21"/>
      <c r="J78" s="21"/>
      <c r="K78" s="21"/>
      <c r="L78" s="21"/>
    </row>
    <row r="79" spans="2:7" ht="21">
      <c r="B79" s="17" t="s">
        <v>132</v>
      </c>
      <c r="C79" s="27" t="s">
        <v>351</v>
      </c>
      <c r="D79" s="124" t="s">
        <v>14</v>
      </c>
      <c r="E79" s="124">
        <v>0</v>
      </c>
      <c r="F79" s="30"/>
      <c r="G79" s="157"/>
    </row>
    <row r="80" spans="2:7" ht="21">
      <c r="B80" s="17" t="s">
        <v>133</v>
      </c>
      <c r="C80" s="17" t="s">
        <v>355</v>
      </c>
      <c r="D80" s="124">
        <v>0</v>
      </c>
      <c r="E80" s="124">
        <v>0</v>
      </c>
      <c r="F80" s="30"/>
      <c r="G80" s="157"/>
    </row>
    <row r="81" spans="2:7" ht="27" customHeight="1">
      <c r="B81" s="17" t="s">
        <v>135</v>
      </c>
      <c r="C81" s="17" t="s">
        <v>136</v>
      </c>
      <c r="D81" s="124" t="s">
        <v>76</v>
      </c>
      <c r="E81" s="124">
        <v>5</v>
      </c>
      <c r="F81" s="30"/>
      <c r="G81" s="157"/>
    </row>
    <row r="82" spans="2:7" s="11" customFormat="1" ht="15">
      <c r="B82" s="12" t="s">
        <v>137</v>
      </c>
      <c r="C82" s="12" t="s">
        <v>138</v>
      </c>
      <c r="D82" s="13" t="s">
        <v>139</v>
      </c>
      <c r="E82" s="14">
        <f>(E83+E99)*35/20</f>
        <v>35</v>
      </c>
      <c r="F82" s="30"/>
      <c r="G82" s="157"/>
    </row>
    <row r="83" spans="2:14" s="11" customFormat="1" ht="27" customHeight="1">
      <c r="B83" s="15" t="s">
        <v>140</v>
      </c>
      <c r="C83" s="15" t="s">
        <v>141</v>
      </c>
      <c r="D83" s="16" t="s">
        <v>26</v>
      </c>
      <c r="E83" s="16">
        <f>+(E84+E85+E89+E93+E96)*10/45</f>
        <v>10</v>
      </c>
      <c r="F83" s="30"/>
      <c r="G83" s="157"/>
      <c r="H83" s="135"/>
      <c r="I83" s="136"/>
      <c r="J83" s="136"/>
      <c r="K83" s="136"/>
      <c r="L83" s="136"/>
      <c r="M83" s="22"/>
      <c r="N83" s="22"/>
    </row>
    <row r="84" spans="2:14" s="11" customFormat="1" ht="20.25" customHeight="1">
      <c r="B84" s="17" t="s">
        <v>142</v>
      </c>
      <c r="C84" s="17" t="s">
        <v>143</v>
      </c>
      <c r="D84" s="124" t="s">
        <v>14</v>
      </c>
      <c r="E84" s="124">
        <v>5</v>
      </c>
      <c r="F84" s="30"/>
      <c r="G84" s="157"/>
      <c r="H84" s="127"/>
      <c r="I84" s="127"/>
      <c r="J84" s="127"/>
      <c r="K84" s="127"/>
      <c r="L84" s="127"/>
      <c r="M84" s="22"/>
      <c r="N84" s="22"/>
    </row>
    <row r="85" spans="2:7" s="11" customFormat="1" ht="27" customHeight="1">
      <c r="B85" s="17" t="s">
        <v>144</v>
      </c>
      <c r="C85" s="17" t="s">
        <v>145</v>
      </c>
      <c r="D85" s="124" t="s">
        <v>26</v>
      </c>
      <c r="E85" s="124">
        <f>SUM(E86:E88)</f>
        <v>10</v>
      </c>
      <c r="F85" s="30"/>
      <c r="G85" s="157"/>
    </row>
    <row r="86" spans="2:7" s="11" customFormat="1" ht="18" customHeight="1">
      <c r="B86" s="17" t="s">
        <v>146</v>
      </c>
      <c r="C86" s="17" t="s">
        <v>962</v>
      </c>
      <c r="D86" s="124">
        <v>0</v>
      </c>
      <c r="E86" s="124">
        <v>0</v>
      </c>
      <c r="F86" s="30"/>
      <c r="G86" s="157"/>
    </row>
    <row r="87" spans="2:7" s="11" customFormat="1" ht="17.25" customHeight="1">
      <c r="B87" s="17" t="s">
        <v>148</v>
      </c>
      <c r="C87" s="17" t="s">
        <v>963</v>
      </c>
      <c r="D87" s="124" t="s">
        <v>201</v>
      </c>
      <c r="E87" s="124">
        <v>0</v>
      </c>
      <c r="F87" s="30"/>
      <c r="G87" s="157"/>
    </row>
    <row r="88" spans="2:7" s="11" customFormat="1" ht="36" customHeight="1">
      <c r="B88" s="17" t="s">
        <v>403</v>
      </c>
      <c r="C88" s="17" t="s">
        <v>964</v>
      </c>
      <c r="D88" s="124" t="s">
        <v>42</v>
      </c>
      <c r="E88" s="124">
        <v>10</v>
      </c>
      <c r="F88" s="30"/>
      <c r="G88" s="157"/>
    </row>
    <row r="89" spans="2:7" s="11" customFormat="1" ht="17.25" customHeight="1">
      <c r="B89" s="17" t="s">
        <v>151</v>
      </c>
      <c r="C89" s="27" t="s">
        <v>152</v>
      </c>
      <c r="D89" s="124" t="s">
        <v>26</v>
      </c>
      <c r="E89" s="124">
        <f>SUM(E90:E92)</f>
        <v>10</v>
      </c>
      <c r="F89" s="30"/>
      <c r="G89" s="157"/>
    </row>
    <row r="90" spans="2:7" s="11" customFormat="1" ht="16.5" customHeight="1">
      <c r="B90" s="17" t="s">
        <v>153</v>
      </c>
      <c r="C90" s="17" t="s">
        <v>965</v>
      </c>
      <c r="D90" s="124">
        <v>0</v>
      </c>
      <c r="E90" s="124">
        <v>0</v>
      </c>
      <c r="F90" s="30"/>
      <c r="G90" s="157"/>
    </row>
    <row r="91" spans="2:7" s="11" customFormat="1" ht="16.5" customHeight="1">
      <c r="B91" s="17" t="s">
        <v>154</v>
      </c>
      <c r="C91" s="17" t="s">
        <v>966</v>
      </c>
      <c r="D91" s="124" t="s">
        <v>201</v>
      </c>
      <c r="E91" s="124">
        <v>0</v>
      </c>
      <c r="F91" s="30"/>
      <c r="G91" s="157"/>
    </row>
    <row r="92" spans="2:7" s="11" customFormat="1" ht="16.5" customHeight="1">
      <c r="B92" s="17" t="s">
        <v>157</v>
      </c>
      <c r="C92" s="17" t="s">
        <v>967</v>
      </c>
      <c r="D92" s="124" t="s">
        <v>42</v>
      </c>
      <c r="E92" s="124">
        <v>10</v>
      </c>
      <c r="F92" s="30"/>
      <c r="G92" s="157"/>
    </row>
    <row r="93" spans="2:7" s="11" customFormat="1" ht="27" customHeight="1">
      <c r="B93" s="17" t="s">
        <v>159</v>
      </c>
      <c r="C93" s="27" t="s">
        <v>160</v>
      </c>
      <c r="D93" s="124" t="s">
        <v>26</v>
      </c>
      <c r="E93" s="124">
        <f>SUM(E94:E95)</f>
        <v>10</v>
      </c>
      <c r="F93" s="30"/>
      <c r="G93" s="157"/>
    </row>
    <row r="94" spans="2:7" s="11" customFormat="1" ht="27" customHeight="1">
      <c r="B94" s="17" t="s">
        <v>161</v>
      </c>
      <c r="C94" s="27" t="s">
        <v>968</v>
      </c>
      <c r="D94" s="124" t="s">
        <v>201</v>
      </c>
      <c r="E94" s="124">
        <v>0</v>
      </c>
      <c r="F94" s="30"/>
      <c r="G94" s="157"/>
    </row>
    <row r="95" spans="2:7" s="11" customFormat="1" ht="27" customHeight="1">
      <c r="B95" s="17" t="s">
        <v>162</v>
      </c>
      <c r="C95" s="27" t="s">
        <v>969</v>
      </c>
      <c r="D95" s="124" t="s">
        <v>42</v>
      </c>
      <c r="E95" s="124">
        <v>10</v>
      </c>
      <c r="F95" s="30"/>
      <c r="G95" s="157"/>
    </row>
    <row r="96" spans="2:7" s="11" customFormat="1" ht="16.5" customHeight="1">
      <c r="B96" s="17" t="s">
        <v>166</v>
      </c>
      <c r="C96" s="27" t="s">
        <v>167</v>
      </c>
      <c r="D96" s="124" t="s">
        <v>26</v>
      </c>
      <c r="E96" s="124">
        <f>SUM(E97:E98)</f>
        <v>10</v>
      </c>
      <c r="F96" s="30"/>
      <c r="G96" s="157"/>
    </row>
    <row r="97" spans="2:7" s="11" customFormat="1" ht="21">
      <c r="B97" s="17" t="s">
        <v>168</v>
      </c>
      <c r="C97" s="27" t="s">
        <v>970</v>
      </c>
      <c r="D97" s="124">
        <v>0</v>
      </c>
      <c r="E97" s="124">
        <v>0</v>
      </c>
      <c r="F97" s="30"/>
      <c r="G97" s="157"/>
    </row>
    <row r="98" spans="2:7" s="11" customFormat="1" ht="15">
      <c r="B98" s="17" t="s">
        <v>172</v>
      </c>
      <c r="C98" s="27" t="s">
        <v>971</v>
      </c>
      <c r="D98" s="124" t="s">
        <v>42</v>
      </c>
      <c r="E98" s="124">
        <v>10</v>
      </c>
      <c r="F98" s="30"/>
      <c r="G98" s="157"/>
    </row>
    <row r="99" spans="2:7" s="11" customFormat="1" ht="15">
      <c r="B99" s="15" t="s">
        <v>174</v>
      </c>
      <c r="C99" s="15" t="s">
        <v>175</v>
      </c>
      <c r="D99" s="16" t="s">
        <v>26</v>
      </c>
      <c r="E99" s="16">
        <f>+(E100+E104+E108+E111+E114+E117)*10/50</f>
        <v>10</v>
      </c>
      <c r="F99" s="30"/>
      <c r="G99" s="157"/>
    </row>
    <row r="100" spans="2:7" s="11" customFormat="1" ht="21">
      <c r="B100" s="17" t="s">
        <v>176</v>
      </c>
      <c r="C100" s="17" t="s">
        <v>177</v>
      </c>
      <c r="D100" s="124" t="s">
        <v>26</v>
      </c>
      <c r="E100" s="124">
        <f>SUM(E101:E103)</f>
        <v>10</v>
      </c>
      <c r="F100" s="30"/>
      <c r="G100" s="157"/>
    </row>
    <row r="101" spans="2:7" s="11" customFormat="1" ht="15">
      <c r="B101" s="17" t="s">
        <v>178</v>
      </c>
      <c r="C101" s="17" t="s">
        <v>972</v>
      </c>
      <c r="D101" s="124">
        <v>0</v>
      </c>
      <c r="E101" s="124">
        <v>0</v>
      </c>
      <c r="F101" s="30"/>
      <c r="G101" s="157"/>
    </row>
    <row r="102" spans="2:7" s="11" customFormat="1" ht="21">
      <c r="B102" s="17" t="s">
        <v>180</v>
      </c>
      <c r="C102" s="17" t="s">
        <v>973</v>
      </c>
      <c r="D102" s="124" t="s">
        <v>182</v>
      </c>
      <c r="E102" s="124">
        <v>0</v>
      </c>
      <c r="F102" s="30"/>
      <c r="G102" s="157"/>
    </row>
    <row r="103" spans="2:7" s="11" customFormat="1" ht="21">
      <c r="B103" s="17" t="s">
        <v>183</v>
      </c>
      <c r="C103" s="17" t="s">
        <v>974</v>
      </c>
      <c r="D103" s="124" t="s">
        <v>82</v>
      </c>
      <c r="E103" s="124">
        <v>10</v>
      </c>
      <c r="F103" s="30"/>
      <c r="G103" s="157"/>
    </row>
    <row r="104" spans="2:7" s="11" customFormat="1" ht="21">
      <c r="B104" s="17" t="s">
        <v>185</v>
      </c>
      <c r="C104" s="17" t="s">
        <v>186</v>
      </c>
      <c r="D104" s="124" t="s">
        <v>26</v>
      </c>
      <c r="E104" s="124">
        <f>SUM(E105:E107)</f>
        <v>10</v>
      </c>
      <c r="F104" s="30"/>
      <c r="G104" s="157"/>
    </row>
    <row r="105" spans="2:7" s="11" customFormat="1" ht="15">
      <c r="B105" s="17" t="s">
        <v>187</v>
      </c>
      <c r="C105" s="17" t="s">
        <v>975</v>
      </c>
      <c r="D105" s="124">
        <v>0</v>
      </c>
      <c r="E105" s="124">
        <v>0</v>
      </c>
      <c r="F105" s="30"/>
      <c r="G105" s="157"/>
    </row>
    <row r="106" spans="2:7" s="11" customFormat="1" ht="21">
      <c r="B106" s="17" t="s">
        <v>188</v>
      </c>
      <c r="C106" s="17" t="s">
        <v>976</v>
      </c>
      <c r="D106" s="124" t="s">
        <v>67</v>
      </c>
      <c r="E106" s="124">
        <v>0</v>
      </c>
      <c r="F106" s="30"/>
      <c r="G106" s="157"/>
    </row>
    <row r="107" spans="2:7" s="11" customFormat="1" ht="21">
      <c r="B107" s="17" t="s">
        <v>357</v>
      </c>
      <c r="C107" s="17" t="s">
        <v>977</v>
      </c>
      <c r="D107" s="124" t="s">
        <v>36</v>
      </c>
      <c r="E107" s="124">
        <v>10</v>
      </c>
      <c r="F107" s="30"/>
      <c r="G107" s="157"/>
    </row>
    <row r="108" spans="2:7" s="11" customFormat="1" ht="21">
      <c r="B108" s="17" t="s">
        <v>189</v>
      </c>
      <c r="C108" s="17" t="s">
        <v>190</v>
      </c>
      <c r="D108" s="124" t="s">
        <v>26</v>
      </c>
      <c r="E108" s="124">
        <f>SUM(E109:E110)</f>
        <v>10</v>
      </c>
      <c r="F108" s="30"/>
      <c r="G108" s="157"/>
    </row>
    <row r="109" spans="2:7" s="11" customFormat="1" ht="15">
      <c r="B109" s="17" t="s">
        <v>191</v>
      </c>
      <c r="C109" s="17" t="s">
        <v>882</v>
      </c>
      <c r="D109" s="124">
        <v>0</v>
      </c>
      <c r="E109" s="124">
        <v>0</v>
      </c>
      <c r="F109" s="30"/>
      <c r="G109" s="157"/>
    </row>
    <row r="110" spans="2:7" s="11" customFormat="1" ht="21">
      <c r="B110" s="17" t="s">
        <v>193</v>
      </c>
      <c r="C110" s="17" t="s">
        <v>978</v>
      </c>
      <c r="D110" s="124" t="s">
        <v>500</v>
      </c>
      <c r="E110" s="124">
        <v>10</v>
      </c>
      <c r="F110" s="30"/>
      <c r="G110" s="157"/>
    </row>
    <row r="111" spans="2:7" s="11" customFormat="1" ht="21">
      <c r="B111" s="17" t="s">
        <v>195</v>
      </c>
      <c r="C111" s="27" t="s">
        <v>196</v>
      </c>
      <c r="D111" s="124" t="s">
        <v>14</v>
      </c>
      <c r="E111" s="124">
        <f>SUM(E112:E113)</f>
        <v>5</v>
      </c>
      <c r="F111" s="30"/>
      <c r="G111" s="157"/>
    </row>
    <row r="112" spans="2:7" s="11" customFormat="1" ht="21">
      <c r="B112" s="17" t="s">
        <v>197</v>
      </c>
      <c r="C112" s="27" t="s">
        <v>979</v>
      </c>
      <c r="D112" s="124">
        <v>0</v>
      </c>
      <c r="E112" s="124">
        <v>0</v>
      </c>
      <c r="F112" s="30"/>
      <c r="G112" s="157"/>
    </row>
    <row r="113" spans="2:7" s="11" customFormat="1" ht="21">
      <c r="B113" s="17" t="s">
        <v>199</v>
      </c>
      <c r="C113" s="27" t="s">
        <v>885</v>
      </c>
      <c r="D113" s="124" t="s">
        <v>201</v>
      </c>
      <c r="E113" s="124">
        <v>5</v>
      </c>
      <c r="F113" s="30"/>
      <c r="G113" s="157"/>
    </row>
    <row r="114" spans="2:7" s="11" customFormat="1" ht="21">
      <c r="B114" s="17" t="s">
        <v>202</v>
      </c>
      <c r="C114" s="27" t="s">
        <v>203</v>
      </c>
      <c r="D114" s="124" t="s">
        <v>14</v>
      </c>
      <c r="E114" s="124">
        <f>SUM(E115:E116)</f>
        <v>5</v>
      </c>
      <c r="F114" s="30"/>
      <c r="G114" s="157"/>
    </row>
    <row r="115" spans="2:7" s="11" customFormat="1" ht="21">
      <c r="B115" s="17" t="s">
        <v>204</v>
      </c>
      <c r="C115" s="27" t="s">
        <v>886</v>
      </c>
      <c r="D115" s="124">
        <v>0</v>
      </c>
      <c r="E115" s="124">
        <v>0</v>
      </c>
      <c r="F115" s="30"/>
      <c r="G115" s="157"/>
    </row>
    <row r="116" spans="2:7" s="11" customFormat="1" ht="15">
      <c r="B116" s="17" t="s">
        <v>205</v>
      </c>
      <c r="C116" s="27" t="s">
        <v>887</v>
      </c>
      <c r="D116" s="124" t="s">
        <v>201</v>
      </c>
      <c r="E116" s="124">
        <v>5</v>
      </c>
      <c r="F116" s="30"/>
      <c r="G116" s="157"/>
    </row>
    <row r="117" spans="2:7" s="11" customFormat="1" ht="15">
      <c r="B117" s="17" t="s">
        <v>207</v>
      </c>
      <c r="C117" s="27" t="s">
        <v>208</v>
      </c>
      <c r="D117" s="124" t="s">
        <v>26</v>
      </c>
      <c r="E117" s="124">
        <f>SUM(E118:E120)</f>
        <v>10</v>
      </c>
      <c r="F117" s="30"/>
      <c r="G117" s="157"/>
    </row>
    <row r="118" spans="2:7" s="11" customFormat="1" ht="15">
      <c r="B118" s="17" t="s">
        <v>209</v>
      </c>
      <c r="C118" s="17" t="s">
        <v>980</v>
      </c>
      <c r="D118" s="124" t="s">
        <v>156</v>
      </c>
      <c r="E118" s="124">
        <v>0</v>
      </c>
      <c r="F118" s="30"/>
      <c r="G118" s="157"/>
    </row>
    <row r="119" spans="2:7" s="11" customFormat="1" ht="15">
      <c r="B119" s="17" t="s">
        <v>211</v>
      </c>
      <c r="C119" s="17" t="s">
        <v>981</v>
      </c>
      <c r="D119" s="124" t="s">
        <v>213</v>
      </c>
      <c r="E119" s="124">
        <v>0</v>
      </c>
      <c r="F119" s="30"/>
      <c r="G119" s="157"/>
    </row>
    <row r="120" spans="2:7" s="11" customFormat="1" ht="21">
      <c r="B120" s="17" t="s">
        <v>214</v>
      </c>
      <c r="C120" s="27" t="s">
        <v>890</v>
      </c>
      <c r="D120" s="124" t="s">
        <v>82</v>
      </c>
      <c r="E120" s="124">
        <v>10</v>
      </c>
      <c r="F120" s="30"/>
      <c r="G120" s="157"/>
    </row>
    <row r="121" spans="2:7" ht="15">
      <c r="B121" s="15" t="s">
        <v>215</v>
      </c>
      <c r="C121" s="15" t="s">
        <v>216</v>
      </c>
      <c r="D121" s="16" t="s">
        <v>26</v>
      </c>
      <c r="E121" s="16">
        <f>+(E122+E126+E130+E134+E138)*10/50</f>
        <v>10</v>
      </c>
      <c r="F121" s="30"/>
      <c r="G121" s="157"/>
    </row>
    <row r="122" spans="2:7" s="11" customFormat="1" ht="21">
      <c r="B122" s="17" t="s">
        <v>217</v>
      </c>
      <c r="C122" s="17" t="s">
        <v>218</v>
      </c>
      <c r="D122" s="124" t="s">
        <v>26</v>
      </c>
      <c r="E122" s="124">
        <f>SUM(E123:E125)</f>
        <v>10</v>
      </c>
      <c r="F122" s="30"/>
      <c r="G122" s="157"/>
    </row>
    <row r="123" spans="2:7" s="11" customFormat="1" ht="15">
      <c r="B123" s="17" t="s">
        <v>219</v>
      </c>
      <c r="C123" s="27" t="s">
        <v>982</v>
      </c>
      <c r="D123" s="124">
        <v>0</v>
      </c>
      <c r="E123" s="124">
        <v>0</v>
      </c>
      <c r="F123" s="30"/>
      <c r="G123" s="157"/>
    </row>
    <row r="124" spans="2:7" s="11" customFormat="1" ht="31.5">
      <c r="B124" s="17" t="s">
        <v>221</v>
      </c>
      <c r="C124" s="17" t="s">
        <v>501</v>
      </c>
      <c r="D124" s="124" t="s">
        <v>34</v>
      </c>
      <c r="E124" s="124">
        <v>0</v>
      </c>
      <c r="F124" s="30"/>
      <c r="G124" s="157"/>
    </row>
    <row r="125" spans="2:7" s="11" customFormat="1" ht="21">
      <c r="B125" s="17" t="s">
        <v>223</v>
      </c>
      <c r="C125" s="27" t="s">
        <v>983</v>
      </c>
      <c r="D125" s="124" t="s">
        <v>36</v>
      </c>
      <c r="E125" s="124">
        <v>10</v>
      </c>
      <c r="F125" s="30"/>
      <c r="G125" s="157"/>
    </row>
    <row r="126" spans="2:7" s="11" customFormat="1" ht="21">
      <c r="B126" s="17" t="s">
        <v>225</v>
      </c>
      <c r="C126" s="17" t="s">
        <v>226</v>
      </c>
      <c r="D126" s="124" t="s">
        <v>26</v>
      </c>
      <c r="E126" s="124">
        <f>SUM(E127:E129)</f>
        <v>10</v>
      </c>
      <c r="F126" s="30"/>
      <c r="G126" s="157"/>
    </row>
    <row r="127" spans="2:7" s="11" customFormat="1" ht="21">
      <c r="B127" s="17" t="s">
        <v>227</v>
      </c>
      <c r="C127" s="17" t="s">
        <v>893</v>
      </c>
      <c r="D127" s="124">
        <v>0</v>
      </c>
      <c r="E127" s="124">
        <v>0</v>
      </c>
      <c r="F127" s="30"/>
      <c r="G127" s="157"/>
    </row>
    <row r="128" spans="2:7" s="11" customFormat="1" ht="31.5">
      <c r="B128" s="17" t="s">
        <v>228</v>
      </c>
      <c r="C128" s="17" t="s">
        <v>502</v>
      </c>
      <c r="D128" s="124" t="s">
        <v>67</v>
      </c>
      <c r="E128" s="124">
        <v>0</v>
      </c>
      <c r="F128" s="30"/>
      <c r="G128" s="157"/>
    </row>
    <row r="129" spans="2:7" s="11" customFormat="1" ht="21">
      <c r="B129" s="17" t="s">
        <v>230</v>
      </c>
      <c r="C129" s="17" t="s">
        <v>984</v>
      </c>
      <c r="D129" s="124" t="s">
        <v>36</v>
      </c>
      <c r="E129" s="124">
        <v>10</v>
      </c>
      <c r="F129" s="30"/>
      <c r="G129" s="157"/>
    </row>
    <row r="130" spans="2:7" s="11" customFormat="1" ht="21">
      <c r="B130" s="17" t="s">
        <v>231</v>
      </c>
      <c r="C130" s="17" t="s">
        <v>232</v>
      </c>
      <c r="D130" s="124" t="s">
        <v>26</v>
      </c>
      <c r="E130" s="124">
        <f>SUM(E131:E133)</f>
        <v>10</v>
      </c>
      <c r="F130" s="30"/>
      <c r="G130" s="157"/>
    </row>
    <row r="131" spans="2:7" s="11" customFormat="1" ht="21">
      <c r="B131" s="17" t="s">
        <v>233</v>
      </c>
      <c r="C131" s="27" t="s">
        <v>779</v>
      </c>
      <c r="D131" s="124">
        <v>0</v>
      </c>
      <c r="E131" s="124">
        <v>0</v>
      </c>
      <c r="F131" s="30"/>
      <c r="G131" s="157"/>
    </row>
    <row r="132" spans="2:7" s="11" customFormat="1" ht="21">
      <c r="B132" s="17" t="s">
        <v>234</v>
      </c>
      <c r="C132" s="27" t="s">
        <v>780</v>
      </c>
      <c r="D132" s="124" t="s">
        <v>235</v>
      </c>
      <c r="E132" s="124">
        <v>0</v>
      </c>
      <c r="F132" s="30"/>
      <c r="G132" s="157"/>
    </row>
    <row r="133" spans="2:7" s="11" customFormat="1" ht="21">
      <c r="B133" s="17" t="s">
        <v>236</v>
      </c>
      <c r="C133" s="27" t="s">
        <v>896</v>
      </c>
      <c r="D133" s="124" t="s">
        <v>237</v>
      </c>
      <c r="E133" s="124">
        <v>10</v>
      </c>
      <c r="F133" s="30"/>
      <c r="G133" s="157"/>
    </row>
    <row r="134" spans="2:7" s="11" customFormat="1" ht="21">
      <c r="B134" s="17" t="s">
        <v>238</v>
      </c>
      <c r="C134" s="17" t="s">
        <v>239</v>
      </c>
      <c r="D134" s="124" t="s">
        <v>26</v>
      </c>
      <c r="E134" s="124">
        <f>SUM(E135:E137)</f>
        <v>10</v>
      </c>
      <c r="F134" s="30"/>
      <c r="G134" s="157"/>
    </row>
    <row r="135" spans="2:7" s="11" customFormat="1" ht="21">
      <c r="B135" s="17" t="s">
        <v>240</v>
      </c>
      <c r="C135" s="17" t="s">
        <v>897</v>
      </c>
      <c r="D135" s="124">
        <v>0</v>
      </c>
      <c r="E135" s="124">
        <v>0</v>
      </c>
      <c r="F135" s="30"/>
      <c r="G135" s="157"/>
    </row>
    <row r="136" spans="2:7" s="11" customFormat="1" ht="21">
      <c r="B136" s="17" t="s">
        <v>241</v>
      </c>
      <c r="C136" s="17" t="s">
        <v>985</v>
      </c>
      <c r="D136" s="124" t="s">
        <v>243</v>
      </c>
      <c r="E136" s="124">
        <v>0</v>
      </c>
      <c r="F136" s="30"/>
      <c r="G136" s="157"/>
    </row>
    <row r="137" spans="2:7" s="11" customFormat="1" ht="15">
      <c r="B137" s="17" t="s">
        <v>244</v>
      </c>
      <c r="C137" s="17" t="s">
        <v>899</v>
      </c>
      <c r="D137" s="124" t="s">
        <v>36</v>
      </c>
      <c r="E137" s="124">
        <v>10</v>
      </c>
      <c r="F137" s="30"/>
      <c r="G137" s="157"/>
    </row>
    <row r="138" spans="2:7" s="11" customFormat="1" ht="21">
      <c r="B138" s="17" t="s">
        <v>246</v>
      </c>
      <c r="C138" s="27" t="s">
        <v>247</v>
      </c>
      <c r="D138" s="124" t="s">
        <v>26</v>
      </c>
      <c r="E138" s="124">
        <f>SUM(E139:E142)</f>
        <v>10</v>
      </c>
      <c r="F138" s="30"/>
      <c r="G138" s="157"/>
    </row>
    <row r="139" spans="2:7" s="11" customFormat="1" ht="21">
      <c r="B139" s="17" t="s">
        <v>248</v>
      </c>
      <c r="C139" s="27" t="s">
        <v>900</v>
      </c>
      <c r="D139" s="124" t="s">
        <v>26</v>
      </c>
      <c r="E139" s="124">
        <v>0</v>
      </c>
      <c r="F139" s="30"/>
      <c r="G139" s="157"/>
    </row>
    <row r="140" spans="2:7" s="11" customFormat="1" ht="21">
      <c r="B140" s="17" t="s">
        <v>250</v>
      </c>
      <c r="C140" s="27" t="s">
        <v>986</v>
      </c>
      <c r="D140" s="124">
        <v>0</v>
      </c>
      <c r="E140" s="124">
        <v>0</v>
      </c>
      <c r="F140" s="30"/>
      <c r="G140" s="157"/>
    </row>
    <row r="141" spans="2:7" s="11" customFormat="1" ht="21">
      <c r="B141" s="17" t="s">
        <v>251</v>
      </c>
      <c r="C141" s="27" t="s">
        <v>987</v>
      </c>
      <c r="D141" s="124" t="s">
        <v>243</v>
      </c>
      <c r="E141" s="124">
        <v>0</v>
      </c>
      <c r="F141" s="30"/>
      <c r="G141" s="157"/>
    </row>
    <row r="142" spans="2:7" s="11" customFormat="1" ht="15">
      <c r="B142" s="17" t="s">
        <v>252</v>
      </c>
      <c r="C142" s="153" t="s">
        <v>503</v>
      </c>
      <c r="D142" s="124" t="s">
        <v>36</v>
      </c>
      <c r="E142" s="124">
        <v>10</v>
      </c>
      <c r="F142" s="30"/>
      <c r="G142" s="157"/>
    </row>
    <row r="143" spans="2:7" ht="15">
      <c r="B143" s="15" t="s">
        <v>253</v>
      </c>
      <c r="C143" s="15" t="s">
        <v>254</v>
      </c>
      <c r="D143" s="16" t="s">
        <v>26</v>
      </c>
      <c r="E143" s="16">
        <f>+E144</f>
        <v>10</v>
      </c>
      <c r="F143" s="30"/>
      <c r="G143" s="157"/>
    </row>
    <row r="144" spans="2:7" s="11" customFormat="1" ht="21">
      <c r="B144" s="17" t="s">
        <v>255</v>
      </c>
      <c r="C144" s="27" t="s">
        <v>256</v>
      </c>
      <c r="D144" s="124" t="s">
        <v>26</v>
      </c>
      <c r="E144" s="124">
        <f>SUM(E145:E147)</f>
        <v>10</v>
      </c>
      <c r="F144" s="30"/>
      <c r="G144" s="157"/>
    </row>
    <row r="145" spans="2:7" s="11" customFormat="1" ht="31.5">
      <c r="B145" s="17" t="s">
        <v>257</v>
      </c>
      <c r="C145" s="27" t="s">
        <v>988</v>
      </c>
      <c r="D145" s="124">
        <v>0</v>
      </c>
      <c r="E145" s="124">
        <v>0</v>
      </c>
      <c r="F145" s="30"/>
      <c r="G145" s="157"/>
    </row>
    <row r="146" spans="2:7" s="11" customFormat="1" ht="21">
      <c r="B146" s="17" t="s">
        <v>259</v>
      </c>
      <c r="C146" s="27" t="s">
        <v>504</v>
      </c>
      <c r="D146" s="124" t="s">
        <v>182</v>
      </c>
      <c r="E146" s="124">
        <v>0</v>
      </c>
      <c r="F146" s="30"/>
      <c r="G146" s="157"/>
    </row>
    <row r="147" spans="2:7" s="11" customFormat="1" ht="42">
      <c r="B147" s="17" t="s">
        <v>261</v>
      </c>
      <c r="C147" s="27" t="s">
        <v>989</v>
      </c>
      <c r="D147" s="124" t="s">
        <v>82</v>
      </c>
      <c r="E147" s="124">
        <v>10</v>
      </c>
      <c r="F147" s="30"/>
      <c r="G147" s="157"/>
    </row>
    <row r="148" spans="2:8" ht="15">
      <c r="B148" s="12" t="s">
        <v>265</v>
      </c>
      <c r="C148" s="12" t="s">
        <v>266</v>
      </c>
      <c r="D148" s="13" t="s">
        <v>49</v>
      </c>
      <c r="E148" s="14">
        <f>+(E149+E157+E162+E173+E182+E187)*30/50</f>
        <v>30</v>
      </c>
      <c r="F148" s="30"/>
      <c r="G148" s="157"/>
      <c r="H148" s="24"/>
    </row>
    <row r="149" spans="2:7" ht="15">
      <c r="B149" s="15" t="s">
        <v>267</v>
      </c>
      <c r="C149" s="15" t="s">
        <v>268</v>
      </c>
      <c r="D149" s="16" t="s">
        <v>26</v>
      </c>
      <c r="E149" s="16">
        <f>+(E150+E151+E154)*10/25</f>
        <v>10</v>
      </c>
      <c r="F149" s="30"/>
      <c r="G149" s="157"/>
    </row>
    <row r="150" spans="2:7" s="11" customFormat="1" ht="21">
      <c r="B150" s="17" t="s">
        <v>269</v>
      </c>
      <c r="C150" s="17" t="s">
        <v>270</v>
      </c>
      <c r="D150" s="146" t="s">
        <v>14</v>
      </c>
      <c r="E150" s="124">
        <v>5</v>
      </c>
      <c r="F150" s="30"/>
      <c r="G150" s="157"/>
    </row>
    <row r="151" spans="2:7" s="11" customFormat="1" ht="21">
      <c r="B151" s="17" t="s">
        <v>271</v>
      </c>
      <c r="C151" s="17" t="s">
        <v>272</v>
      </c>
      <c r="D151" s="124" t="s">
        <v>26</v>
      </c>
      <c r="E151" s="124">
        <f>SUM(E152:E153)</f>
        <v>10</v>
      </c>
      <c r="F151" s="30"/>
      <c r="G151" s="157"/>
    </row>
    <row r="152" spans="2:7" s="11" customFormat="1" ht="42">
      <c r="B152" s="17" t="s">
        <v>273</v>
      </c>
      <c r="C152" s="17" t="s">
        <v>947</v>
      </c>
      <c r="D152" s="146">
        <v>0</v>
      </c>
      <c r="E152" s="124">
        <v>0</v>
      </c>
      <c r="F152" s="30"/>
      <c r="G152" s="157"/>
    </row>
    <row r="153" spans="2:7" s="11" customFormat="1" ht="31.5">
      <c r="B153" s="17" t="s">
        <v>275</v>
      </c>
      <c r="C153" s="17" t="s">
        <v>990</v>
      </c>
      <c r="D153" s="124" t="s">
        <v>42</v>
      </c>
      <c r="E153" s="124">
        <v>10</v>
      </c>
      <c r="F153" s="30"/>
      <c r="G153" s="157"/>
    </row>
    <row r="154" spans="2:7" s="11" customFormat="1" ht="21">
      <c r="B154" s="17" t="s">
        <v>277</v>
      </c>
      <c r="C154" s="17" t="s">
        <v>278</v>
      </c>
      <c r="D154" s="124" t="s">
        <v>26</v>
      </c>
      <c r="E154" s="124">
        <f>SUM(E155:E156)</f>
        <v>10</v>
      </c>
      <c r="F154" s="30"/>
      <c r="G154" s="157"/>
    </row>
    <row r="155" spans="2:7" s="11" customFormat="1" ht="21">
      <c r="B155" s="17" t="s">
        <v>279</v>
      </c>
      <c r="C155" s="17" t="s">
        <v>950</v>
      </c>
      <c r="D155" s="124">
        <v>0</v>
      </c>
      <c r="E155" s="124">
        <v>0</v>
      </c>
      <c r="F155" s="30"/>
      <c r="G155" s="157"/>
    </row>
    <row r="156" spans="2:7" s="11" customFormat="1" ht="21">
      <c r="B156" s="17" t="s">
        <v>281</v>
      </c>
      <c r="C156" s="17" t="s">
        <v>951</v>
      </c>
      <c r="D156" s="124" t="s">
        <v>150</v>
      </c>
      <c r="E156" s="124">
        <v>10</v>
      </c>
      <c r="F156" s="30"/>
      <c r="G156" s="157"/>
    </row>
    <row r="157" spans="2:7" ht="15">
      <c r="B157" s="15" t="s">
        <v>283</v>
      </c>
      <c r="C157" s="15" t="s">
        <v>284</v>
      </c>
      <c r="D157" s="16" t="s">
        <v>14</v>
      </c>
      <c r="E157" s="25">
        <f>+E158</f>
        <v>5</v>
      </c>
      <c r="F157" s="30"/>
      <c r="G157" s="157"/>
    </row>
    <row r="158" spans="2:7" s="11" customFormat="1" ht="15">
      <c r="B158" s="17" t="s">
        <v>285</v>
      </c>
      <c r="C158" s="17" t="s">
        <v>286</v>
      </c>
      <c r="D158" s="124" t="s">
        <v>14</v>
      </c>
      <c r="E158" s="124">
        <f>SUM(E159:E161)</f>
        <v>5</v>
      </c>
      <c r="F158" s="30"/>
      <c r="G158" s="157"/>
    </row>
    <row r="159" spans="2:7" s="11" customFormat="1" ht="21">
      <c r="B159" s="17" t="s">
        <v>287</v>
      </c>
      <c r="C159" s="17" t="s">
        <v>909</v>
      </c>
      <c r="D159" s="124">
        <v>0</v>
      </c>
      <c r="E159" s="124">
        <v>0</v>
      </c>
      <c r="F159" s="30"/>
      <c r="G159" s="157"/>
    </row>
    <row r="160" spans="2:7" s="11" customFormat="1" ht="21">
      <c r="B160" s="17" t="s">
        <v>288</v>
      </c>
      <c r="C160" s="17" t="s">
        <v>910</v>
      </c>
      <c r="D160" s="124" t="s">
        <v>21</v>
      </c>
      <c r="E160" s="124">
        <v>0</v>
      </c>
      <c r="F160" s="30"/>
      <c r="G160" s="157"/>
    </row>
    <row r="161" spans="2:7" s="11" customFormat="1" ht="31.5">
      <c r="B161" s="17" t="s">
        <v>290</v>
      </c>
      <c r="C161" s="17" t="s">
        <v>787</v>
      </c>
      <c r="D161" s="124" t="s">
        <v>23</v>
      </c>
      <c r="E161" s="124">
        <v>5</v>
      </c>
      <c r="F161" s="30"/>
      <c r="G161" s="157"/>
    </row>
    <row r="162" spans="2:7" s="11" customFormat="1" ht="15">
      <c r="B162" s="15" t="s">
        <v>291</v>
      </c>
      <c r="C162" s="15" t="s">
        <v>292</v>
      </c>
      <c r="D162" s="16" t="s">
        <v>26</v>
      </c>
      <c r="E162" s="16">
        <f>+(E163+E167+E169)*10/25</f>
        <v>10</v>
      </c>
      <c r="F162" s="30"/>
      <c r="G162" s="157"/>
    </row>
    <row r="163" spans="2:7" s="11" customFormat="1" ht="15">
      <c r="B163" s="17" t="s">
        <v>293</v>
      </c>
      <c r="C163" s="17" t="s">
        <v>294</v>
      </c>
      <c r="D163" s="124" t="s">
        <v>26</v>
      </c>
      <c r="E163" s="124">
        <f>SUM(E164:E166)</f>
        <v>10</v>
      </c>
      <c r="F163" s="30"/>
      <c r="G163" s="157"/>
    </row>
    <row r="164" spans="2:7" s="11" customFormat="1" ht="21">
      <c r="B164" s="17" t="s">
        <v>488</v>
      </c>
      <c r="C164" s="17" t="s">
        <v>991</v>
      </c>
      <c r="D164" s="124">
        <v>0</v>
      </c>
      <c r="E164" s="124">
        <v>0</v>
      </c>
      <c r="F164" s="30"/>
      <c r="G164" s="157"/>
    </row>
    <row r="165" spans="2:7" s="11" customFormat="1" ht="31.5">
      <c r="B165" s="17" t="s">
        <v>490</v>
      </c>
      <c r="C165" s="17" t="s">
        <v>505</v>
      </c>
      <c r="D165" s="124" t="s">
        <v>235</v>
      </c>
      <c r="E165" s="124">
        <v>0</v>
      </c>
      <c r="F165" s="30"/>
      <c r="G165" s="157"/>
    </row>
    <row r="166" spans="2:7" s="11" customFormat="1" ht="31.5">
      <c r="B166" s="17" t="s">
        <v>506</v>
      </c>
      <c r="C166" s="17" t="s">
        <v>992</v>
      </c>
      <c r="D166" s="124" t="s">
        <v>237</v>
      </c>
      <c r="E166" s="124">
        <v>10</v>
      </c>
      <c r="F166" s="30"/>
      <c r="G166" s="157"/>
    </row>
    <row r="167" spans="2:7" s="11" customFormat="1" ht="21">
      <c r="B167" s="17" t="s">
        <v>295</v>
      </c>
      <c r="C167" s="17" t="s">
        <v>296</v>
      </c>
      <c r="D167" s="124" t="s">
        <v>14</v>
      </c>
      <c r="E167" s="124">
        <f>SUM(E168)</f>
        <v>5</v>
      </c>
      <c r="F167" s="30"/>
      <c r="G167" s="157"/>
    </row>
    <row r="168" spans="2:8" s="11" customFormat="1" ht="31.5">
      <c r="B168" s="17" t="s">
        <v>507</v>
      </c>
      <c r="C168" s="17" t="s">
        <v>508</v>
      </c>
      <c r="D168" s="124" t="s">
        <v>14</v>
      </c>
      <c r="E168" s="124">
        <v>5</v>
      </c>
      <c r="F168" s="30"/>
      <c r="G168" s="157"/>
      <c r="H168" s="26"/>
    </row>
    <row r="169" spans="2:8" s="11" customFormat="1" ht="21">
      <c r="B169" s="17" t="s">
        <v>297</v>
      </c>
      <c r="C169" s="27" t="s">
        <v>298</v>
      </c>
      <c r="D169" s="124" t="s">
        <v>26</v>
      </c>
      <c r="E169" s="124">
        <f>SUM(E170:E172)</f>
        <v>10</v>
      </c>
      <c r="F169" s="30"/>
      <c r="G169" s="157"/>
      <c r="H169" s="26"/>
    </row>
    <row r="170" spans="2:7" s="11" customFormat="1" ht="31.5">
      <c r="B170" s="17" t="s">
        <v>299</v>
      </c>
      <c r="C170" s="17" t="s">
        <v>993</v>
      </c>
      <c r="D170" s="124">
        <v>0</v>
      </c>
      <c r="E170" s="124">
        <v>0</v>
      </c>
      <c r="F170" s="30"/>
      <c r="G170" s="157"/>
    </row>
    <row r="171" spans="2:7" s="11" customFormat="1" ht="31.5">
      <c r="B171" s="17" t="s">
        <v>300</v>
      </c>
      <c r="C171" s="17" t="s">
        <v>994</v>
      </c>
      <c r="D171" s="124" t="s">
        <v>235</v>
      </c>
      <c r="E171" s="124">
        <v>0</v>
      </c>
      <c r="F171" s="30"/>
      <c r="G171" s="157"/>
    </row>
    <row r="172" spans="2:8" s="11" customFormat="1" ht="31.5">
      <c r="B172" s="17" t="s">
        <v>368</v>
      </c>
      <c r="C172" s="17" t="s">
        <v>995</v>
      </c>
      <c r="D172" s="124" t="s">
        <v>237</v>
      </c>
      <c r="E172" s="124">
        <v>10</v>
      </c>
      <c r="F172" s="30"/>
      <c r="G172" s="157"/>
      <c r="H172" s="163"/>
    </row>
    <row r="173" spans="2:7" ht="15">
      <c r="B173" s="15" t="s">
        <v>301</v>
      </c>
      <c r="C173" s="15" t="s">
        <v>302</v>
      </c>
      <c r="D173" s="16" t="s">
        <v>26</v>
      </c>
      <c r="E173" s="16">
        <f>+(E174+E178)*10/20</f>
        <v>10</v>
      </c>
      <c r="F173" s="30"/>
      <c r="G173" s="157"/>
    </row>
    <row r="174" spans="2:7" ht="21">
      <c r="B174" s="17" t="s">
        <v>303</v>
      </c>
      <c r="C174" s="17" t="s">
        <v>304</v>
      </c>
      <c r="D174" s="124" t="s">
        <v>26</v>
      </c>
      <c r="E174" s="124">
        <f>SUM(E175:E177)</f>
        <v>10</v>
      </c>
      <c r="F174" s="30"/>
      <c r="G174" s="157"/>
    </row>
    <row r="175" spans="2:7" ht="15">
      <c r="B175" s="17" t="s">
        <v>305</v>
      </c>
      <c r="C175" s="17" t="s">
        <v>996</v>
      </c>
      <c r="D175" s="124">
        <v>0</v>
      </c>
      <c r="E175" s="124">
        <v>0</v>
      </c>
      <c r="F175" s="30"/>
      <c r="G175" s="157"/>
    </row>
    <row r="176" spans="2:7" ht="21">
      <c r="B176" s="17" t="s">
        <v>306</v>
      </c>
      <c r="C176" s="17" t="s">
        <v>997</v>
      </c>
      <c r="D176" s="124" t="s">
        <v>67</v>
      </c>
      <c r="E176" s="124">
        <v>0</v>
      </c>
      <c r="F176" s="30"/>
      <c r="G176" s="157"/>
    </row>
    <row r="177" spans="2:7" ht="21">
      <c r="B177" s="17" t="s">
        <v>307</v>
      </c>
      <c r="C177" s="17" t="s">
        <v>792</v>
      </c>
      <c r="D177" s="124" t="s">
        <v>36</v>
      </c>
      <c r="E177" s="124">
        <v>10</v>
      </c>
      <c r="F177" s="30"/>
      <c r="G177" s="157"/>
    </row>
    <row r="178" spans="2:7" ht="21">
      <c r="B178" s="17" t="s">
        <v>308</v>
      </c>
      <c r="C178" s="17" t="s">
        <v>309</v>
      </c>
      <c r="D178" s="124" t="s">
        <v>26</v>
      </c>
      <c r="E178" s="124">
        <f>SUM(E179:E181)</f>
        <v>10</v>
      </c>
      <c r="F178" s="30"/>
      <c r="G178" s="157"/>
    </row>
    <row r="179" spans="2:7" ht="15">
      <c r="B179" s="17" t="s">
        <v>310</v>
      </c>
      <c r="C179" s="17" t="s">
        <v>793</v>
      </c>
      <c r="D179" s="124">
        <v>0</v>
      </c>
      <c r="E179" s="124">
        <v>0</v>
      </c>
      <c r="F179" s="30"/>
      <c r="G179" s="157"/>
    </row>
    <row r="180" spans="2:7" ht="15">
      <c r="B180" s="17" t="s">
        <v>311</v>
      </c>
      <c r="C180" s="17" t="s">
        <v>794</v>
      </c>
      <c r="D180" s="124" t="s">
        <v>67</v>
      </c>
      <c r="E180" s="124">
        <v>0</v>
      </c>
      <c r="F180" s="30"/>
      <c r="G180" s="157"/>
    </row>
    <row r="181" spans="2:7" ht="15">
      <c r="B181" s="17" t="s">
        <v>312</v>
      </c>
      <c r="C181" s="17" t="s">
        <v>795</v>
      </c>
      <c r="D181" s="124" t="s">
        <v>36</v>
      </c>
      <c r="E181" s="124">
        <v>10</v>
      </c>
      <c r="F181" s="30"/>
      <c r="G181" s="157"/>
    </row>
    <row r="182" spans="2:7" ht="15">
      <c r="B182" s="15" t="s">
        <v>313</v>
      </c>
      <c r="C182" s="15" t="s">
        <v>314</v>
      </c>
      <c r="D182" s="16" t="s">
        <v>14</v>
      </c>
      <c r="E182" s="16">
        <f>+E183</f>
        <v>5</v>
      </c>
      <c r="F182" s="30"/>
      <c r="G182" s="157"/>
    </row>
    <row r="183" spans="2:7" ht="21">
      <c r="B183" s="17" t="s">
        <v>315</v>
      </c>
      <c r="C183" s="17" t="s">
        <v>316</v>
      </c>
      <c r="D183" s="124" t="s">
        <v>14</v>
      </c>
      <c r="E183" s="124">
        <f>SUM(E184:E186)</f>
        <v>5</v>
      </c>
      <c r="F183" s="30"/>
      <c r="G183" s="157"/>
    </row>
    <row r="184" spans="2:7" ht="21">
      <c r="B184" s="17" t="s">
        <v>317</v>
      </c>
      <c r="C184" s="17" t="s">
        <v>796</v>
      </c>
      <c r="D184" s="124">
        <v>0</v>
      </c>
      <c r="E184" s="124">
        <v>0</v>
      </c>
      <c r="F184" s="30"/>
      <c r="G184" s="157"/>
    </row>
    <row r="185" spans="2:7" ht="21">
      <c r="B185" s="17" t="s">
        <v>318</v>
      </c>
      <c r="C185" s="17" t="s">
        <v>998</v>
      </c>
      <c r="D185" s="124" t="s">
        <v>156</v>
      </c>
      <c r="E185" s="124">
        <v>0</v>
      </c>
      <c r="F185" s="30"/>
      <c r="G185" s="157"/>
    </row>
    <row r="186" spans="2:7" ht="31.5">
      <c r="B186" s="17" t="s">
        <v>320</v>
      </c>
      <c r="C186" s="17" t="s">
        <v>999</v>
      </c>
      <c r="D186" s="124">
        <v>5</v>
      </c>
      <c r="E186" s="124">
        <v>5</v>
      </c>
      <c r="F186" s="30"/>
      <c r="G186" s="157"/>
    </row>
    <row r="187" spans="2:7" ht="15">
      <c r="B187" s="15" t="s">
        <v>321</v>
      </c>
      <c r="C187" s="15" t="s">
        <v>322</v>
      </c>
      <c r="D187" s="16" t="s">
        <v>26</v>
      </c>
      <c r="E187" s="16">
        <f>+(E188+E189+E190+E191+E192+E193)*10/55</f>
        <v>10</v>
      </c>
      <c r="F187" s="30"/>
      <c r="G187" s="157"/>
    </row>
    <row r="188" spans="2:7" ht="21">
      <c r="B188" s="27" t="s">
        <v>323</v>
      </c>
      <c r="C188" s="17" t="s">
        <v>324</v>
      </c>
      <c r="D188" s="124" t="s">
        <v>26</v>
      </c>
      <c r="E188" s="124">
        <v>10</v>
      </c>
      <c r="F188" s="30"/>
      <c r="G188" s="157"/>
    </row>
    <row r="189" spans="2:7" ht="15">
      <c r="B189" s="27" t="s">
        <v>325</v>
      </c>
      <c r="C189" s="17" t="s">
        <v>326</v>
      </c>
      <c r="D189" s="124" t="s">
        <v>26</v>
      </c>
      <c r="E189" s="124">
        <v>10</v>
      </c>
      <c r="F189" s="30"/>
      <c r="G189" s="157"/>
    </row>
    <row r="190" spans="2:7" ht="21">
      <c r="B190" s="27" t="s">
        <v>327</v>
      </c>
      <c r="C190" s="17" t="s">
        <v>328</v>
      </c>
      <c r="D190" s="124" t="s">
        <v>26</v>
      </c>
      <c r="E190" s="124">
        <v>10</v>
      </c>
      <c r="F190" s="30"/>
      <c r="G190" s="157"/>
    </row>
    <row r="191" spans="2:7" ht="21">
      <c r="B191" s="27" t="s">
        <v>329</v>
      </c>
      <c r="C191" s="17" t="s">
        <v>330</v>
      </c>
      <c r="D191" s="124" t="s">
        <v>26</v>
      </c>
      <c r="E191" s="124">
        <v>10</v>
      </c>
      <c r="F191" s="30"/>
      <c r="G191" s="157"/>
    </row>
    <row r="192" spans="2:7" ht="21">
      <c r="B192" s="27" t="s">
        <v>331</v>
      </c>
      <c r="C192" s="17" t="s">
        <v>332</v>
      </c>
      <c r="D192" s="124" t="s">
        <v>26</v>
      </c>
      <c r="E192" s="124">
        <v>10</v>
      </c>
      <c r="F192" s="30"/>
      <c r="G192" s="157"/>
    </row>
    <row r="193" spans="2:7" ht="21">
      <c r="B193" s="27" t="s">
        <v>333</v>
      </c>
      <c r="C193" s="17" t="s">
        <v>334</v>
      </c>
      <c r="D193" s="124" t="s">
        <v>14</v>
      </c>
      <c r="E193" s="124">
        <v>5</v>
      </c>
      <c r="F193" s="30"/>
      <c r="G193" s="157"/>
    </row>
    <row r="194" spans="2:7" s="11" customFormat="1" ht="15">
      <c r="B194" s="28"/>
      <c r="C194" s="29"/>
      <c r="D194" s="30"/>
      <c r="E194" s="31">
        <f>+E18</f>
        <v>100</v>
      </c>
      <c r="F194" s="30"/>
      <c r="G194" s="157"/>
    </row>
    <row r="195" spans="2:11" s="35" customFormat="1" ht="16.5">
      <c r="B195" s="32" t="s">
        <v>335</v>
      </c>
      <c r="C195" s="33"/>
      <c r="D195" s="33"/>
      <c r="E195" s="33"/>
      <c r="F195" s="30"/>
      <c r="G195" s="157"/>
      <c r="H195" s="33"/>
      <c r="I195" s="33"/>
      <c r="J195" s="33"/>
      <c r="K195" s="34"/>
    </row>
    <row r="196" spans="1:12" s="35" customFormat="1" ht="16.5">
      <c r="A196" s="36"/>
      <c r="B196" s="37"/>
      <c r="C196" s="37"/>
      <c r="D196" s="37"/>
      <c r="E196" s="37"/>
      <c r="F196" s="37"/>
      <c r="G196" s="37"/>
      <c r="H196" s="37"/>
      <c r="I196" s="37"/>
      <c r="J196" s="37"/>
      <c r="K196" s="37"/>
      <c r="L196" s="36"/>
    </row>
    <row r="197" spans="2:13" s="35" customFormat="1" ht="16.5">
      <c r="B197" s="134" t="s">
        <v>336</v>
      </c>
      <c r="C197" s="134"/>
      <c r="D197" s="134"/>
      <c r="E197" s="134"/>
      <c r="F197" s="38"/>
      <c r="G197" s="38"/>
      <c r="H197" s="39"/>
      <c r="I197" s="39"/>
      <c r="J197" s="39"/>
      <c r="K197" s="39"/>
      <c r="L197" s="36"/>
      <c r="M197" s="36"/>
    </row>
    <row r="198" spans="2:11" s="36" customFormat="1" ht="16.5">
      <c r="B198" s="134" t="s">
        <v>337</v>
      </c>
      <c r="C198" s="134"/>
      <c r="D198" s="134"/>
      <c r="E198" s="134"/>
      <c r="F198" s="38"/>
      <c r="G198" s="38"/>
      <c r="H198" s="37"/>
      <c r="I198" s="37"/>
      <c r="J198" s="37"/>
      <c r="K198" s="37"/>
    </row>
    <row r="199" spans="2:12" s="35" customFormat="1" ht="16.5">
      <c r="B199" s="134" t="s">
        <v>338</v>
      </c>
      <c r="C199" s="134"/>
      <c r="D199" s="134"/>
      <c r="E199" s="134"/>
      <c r="F199" s="38"/>
      <c r="G199" s="38"/>
      <c r="H199" s="40"/>
      <c r="I199" s="40"/>
      <c r="J199" s="40"/>
      <c r="K199" s="40"/>
      <c r="L199" s="36"/>
    </row>
    <row r="200" spans="2:12" s="35" customFormat="1" ht="16.5">
      <c r="B200" s="134" t="s">
        <v>339</v>
      </c>
      <c r="C200" s="134"/>
      <c r="D200" s="134"/>
      <c r="E200" s="134"/>
      <c r="F200" s="38"/>
      <c r="G200" s="38"/>
      <c r="H200" s="41"/>
      <c r="I200" s="41"/>
      <c r="J200" s="41"/>
      <c r="K200" s="41"/>
      <c r="L200" s="36"/>
    </row>
    <row r="201" spans="2:13" s="49" customFormat="1" ht="15">
      <c r="B201" s="50"/>
      <c r="C201" s="51"/>
      <c r="D201" s="51"/>
      <c r="E201" s="51"/>
      <c r="F201" s="51"/>
      <c r="G201" s="51"/>
      <c r="H201" s="52"/>
      <c r="I201" s="140"/>
      <c r="J201" s="141"/>
      <c r="K201" s="141"/>
      <c r="L201" s="141"/>
      <c r="M201" s="141"/>
    </row>
    <row r="202" spans="2:12" s="49" customFormat="1" ht="15">
      <c r="B202" s="11" t="s">
        <v>340</v>
      </c>
      <c r="C202" s="11" t="s">
        <v>341</v>
      </c>
      <c r="D202" s="53"/>
      <c r="E202" s="53"/>
      <c r="F202" s="53"/>
      <c r="G202" s="53"/>
      <c r="H202" s="53"/>
      <c r="I202" s="53"/>
      <c r="J202" s="53"/>
      <c r="K202" s="54"/>
      <c r="L202" s="55"/>
    </row>
    <row r="203" spans="2:7" s="11" customFormat="1" ht="15">
      <c r="B203" s="124" t="s">
        <v>26</v>
      </c>
      <c r="C203" s="1"/>
      <c r="D203" s="30"/>
      <c r="E203" s="56"/>
      <c r="F203" s="56"/>
      <c r="G203" s="56"/>
    </row>
    <row r="204" spans="2:3" ht="15">
      <c r="B204" s="42">
        <v>0</v>
      </c>
      <c r="C204" s="43" t="s">
        <v>342</v>
      </c>
    </row>
    <row r="205" spans="2:3" ht="15">
      <c r="B205" s="42" t="s">
        <v>343</v>
      </c>
      <c r="C205" s="44" t="s">
        <v>344</v>
      </c>
    </row>
    <row r="206" spans="2:3" ht="15">
      <c r="B206" s="42" t="s">
        <v>345</v>
      </c>
      <c r="C206" s="44" t="s">
        <v>346</v>
      </c>
    </row>
    <row r="207" spans="2:3" ht="15">
      <c r="B207" s="42" t="s">
        <v>347</v>
      </c>
      <c r="C207" s="44" t="s">
        <v>348</v>
      </c>
    </row>
    <row r="208" ht="15">
      <c r="B208" s="124" t="s">
        <v>14</v>
      </c>
    </row>
    <row r="209" spans="1:3" ht="15">
      <c r="A209" s="57"/>
      <c r="B209" s="42">
        <v>0</v>
      </c>
      <c r="C209" s="43" t="s">
        <v>342</v>
      </c>
    </row>
    <row r="210" spans="1:3" ht="15">
      <c r="A210" s="57"/>
      <c r="B210" s="42">
        <v>1</v>
      </c>
      <c r="C210" s="44" t="s">
        <v>344</v>
      </c>
    </row>
    <row r="211" spans="1:3" ht="15">
      <c r="A211" s="57"/>
      <c r="B211" s="42" t="s">
        <v>349</v>
      </c>
      <c r="C211" s="44" t="s">
        <v>346</v>
      </c>
    </row>
    <row r="212" spans="2:3" ht="15">
      <c r="B212" s="42" t="s">
        <v>350</v>
      </c>
      <c r="C212" s="44" t="s">
        <v>348</v>
      </c>
    </row>
    <row r="214" ht="15">
      <c r="C214" s="3"/>
    </row>
    <row r="216" ht="15">
      <c r="C216" s="3"/>
    </row>
    <row r="219" ht="15">
      <c r="C219" s="3"/>
    </row>
  </sheetData>
  <sheetProtection/>
  <mergeCells count="15">
    <mergeCell ref="B5:E5"/>
    <mergeCell ref="B6:E6"/>
    <mergeCell ref="C7:D7"/>
    <mergeCell ref="B16:D16"/>
    <mergeCell ref="H44:J44"/>
    <mergeCell ref="B1:E4"/>
    <mergeCell ref="B200:E200"/>
    <mergeCell ref="I201:M201"/>
    <mergeCell ref="H74:L74"/>
    <mergeCell ref="H76:H77"/>
    <mergeCell ref="H83:L83"/>
    <mergeCell ref="B197:E197"/>
    <mergeCell ref="B198:E198"/>
    <mergeCell ref="B199:E199"/>
    <mergeCell ref="H59:M59"/>
  </mergeCells>
  <conditionalFormatting sqref="H199:K199 J201:K201 B201:G201">
    <cfRule type="cellIs" priority="1" dxfId="14" operator="equal" stopIfTrue="1">
      <formula>0</formula>
    </cfRule>
  </conditionalFormatting>
  <printOptions horizontalCentered="1"/>
  <pageMargins left="0.7480314960629921" right="0.31496062992125984" top="0.4330708661417323" bottom="0.9055118110236221" header="0.31496062992125984" footer="0.31496062992125984"/>
  <pageSetup horizontalDpi="600" verticalDpi="600" orientation="portrait" paperSize="9" scale="8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Danielitooo</dc:creator>
  <cp:keywords/>
  <dc:description/>
  <cp:lastModifiedBy>Ballena Rodriguez, Hernan</cp:lastModifiedBy>
  <cp:lastPrinted>2014-01-08T17:55:57Z</cp:lastPrinted>
  <dcterms:created xsi:type="dcterms:W3CDTF">2011-05-17T14:24:23Z</dcterms:created>
  <dcterms:modified xsi:type="dcterms:W3CDTF">2016-04-14T20:11:22Z</dcterms:modified>
  <cp:category/>
  <cp:version/>
  <cp:contentType/>
  <cp:contentStatus/>
</cp:coreProperties>
</file>